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dsi\CARLOS_FANALCA\"/>
    </mc:Choice>
  </mc:AlternateContent>
  <bookViews>
    <workbookView xWindow="0" yWindow="0" windowWidth="24000" windowHeight="10095" tabRatio="654" firstSheet="3" activeTab="3" xr2:uid="{00000000-000D-0000-FFFF-FFFF00000000}"/>
  </bookViews>
  <sheets>
    <sheet name="Estandar de Rutas" sheetId="11" r:id="rId1"/>
    <sheet name="PASO 2 DISPONIBILIDAD" sheetId="6" r:id="rId2"/>
    <sheet name="PASO 3 MOTOS DESCUENTO" sheetId="29" r:id="rId3"/>
    <sheet name="PASO 4 INF DE CUPOS" sheetId="2" r:id="rId4"/>
    <sheet name="DATOS" sheetId="8" r:id="rId5"/>
    <sheet name="Hoja1" sheetId="33" state="hidden" r:id="rId6"/>
    <sheet name="Status Rutas" sheetId="16" r:id="rId7"/>
    <sheet name="PROGRAMACION DE VIAJES" sheetId="18" r:id="rId8"/>
    <sheet name="INF. CLIENTE" sheetId="22" r:id="rId9"/>
    <sheet name="INF. PORTERIA" sheetId="24" r:id="rId10"/>
    <sheet name="DIRECTORIO" sheetId="30" r:id="rId11"/>
    <sheet name="INF. CARTERA" sheetId="32" r:id="rId12"/>
    <sheet name="ESTANDAR" sheetId="19" r:id="rId13"/>
    <sheet name="Hoja4" sheetId="26" state="hidden" r:id="rId14"/>
  </sheets>
  <externalReferences>
    <externalReference r:id="rId15"/>
    <externalReference r:id="rId16"/>
  </externalReferences>
  <definedNames>
    <definedName name="_xlnm._FilterDatabase" localSheetId="10" hidden="1">DIRECTORIO!$A$1:$S$343</definedName>
    <definedName name="_xlnm._FilterDatabase" localSheetId="0" hidden="1">'Estandar de Rutas'!$A$1:$D$270</definedName>
    <definedName name="_xlnm._FilterDatabase" localSheetId="13" hidden="1">Hoja4!$I$3:$I$176</definedName>
    <definedName name="_xlnm._FilterDatabase" localSheetId="9" hidden="1">'INF. PORTERIA'!$F$24:$J$39</definedName>
    <definedName name="_xlnm.Print_Area" localSheetId="7">'PROGRAMACION DE VIAJES'!$E$17</definedName>
  </definedNames>
  <calcPr calcId="171027"/>
  <pivotCaches>
    <pivotCache cacheId="0" r:id="rId17"/>
  </pivotCaches>
</workbook>
</file>

<file path=xl/calcChain.xml><?xml version="1.0" encoding="utf-8"?>
<calcChain xmlns="http://schemas.openxmlformats.org/spreadsheetml/2006/main">
  <c r="F60" i="6" l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G71" i="2" l="1"/>
  <c r="Q2" i="8" l="1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S156" i="8" s="1"/>
  <c r="Q157" i="8"/>
  <c r="S157" i="8" s="1"/>
  <c r="Q158" i="8"/>
  <c r="S158" i="8" s="1"/>
  <c r="Q159" i="8"/>
  <c r="S159" i="8" s="1"/>
  <c r="Q160" i="8"/>
  <c r="S160" i="8" s="1"/>
  <c r="Q161" i="8"/>
  <c r="S161" i="8" s="1"/>
  <c r="Q162" i="8"/>
  <c r="S162" i="8" s="1"/>
  <c r="Q163" i="8"/>
  <c r="S163" i="8" s="1"/>
  <c r="Q164" i="8"/>
  <c r="S164" i="8" s="1"/>
  <c r="Q165" i="8"/>
  <c r="S165" i="8" s="1"/>
  <c r="Q166" i="8"/>
  <c r="S166" i="8" s="1"/>
  <c r="Q167" i="8"/>
  <c r="S167" i="8" s="1"/>
  <c r="Q168" i="8"/>
  <c r="S168" i="8" s="1"/>
  <c r="Q169" i="8"/>
  <c r="S169" i="8" s="1"/>
  <c r="Q170" i="8"/>
  <c r="S170" i="8" s="1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S189" i="8"/>
  <c r="Q190" i="8"/>
  <c r="S190" i="8"/>
  <c r="Q191" i="8"/>
  <c r="S191" i="8"/>
  <c r="Q192" i="8"/>
  <c r="S192" i="8"/>
  <c r="Q193" i="8"/>
  <c r="S193" i="8"/>
  <c r="Q194" i="8"/>
  <c r="S194" i="8"/>
  <c r="Q195" i="8"/>
  <c r="S195" i="8"/>
  <c r="Q196" i="8"/>
  <c r="S196" i="8"/>
  <c r="Q197" i="8"/>
  <c r="S197" i="8"/>
  <c r="Q198" i="8"/>
  <c r="S198" i="8"/>
  <c r="Q199" i="8"/>
  <c r="S199" i="8"/>
  <c r="Q200" i="8"/>
  <c r="S200" i="8"/>
  <c r="Q201" i="8"/>
  <c r="S201" i="8"/>
  <c r="Q202" i="8"/>
  <c r="S202" i="8"/>
  <c r="Q203" i="8"/>
  <c r="S203" i="8"/>
  <c r="Q204" i="8"/>
  <c r="S204" i="8"/>
  <c r="Q205" i="8"/>
  <c r="S205" i="8"/>
  <c r="Q206" i="8"/>
  <c r="S206" i="8"/>
  <c r="Q207" i="8"/>
  <c r="S207" i="8"/>
  <c r="Q208" i="8"/>
  <c r="S208" i="8"/>
  <c r="Q209" i="8"/>
  <c r="S209" i="8"/>
  <c r="Q210" i="8"/>
  <c r="S210" i="8"/>
  <c r="Q211" i="8"/>
  <c r="S211" i="8"/>
  <c r="Q212" i="8"/>
  <c r="S212" i="8"/>
  <c r="Q213" i="8"/>
  <c r="S213" i="8"/>
  <c r="Q214" i="8"/>
  <c r="S214" i="8"/>
  <c r="Q215" i="8"/>
  <c r="S215" i="8"/>
  <c r="Q216" i="8"/>
  <c r="S216" i="8"/>
  <c r="Q217" i="8"/>
  <c r="S217" i="8"/>
  <c r="Q218" i="8"/>
  <c r="S218" i="8"/>
  <c r="Q219" i="8"/>
  <c r="S219" i="8"/>
  <c r="Q220" i="8"/>
  <c r="S220" i="8"/>
  <c r="Q221" i="8"/>
  <c r="S221" i="8"/>
  <c r="Q222" i="8"/>
  <c r="S222" i="8"/>
  <c r="Q223" i="8"/>
  <c r="S223" i="8"/>
  <c r="Q224" i="8"/>
  <c r="S224" i="8"/>
  <c r="Q225" i="8"/>
  <c r="S225" i="8"/>
  <c r="Q226" i="8"/>
  <c r="S226" i="8"/>
  <c r="Q227" i="8"/>
  <c r="S227" i="8"/>
  <c r="Q228" i="8"/>
  <c r="S228" i="8"/>
  <c r="Q229" i="8"/>
  <c r="S229" i="8"/>
  <c r="Q230" i="8"/>
  <c r="S230" i="8"/>
  <c r="Q231" i="8"/>
  <c r="S231" i="8"/>
  <c r="Q232" i="8"/>
  <c r="S232" i="8"/>
  <c r="Q233" i="8"/>
  <c r="S233" i="8"/>
  <c r="Q234" i="8"/>
  <c r="S234" i="8"/>
  <c r="Q235" i="8"/>
  <c r="S235" i="8"/>
  <c r="Q236" i="8"/>
  <c r="S236" i="8"/>
  <c r="Q237" i="8"/>
  <c r="S237" i="8"/>
  <c r="Q238" i="8"/>
  <c r="S238" i="8"/>
  <c r="Q239" i="8"/>
  <c r="S239" i="8"/>
  <c r="Q240" i="8"/>
  <c r="S240" i="8"/>
  <c r="Q241" i="8"/>
  <c r="S241" i="8"/>
  <c r="Q242" i="8"/>
  <c r="S242" i="8"/>
  <c r="Q243" i="8"/>
  <c r="S243" i="8"/>
  <c r="Q244" i="8"/>
  <c r="S244" i="8"/>
  <c r="Q245" i="8"/>
  <c r="S245" i="8"/>
  <c r="Q246" i="8"/>
  <c r="S246" i="8"/>
  <c r="Q247" i="8"/>
  <c r="S247" i="8"/>
  <c r="Q248" i="8"/>
  <c r="S248" i="8"/>
  <c r="Q249" i="8"/>
  <c r="S249" i="8"/>
  <c r="Q250" i="8"/>
  <c r="S250" i="8"/>
  <c r="Q251" i="8"/>
  <c r="S251" i="8"/>
  <c r="Q252" i="8"/>
  <c r="S252" i="8"/>
  <c r="Q253" i="8"/>
  <c r="S253" i="8"/>
  <c r="Q254" i="8"/>
  <c r="S254" i="8"/>
  <c r="Q255" i="8"/>
  <c r="S255" i="8"/>
  <c r="Q256" i="8"/>
  <c r="S256" i="8"/>
  <c r="Q257" i="8"/>
  <c r="S257" i="8"/>
  <c r="Q258" i="8"/>
  <c r="S258" i="8"/>
  <c r="Q259" i="8"/>
  <c r="S259" i="8"/>
  <c r="Q260" i="8"/>
  <c r="S260" i="8"/>
  <c r="Q261" i="8"/>
  <c r="S261" i="8"/>
  <c r="Q262" i="8"/>
  <c r="S262" i="8"/>
  <c r="Q263" i="8"/>
  <c r="S263" i="8"/>
  <c r="Q264" i="8"/>
  <c r="S264" i="8"/>
  <c r="Q265" i="8"/>
  <c r="S265" i="8"/>
  <c r="Q266" i="8"/>
  <c r="S266" i="8"/>
  <c r="Q267" i="8"/>
  <c r="S267" i="8"/>
  <c r="Q268" i="8"/>
  <c r="S268" i="8"/>
  <c r="Q269" i="8"/>
  <c r="S269" i="8"/>
  <c r="Q270" i="8"/>
  <c r="S270" i="8"/>
  <c r="Q271" i="8"/>
  <c r="S271" i="8"/>
  <c r="Q272" i="8"/>
  <c r="S272" i="8"/>
  <c r="Q273" i="8"/>
  <c r="S273" i="8"/>
  <c r="Q274" i="8"/>
  <c r="S274" i="8"/>
  <c r="Q275" i="8"/>
  <c r="S275" i="8"/>
  <c r="Q276" i="8"/>
  <c r="S276" i="8"/>
  <c r="Q277" i="8"/>
  <c r="S277" i="8"/>
  <c r="Q278" i="8"/>
  <c r="S278" i="8"/>
  <c r="Q279" i="8"/>
  <c r="S279" i="8"/>
  <c r="Q280" i="8"/>
  <c r="S280" i="8"/>
  <c r="Q281" i="8"/>
  <c r="S281" i="8"/>
  <c r="Q282" i="8"/>
  <c r="S282" i="8"/>
  <c r="Q283" i="8"/>
  <c r="S283" i="8"/>
  <c r="Q284" i="8"/>
  <c r="S284" i="8"/>
  <c r="Q285" i="8"/>
  <c r="S285" i="8"/>
  <c r="Q286" i="8"/>
  <c r="S286" i="8"/>
  <c r="Q287" i="8"/>
  <c r="S287" i="8"/>
  <c r="Q288" i="8"/>
  <c r="S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S453" i="8"/>
  <c r="Q454" i="8"/>
  <c r="S454" i="8"/>
  <c r="Q455" i="8"/>
  <c r="S455" i="8"/>
  <c r="Q456" i="8"/>
  <c r="S456" i="8"/>
  <c r="Q457" i="8"/>
  <c r="S457" i="8"/>
  <c r="Q458" i="8"/>
  <c r="S458" i="8"/>
  <c r="Q459" i="8"/>
  <c r="S459" i="8"/>
  <c r="Q460" i="8"/>
  <c r="S460" i="8"/>
  <c r="Q461" i="8"/>
  <c r="S461" i="8"/>
  <c r="Q462" i="8"/>
  <c r="S462" i="8"/>
  <c r="Q463" i="8"/>
  <c r="S463" i="8"/>
  <c r="Q464" i="8"/>
  <c r="S464" i="8"/>
  <c r="Q465" i="8"/>
  <c r="S465" i="8"/>
  <c r="Q466" i="8"/>
  <c r="S466" i="8"/>
  <c r="Q467" i="8"/>
  <c r="S467" i="8"/>
  <c r="Q468" i="8"/>
  <c r="S468" i="8"/>
  <c r="Q469" i="8"/>
  <c r="S469" i="8"/>
  <c r="Q470" i="8"/>
  <c r="S470" i="8"/>
  <c r="Q471" i="8"/>
  <c r="S471" i="8"/>
  <c r="Q472" i="8"/>
  <c r="S472" i="8"/>
  <c r="Q473" i="8"/>
  <c r="S473" i="8"/>
  <c r="Q474" i="8"/>
  <c r="S474" i="8"/>
  <c r="Q475" i="8"/>
  <c r="S475" i="8"/>
  <c r="Q476" i="8"/>
  <c r="S476" i="8"/>
  <c r="Q477" i="8"/>
  <c r="S477" i="8"/>
  <c r="Q478" i="8"/>
  <c r="S478" i="8"/>
  <c r="Q479" i="8"/>
  <c r="S479" i="8"/>
  <c r="Q480" i="8"/>
  <c r="S480" i="8"/>
  <c r="Q481" i="8"/>
  <c r="S481" i="8"/>
  <c r="Q482" i="8"/>
  <c r="S482" i="8"/>
  <c r="Q483" i="8"/>
  <c r="S483" i="8"/>
  <c r="Q484" i="8"/>
  <c r="S484" i="8"/>
  <c r="Q485" i="8"/>
  <c r="S485" i="8"/>
  <c r="Q486" i="8"/>
  <c r="S486" i="8"/>
  <c r="Q487" i="8"/>
  <c r="S487" i="8"/>
  <c r="Q488" i="8"/>
  <c r="S488" i="8"/>
  <c r="Q489" i="8"/>
  <c r="S489" i="8"/>
  <c r="Q490" i="8"/>
  <c r="S490" i="8"/>
  <c r="Q491" i="8"/>
  <c r="S491" i="8"/>
  <c r="Q492" i="8"/>
  <c r="S492" i="8"/>
  <c r="Q493" i="8"/>
  <c r="S493" i="8"/>
  <c r="Q494" i="8"/>
  <c r="S494" i="8"/>
  <c r="Q495" i="8"/>
  <c r="S495" i="8"/>
  <c r="Q496" i="8"/>
  <c r="S496" i="8"/>
  <c r="Q497" i="8"/>
  <c r="S497" i="8"/>
  <c r="Q498" i="8"/>
  <c r="S498" i="8"/>
  <c r="Q499" i="8"/>
  <c r="S499" i="8"/>
  <c r="Q500" i="8"/>
  <c r="S500" i="8"/>
  <c r="Q501" i="8"/>
  <c r="S501" i="8"/>
  <c r="Q502" i="8"/>
  <c r="S502" i="8"/>
  <c r="Q503" i="8"/>
  <c r="S503" i="8"/>
  <c r="Q504" i="8"/>
  <c r="S504" i="8"/>
  <c r="Q505" i="8"/>
  <c r="S505" i="8"/>
  <c r="Q506" i="8"/>
  <c r="S506" i="8"/>
  <c r="Q507" i="8"/>
  <c r="S507" i="8"/>
  <c r="Q508" i="8"/>
  <c r="S508" i="8"/>
  <c r="Q509" i="8"/>
  <c r="S509" i="8"/>
  <c r="Q510" i="8"/>
  <c r="S510" i="8"/>
  <c r="Q511" i="8"/>
  <c r="S511" i="8"/>
  <c r="Q512" i="8"/>
  <c r="S512" i="8"/>
  <c r="Q513" i="8"/>
  <c r="S513" i="8"/>
  <c r="Q514" i="8"/>
  <c r="S514" i="8"/>
  <c r="Q515" i="8"/>
  <c r="S515" i="8"/>
  <c r="Q516" i="8"/>
  <c r="S516" i="8"/>
  <c r="Q517" i="8"/>
  <c r="S517" i="8"/>
  <c r="Q518" i="8"/>
  <c r="S518" i="8"/>
  <c r="Q519" i="8"/>
  <c r="S519" i="8"/>
  <c r="Q520" i="8"/>
  <c r="S520" i="8"/>
  <c r="Q521" i="8"/>
  <c r="S521" i="8"/>
  <c r="Q522" i="8"/>
  <c r="S522" i="8"/>
  <c r="Q523" i="8"/>
  <c r="S523" i="8"/>
  <c r="Q524" i="8"/>
  <c r="S524" i="8"/>
  <c r="Q525" i="8"/>
  <c r="S525" i="8"/>
  <c r="Q526" i="8"/>
  <c r="S526" i="8"/>
  <c r="Q527" i="8"/>
  <c r="S527" i="8"/>
  <c r="Q528" i="8"/>
  <c r="S528" i="8"/>
  <c r="Q529" i="8"/>
  <c r="S529" i="8"/>
  <c r="Q530" i="8"/>
  <c r="S530" i="8"/>
  <c r="Q531" i="8"/>
  <c r="S531" i="8"/>
  <c r="Q532" i="8"/>
  <c r="S532" i="8"/>
  <c r="Q533" i="8"/>
  <c r="S533" i="8"/>
  <c r="Q534" i="8"/>
  <c r="S534" i="8"/>
  <c r="Q535" i="8"/>
  <c r="S535" i="8"/>
  <c r="Q536" i="8"/>
  <c r="S536" i="8"/>
  <c r="Q537" i="8"/>
  <c r="S537" i="8"/>
  <c r="Q538" i="8"/>
  <c r="S538" i="8"/>
  <c r="Q539" i="8"/>
  <c r="S539" i="8"/>
  <c r="Q540" i="8"/>
  <c r="S540" i="8"/>
  <c r="Q541" i="8"/>
  <c r="S541" i="8"/>
  <c r="Q542" i="8"/>
  <c r="S542" i="8"/>
  <c r="Q543" i="8"/>
  <c r="S543" i="8"/>
  <c r="Q544" i="8"/>
  <c r="S544" i="8"/>
  <c r="Q545" i="8"/>
  <c r="S545" i="8"/>
  <c r="Q546" i="8"/>
  <c r="S546" i="8"/>
  <c r="Q547" i="8"/>
  <c r="S547" i="8"/>
  <c r="Q548" i="8"/>
  <c r="S548" i="8"/>
  <c r="Q549" i="8"/>
  <c r="S549" i="8"/>
  <c r="Q550" i="8"/>
  <c r="S550" i="8"/>
  <c r="Q551" i="8"/>
  <c r="S551" i="8"/>
  <c r="Q552" i="8"/>
  <c r="S552" i="8"/>
  <c r="Q553" i="8"/>
  <c r="S553" i="8"/>
  <c r="Q554" i="8"/>
  <c r="S554" i="8"/>
  <c r="Q555" i="8"/>
  <c r="S555" i="8"/>
  <c r="Q556" i="8"/>
  <c r="S556" i="8"/>
  <c r="Q557" i="8"/>
  <c r="S557" i="8"/>
  <c r="Q558" i="8"/>
  <c r="S558" i="8"/>
  <c r="Q559" i="8"/>
  <c r="S559" i="8"/>
  <c r="Q560" i="8"/>
  <c r="S560" i="8"/>
  <c r="Q561" i="8"/>
  <c r="S561" i="8"/>
  <c r="Q562" i="8"/>
  <c r="S562" i="8"/>
  <c r="Q563" i="8"/>
  <c r="S563" i="8"/>
  <c r="Q564" i="8"/>
  <c r="S564" i="8"/>
  <c r="Q565" i="8"/>
  <c r="S565" i="8"/>
  <c r="Q566" i="8"/>
  <c r="S566" i="8"/>
  <c r="Q567" i="8"/>
  <c r="S567" i="8"/>
  <c r="Q568" i="8"/>
  <c r="S568" i="8"/>
  <c r="Q569" i="8"/>
  <c r="S569" i="8"/>
  <c r="Q570" i="8"/>
  <c r="S570" i="8"/>
  <c r="Q571" i="8"/>
  <c r="S571" i="8"/>
  <c r="Q572" i="8"/>
  <c r="S572" i="8"/>
  <c r="Q573" i="8"/>
  <c r="S573" i="8"/>
  <c r="Q574" i="8"/>
  <c r="S574" i="8"/>
  <c r="Q575" i="8"/>
  <c r="S575" i="8"/>
  <c r="Q576" i="8"/>
  <c r="S576" i="8"/>
  <c r="Q577" i="8"/>
  <c r="S577" i="8"/>
  <c r="Q578" i="8"/>
  <c r="S578" i="8"/>
  <c r="Q579" i="8"/>
  <c r="S579" i="8"/>
  <c r="Q580" i="8"/>
  <c r="S580" i="8"/>
  <c r="Q581" i="8"/>
  <c r="S581" i="8"/>
  <c r="Q582" i="8"/>
  <c r="S582" i="8"/>
  <c r="Q583" i="8"/>
  <c r="S583" i="8"/>
  <c r="Q584" i="8"/>
  <c r="S584" i="8"/>
  <c r="Q585" i="8"/>
  <c r="S585" i="8"/>
  <c r="Q586" i="8"/>
  <c r="S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681" i="8"/>
  <c r="Q682" i="8"/>
  <c r="Q683" i="8"/>
  <c r="Q684" i="8"/>
  <c r="Q685" i="8"/>
  <c r="Q686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707" i="8"/>
  <c r="Q708" i="8"/>
  <c r="Q709" i="8"/>
  <c r="Q710" i="8"/>
  <c r="Q711" i="8"/>
  <c r="Q712" i="8"/>
  <c r="Q713" i="8"/>
  <c r="Q714" i="8"/>
  <c r="Q715" i="8"/>
  <c r="Q716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742" i="8"/>
  <c r="P743" i="8"/>
  <c r="Q743" i="8"/>
  <c r="P744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757" i="8"/>
  <c r="Q758" i="8"/>
  <c r="Q759" i="8"/>
  <c r="P760" i="8"/>
  <c r="Q760" i="8"/>
  <c r="P761" i="8"/>
  <c r="Q761" i="8"/>
  <c r="P762" i="8"/>
  <c r="Q762" i="8"/>
  <c r="P763" i="8"/>
  <c r="Q763" i="8"/>
  <c r="P764" i="8"/>
  <c r="Q764" i="8"/>
  <c r="P765" i="8"/>
  <c r="Q765" i="8"/>
  <c r="P766" i="8"/>
  <c r="Q766" i="8"/>
  <c r="P767" i="8"/>
  <c r="Q767" i="8"/>
  <c r="P768" i="8"/>
  <c r="Q768" i="8"/>
  <c r="P769" i="8"/>
  <c r="Q769" i="8"/>
  <c r="P770" i="8"/>
  <c r="Q770" i="8"/>
  <c r="P771" i="8"/>
  <c r="Q771" i="8"/>
  <c r="P772" i="8"/>
  <c r="Q772" i="8"/>
  <c r="P773" i="8"/>
  <c r="Q773" i="8"/>
  <c r="P774" i="8"/>
  <c r="Q774" i="8"/>
  <c r="P775" i="8"/>
  <c r="Q775" i="8"/>
  <c r="P776" i="8"/>
  <c r="Q776" i="8"/>
  <c r="P777" i="8"/>
  <c r="Q777" i="8"/>
  <c r="P778" i="8"/>
  <c r="Q778" i="8"/>
  <c r="P779" i="8"/>
  <c r="Q779" i="8"/>
  <c r="P780" i="8"/>
  <c r="Q780" i="8"/>
  <c r="P781" i="8"/>
  <c r="Q781" i="8"/>
  <c r="P782" i="8"/>
  <c r="Q782" i="8"/>
  <c r="P783" i="8"/>
  <c r="Q783" i="8"/>
  <c r="P784" i="8"/>
  <c r="Q784" i="8"/>
  <c r="P785" i="8"/>
  <c r="Q785" i="8"/>
  <c r="P786" i="8"/>
  <c r="Q786" i="8"/>
  <c r="P787" i="8"/>
  <c r="Q787" i="8"/>
  <c r="P788" i="8"/>
  <c r="Q788" i="8"/>
  <c r="P789" i="8"/>
  <c r="Q789" i="8"/>
  <c r="P790" i="8"/>
  <c r="Q790" i="8"/>
  <c r="S790" i="8"/>
  <c r="P791" i="8"/>
  <c r="Q791" i="8"/>
  <c r="S791" i="8"/>
  <c r="P792" i="8"/>
  <c r="Q792" i="8"/>
  <c r="S792" i="8"/>
  <c r="P793" i="8"/>
  <c r="Q793" i="8"/>
  <c r="S793" i="8"/>
  <c r="P794" i="8"/>
  <c r="Q794" i="8"/>
  <c r="S794" i="8"/>
  <c r="P795" i="8"/>
  <c r="Q795" i="8"/>
  <c r="S795" i="8"/>
  <c r="P796" i="8"/>
  <c r="Q796" i="8"/>
  <c r="S796" i="8"/>
  <c r="P797" i="8"/>
  <c r="Q797" i="8"/>
  <c r="S797" i="8"/>
  <c r="P798" i="8"/>
  <c r="Q798" i="8"/>
  <c r="S798" i="8"/>
  <c r="P799" i="8"/>
  <c r="Q799" i="8"/>
  <c r="S799" i="8"/>
  <c r="P800" i="8"/>
  <c r="Q800" i="8"/>
  <c r="S800" i="8"/>
  <c r="P801" i="8"/>
  <c r="Q801" i="8"/>
  <c r="S801" i="8"/>
  <c r="P802" i="8"/>
  <c r="Q802" i="8"/>
  <c r="S802" i="8"/>
  <c r="P803" i="8"/>
  <c r="Q803" i="8"/>
  <c r="S803" i="8"/>
  <c r="P804" i="8"/>
  <c r="Q804" i="8"/>
  <c r="S804" i="8"/>
  <c r="Q805" i="8"/>
  <c r="S805" i="8"/>
  <c r="P806" i="8"/>
  <c r="Q806" i="8"/>
  <c r="S806" i="8"/>
  <c r="P807" i="8"/>
  <c r="Q807" i="8"/>
  <c r="S807" i="8"/>
  <c r="P808" i="8"/>
  <c r="Q808" i="8"/>
  <c r="S808" i="8"/>
  <c r="P809" i="8"/>
  <c r="Q809" i="8"/>
  <c r="S809" i="8"/>
  <c r="P810" i="8"/>
  <c r="Q810" i="8"/>
  <c r="S810" i="8"/>
  <c r="P811" i="8"/>
  <c r="Q811" i="8"/>
  <c r="S811" i="8"/>
  <c r="P812" i="8"/>
  <c r="Q812" i="8"/>
  <c r="S812" i="8"/>
  <c r="P813" i="8"/>
  <c r="Q813" i="8"/>
  <c r="S813" i="8"/>
  <c r="P814" i="8"/>
  <c r="Q814" i="8"/>
  <c r="S814" i="8"/>
  <c r="P815" i="8"/>
  <c r="Q815" i="8"/>
  <c r="S815" i="8"/>
  <c r="P816" i="8"/>
  <c r="Q816" i="8"/>
  <c r="S816" i="8"/>
  <c r="Q817" i="8"/>
  <c r="S817" i="8"/>
  <c r="Q818" i="8"/>
  <c r="S818" i="8"/>
  <c r="Q819" i="8"/>
  <c r="S819" i="8"/>
  <c r="Q820" i="8"/>
  <c r="S820" i="8"/>
  <c r="Q821" i="8"/>
  <c r="S821" i="8"/>
  <c r="Q822" i="8"/>
  <c r="S822" i="8"/>
  <c r="Q823" i="8"/>
  <c r="S823" i="8"/>
  <c r="Q824" i="8"/>
  <c r="S824" i="8"/>
  <c r="Q825" i="8"/>
  <c r="S825" i="8"/>
  <c r="Q826" i="8"/>
  <c r="S826" i="8"/>
  <c r="Q827" i="8"/>
  <c r="S827" i="8"/>
  <c r="Q828" i="8"/>
  <c r="S828" i="8"/>
  <c r="Q829" i="8"/>
  <c r="S829" i="8"/>
  <c r="Q830" i="8"/>
  <c r="S830" i="8"/>
  <c r="Q831" i="8"/>
  <c r="S831" i="8"/>
  <c r="Q832" i="8"/>
  <c r="S832" i="8"/>
  <c r="Q833" i="8"/>
  <c r="S833" i="8"/>
  <c r="Q834" i="8"/>
  <c r="S834" i="8"/>
  <c r="Q835" i="8"/>
  <c r="S835" i="8"/>
  <c r="Q836" i="8"/>
  <c r="S836" i="8"/>
  <c r="Q837" i="8"/>
  <c r="S837" i="8"/>
  <c r="Q838" i="8"/>
  <c r="S838" i="8"/>
  <c r="Q839" i="8"/>
  <c r="S839" i="8"/>
  <c r="Q840" i="8"/>
  <c r="S840" i="8"/>
  <c r="Q841" i="8"/>
  <c r="S841" i="8"/>
  <c r="Q842" i="8"/>
  <c r="S842" i="8"/>
  <c r="Q843" i="8"/>
  <c r="S843" i="8"/>
  <c r="Q844" i="8"/>
  <c r="S844" i="8"/>
  <c r="Q845" i="8"/>
  <c r="S845" i="8"/>
  <c r="Q846" i="8"/>
  <c r="S846" i="8"/>
  <c r="Q847" i="8"/>
  <c r="S847" i="8"/>
  <c r="Q848" i="8"/>
  <c r="S848" i="8"/>
  <c r="Q849" i="8"/>
  <c r="S849" i="8"/>
  <c r="Q850" i="8"/>
  <c r="S850" i="8"/>
  <c r="Q851" i="8"/>
  <c r="S851" i="8"/>
  <c r="Q852" i="8"/>
  <c r="S852" i="8"/>
  <c r="Q853" i="8"/>
  <c r="S853" i="8"/>
  <c r="Q854" i="8"/>
  <c r="S854" i="8"/>
  <c r="Q855" i="8"/>
  <c r="S855" i="8"/>
  <c r="Q856" i="8"/>
  <c r="S856" i="8"/>
  <c r="Q857" i="8"/>
  <c r="S857" i="8"/>
  <c r="Q858" i="8"/>
  <c r="S858" i="8"/>
  <c r="Q859" i="8"/>
  <c r="S859" i="8"/>
  <c r="Q860" i="8"/>
  <c r="S860" i="8"/>
  <c r="Q861" i="8"/>
  <c r="S861" i="8"/>
  <c r="Q862" i="8"/>
  <c r="S862" i="8"/>
  <c r="Q863" i="8"/>
  <c r="S863" i="8"/>
  <c r="Q864" i="8"/>
  <c r="S864" i="8"/>
  <c r="Q865" i="8"/>
  <c r="S865" i="8"/>
  <c r="Q866" i="8"/>
  <c r="S866" i="8"/>
  <c r="Q867" i="8"/>
  <c r="S867" i="8"/>
  <c r="Q868" i="8"/>
  <c r="S868" i="8"/>
  <c r="Q869" i="8"/>
  <c r="S869" i="8"/>
  <c r="Q870" i="8"/>
  <c r="S870" i="8"/>
  <c r="Q871" i="8"/>
  <c r="S871" i="8"/>
  <c r="Q872" i="8"/>
  <c r="S872" i="8"/>
  <c r="Q873" i="8"/>
  <c r="S873" i="8"/>
  <c r="Q874" i="8"/>
  <c r="S874" i="8"/>
  <c r="Q875" i="8"/>
  <c r="S875" i="8"/>
  <c r="Q876" i="8"/>
  <c r="S876" i="8"/>
  <c r="Q877" i="8"/>
  <c r="S877" i="8"/>
  <c r="Q878" i="8"/>
  <c r="S878" i="8"/>
  <c r="Q879" i="8"/>
  <c r="S879" i="8"/>
  <c r="Q880" i="8"/>
  <c r="S880" i="8"/>
  <c r="Q881" i="8"/>
  <c r="S881" i="8"/>
  <c r="Q882" i="8"/>
  <c r="S882" i="8"/>
  <c r="Q883" i="8"/>
  <c r="S883" i="8"/>
  <c r="Q884" i="8"/>
  <c r="S884" i="8"/>
  <c r="Q885" i="8"/>
  <c r="S885" i="8"/>
  <c r="Q886" i="8"/>
  <c r="S886" i="8"/>
  <c r="Q887" i="8"/>
  <c r="S887" i="8"/>
  <c r="Q888" i="8"/>
  <c r="S888" i="8"/>
  <c r="Q889" i="8"/>
  <c r="S889" i="8"/>
  <c r="Q890" i="8"/>
  <c r="S890" i="8"/>
  <c r="Q891" i="8"/>
  <c r="S891" i="8"/>
  <c r="Q892" i="8"/>
  <c r="S892" i="8"/>
  <c r="Q893" i="8"/>
  <c r="S893" i="8"/>
  <c r="Q894" i="8"/>
  <c r="S894" i="8"/>
  <c r="Q895" i="8"/>
  <c r="S895" i="8"/>
  <c r="Q896" i="8"/>
  <c r="S896" i="8"/>
  <c r="Q897" i="8"/>
  <c r="S897" i="8"/>
  <c r="Q898" i="8"/>
  <c r="S898" i="8"/>
  <c r="Q899" i="8"/>
  <c r="S899" i="8"/>
  <c r="Q900" i="8"/>
  <c r="S900" i="8"/>
  <c r="Q901" i="8"/>
  <c r="S901" i="8"/>
  <c r="Q902" i="8"/>
  <c r="S902" i="8"/>
  <c r="Q903" i="8"/>
  <c r="S903" i="8"/>
  <c r="Q904" i="8"/>
  <c r="S904" i="8"/>
  <c r="Q905" i="8"/>
  <c r="S905" i="8"/>
  <c r="Q906" i="8"/>
  <c r="S906" i="8"/>
  <c r="Q907" i="8"/>
  <c r="S907" i="8"/>
  <c r="Q908" i="8"/>
  <c r="S908" i="8"/>
  <c r="Q909" i="8"/>
  <c r="S909" i="8"/>
  <c r="Q910" i="8"/>
  <c r="S910" i="8"/>
  <c r="Q911" i="8"/>
  <c r="S911" i="8"/>
  <c r="Q912" i="8"/>
  <c r="S912" i="8"/>
  <c r="Q913" i="8"/>
  <c r="S913" i="8"/>
  <c r="Q914" i="8"/>
  <c r="S914" i="8"/>
  <c r="Q915" i="8"/>
  <c r="S915" i="8"/>
  <c r="Q916" i="8"/>
  <c r="S916" i="8"/>
  <c r="Q917" i="8"/>
  <c r="S917" i="8"/>
  <c r="Q918" i="8"/>
  <c r="S918" i="8"/>
  <c r="Q919" i="8"/>
  <c r="S919" i="8"/>
  <c r="Q920" i="8"/>
  <c r="S920" i="8"/>
  <c r="Q921" i="8"/>
  <c r="S921" i="8"/>
  <c r="Q922" i="8"/>
  <c r="S922" i="8"/>
  <c r="Q923" i="8"/>
  <c r="S923" i="8"/>
  <c r="Q924" i="8"/>
  <c r="S924" i="8"/>
  <c r="Q925" i="8"/>
  <c r="S925" i="8"/>
  <c r="Q926" i="8"/>
  <c r="S926" i="8"/>
  <c r="Q927" i="8"/>
  <c r="S927" i="8"/>
  <c r="Q928" i="8"/>
  <c r="S928" i="8"/>
  <c r="Q929" i="8"/>
  <c r="S929" i="8"/>
  <c r="Q930" i="8"/>
  <c r="S930" i="8"/>
  <c r="Q931" i="8"/>
  <c r="S931" i="8"/>
  <c r="Q932" i="8"/>
  <c r="S932" i="8"/>
  <c r="Q933" i="8"/>
  <c r="S933" i="8"/>
  <c r="Q934" i="8"/>
  <c r="S934" i="8"/>
  <c r="Q935" i="8"/>
  <c r="S935" i="8"/>
  <c r="Q936" i="8"/>
  <c r="S936" i="8"/>
  <c r="Q937" i="8"/>
  <c r="S937" i="8"/>
  <c r="Q938" i="8"/>
  <c r="S938" i="8"/>
  <c r="Q939" i="8"/>
  <c r="S939" i="8"/>
  <c r="Q940" i="8"/>
  <c r="S940" i="8"/>
  <c r="Q941" i="8"/>
  <c r="S941" i="8"/>
  <c r="Q942" i="8"/>
  <c r="S942" i="8"/>
  <c r="Q943" i="8"/>
  <c r="S943" i="8"/>
  <c r="Q944" i="8"/>
  <c r="S944" i="8"/>
  <c r="Q945" i="8"/>
  <c r="S945" i="8"/>
  <c r="Q946" i="8"/>
  <c r="S946" i="8"/>
  <c r="Q947" i="8"/>
  <c r="S947" i="8"/>
  <c r="Q948" i="8"/>
  <c r="S948" i="8"/>
  <c r="Q949" i="8"/>
  <c r="S949" i="8"/>
  <c r="Q950" i="8"/>
  <c r="S950" i="8"/>
  <c r="Q951" i="8"/>
  <c r="S951" i="8"/>
  <c r="Q952" i="8"/>
  <c r="S952" i="8"/>
  <c r="Q953" i="8"/>
  <c r="S953" i="8"/>
  <c r="Q954" i="8"/>
  <c r="S954" i="8"/>
  <c r="Q955" i="8"/>
  <c r="S955" i="8"/>
  <c r="Q956" i="8"/>
  <c r="S956" i="8"/>
  <c r="Q957" i="8"/>
  <c r="S957" i="8"/>
  <c r="Q958" i="8"/>
  <c r="S958" i="8"/>
  <c r="Q959" i="8"/>
  <c r="S959" i="8"/>
  <c r="Q960" i="8"/>
  <c r="S960" i="8"/>
  <c r="Q961" i="8"/>
  <c r="S961" i="8"/>
  <c r="Q962" i="8"/>
  <c r="S962" i="8"/>
  <c r="Q963" i="8"/>
  <c r="S963" i="8"/>
  <c r="Q964" i="8"/>
  <c r="S964" i="8"/>
  <c r="Q965" i="8"/>
  <c r="S965" i="8"/>
  <c r="Q966" i="8"/>
  <c r="S966" i="8"/>
  <c r="Q967" i="8"/>
  <c r="S967" i="8"/>
  <c r="Q968" i="8"/>
  <c r="S968" i="8"/>
  <c r="Q969" i="8"/>
  <c r="S969" i="8"/>
  <c r="Q970" i="8"/>
  <c r="S970" i="8"/>
  <c r="Q971" i="8"/>
  <c r="S971" i="8"/>
  <c r="Q972" i="8"/>
  <c r="S972" i="8"/>
  <c r="Q973" i="8"/>
  <c r="S973" i="8"/>
  <c r="Q974" i="8"/>
  <c r="S974" i="8"/>
  <c r="Q975" i="8"/>
  <c r="S975" i="8"/>
  <c r="Q976" i="8"/>
  <c r="S976" i="8"/>
  <c r="Q977" i="8"/>
  <c r="S977" i="8"/>
  <c r="Q978" i="8"/>
  <c r="S978" i="8"/>
  <c r="Q979" i="8"/>
  <c r="S979" i="8"/>
  <c r="Q980" i="8"/>
  <c r="S980" i="8"/>
  <c r="Q981" i="8"/>
  <c r="S981" i="8"/>
  <c r="Q982" i="8"/>
  <c r="S982" i="8"/>
  <c r="Q983" i="8"/>
  <c r="S983" i="8"/>
  <c r="Q984" i="8"/>
  <c r="S984" i="8"/>
  <c r="Q985" i="8"/>
  <c r="S985" i="8"/>
  <c r="Q986" i="8"/>
  <c r="S986" i="8"/>
  <c r="Q987" i="8"/>
  <c r="S987" i="8"/>
  <c r="Q988" i="8"/>
  <c r="S988" i="8"/>
  <c r="Q989" i="8"/>
  <c r="S989" i="8"/>
  <c r="Q990" i="8"/>
  <c r="S990" i="8"/>
  <c r="Q991" i="8"/>
  <c r="S991" i="8"/>
  <c r="Q992" i="8"/>
  <c r="S992" i="8"/>
  <c r="Q993" i="8"/>
  <c r="S993" i="8"/>
  <c r="Q994" i="8"/>
  <c r="S994" i="8"/>
  <c r="Q995" i="8"/>
  <c r="S995" i="8"/>
  <c r="Q996" i="8"/>
  <c r="S996" i="8"/>
  <c r="Q997" i="8"/>
  <c r="S997" i="8"/>
  <c r="Q998" i="8"/>
  <c r="S998" i="8"/>
  <c r="Q999" i="8"/>
  <c r="S999" i="8"/>
  <c r="Q1000" i="8"/>
  <c r="S1000" i="8"/>
  <c r="Q1001" i="8"/>
  <c r="S1001" i="8"/>
  <c r="Q1002" i="8"/>
  <c r="S1002" i="8"/>
  <c r="Q1003" i="8"/>
  <c r="S1003" i="8"/>
  <c r="Q1004" i="8"/>
  <c r="S1004" i="8"/>
  <c r="Q1005" i="8"/>
  <c r="S1005" i="8"/>
  <c r="Q1006" i="8"/>
  <c r="S1006" i="8"/>
  <c r="Q1007" i="8"/>
  <c r="S1007" i="8"/>
  <c r="Q1008" i="8"/>
  <c r="S1008" i="8"/>
  <c r="Q1009" i="8"/>
  <c r="S1009" i="8"/>
  <c r="Q1010" i="8"/>
  <c r="S1010" i="8"/>
  <c r="Q1011" i="8"/>
  <c r="S1011" i="8"/>
  <c r="Q1012" i="8"/>
  <c r="S1012" i="8"/>
  <c r="Q1013" i="8"/>
  <c r="S1013" i="8"/>
  <c r="Q1014" i="8"/>
  <c r="S1014" i="8"/>
  <c r="Q1015" i="8"/>
  <c r="S1015" i="8"/>
  <c r="Q1016" i="8"/>
  <c r="S1016" i="8"/>
  <c r="Q1017" i="8"/>
  <c r="S1017" i="8"/>
  <c r="Q1018" i="8"/>
  <c r="S1018" i="8"/>
  <c r="Q1019" i="8"/>
  <c r="S1019" i="8"/>
  <c r="Q1020" i="8"/>
  <c r="S1020" i="8"/>
  <c r="Q1021" i="8"/>
  <c r="S1021" i="8"/>
  <c r="Q1022" i="8"/>
  <c r="S1022" i="8"/>
  <c r="Q1023" i="8"/>
  <c r="S1023" i="8"/>
  <c r="Q1024" i="8"/>
  <c r="S1024" i="8"/>
  <c r="Q1025" i="8"/>
  <c r="S1025" i="8"/>
  <c r="Q1026" i="8"/>
  <c r="S1026" i="8"/>
  <c r="Q1027" i="8"/>
  <c r="S1027" i="8"/>
  <c r="Q1028" i="8"/>
  <c r="S1028" i="8"/>
  <c r="Q1029" i="8"/>
  <c r="S1029" i="8"/>
  <c r="Q1030" i="8"/>
  <c r="S1030" i="8"/>
  <c r="Q1031" i="8"/>
  <c r="S1031" i="8"/>
  <c r="Q1032" i="8"/>
  <c r="S1032" i="8"/>
  <c r="Q1033" i="8"/>
  <c r="S1033" i="8"/>
  <c r="Q1034" i="8"/>
  <c r="S1034" i="8"/>
  <c r="Q1035" i="8"/>
  <c r="S1035" i="8"/>
  <c r="Q1036" i="8"/>
  <c r="S1036" i="8"/>
  <c r="Q1037" i="8"/>
  <c r="S1037" i="8"/>
  <c r="Q1038" i="8"/>
  <c r="S1038" i="8"/>
  <c r="Q1039" i="8"/>
  <c r="S1039" i="8"/>
  <c r="Q1040" i="8"/>
  <c r="S1040" i="8"/>
  <c r="Q1041" i="8"/>
  <c r="S1041" i="8"/>
  <c r="Q1042" i="8"/>
  <c r="S1042" i="8"/>
  <c r="Q1043" i="8"/>
  <c r="S1043" i="8"/>
  <c r="Q1044" i="8"/>
  <c r="S1044" i="8"/>
  <c r="Q1045" i="8"/>
  <c r="S1045" i="8"/>
  <c r="Q1046" i="8"/>
  <c r="S1046" i="8"/>
  <c r="Q1047" i="8"/>
  <c r="S1047" i="8"/>
  <c r="Q1048" i="8"/>
  <c r="S1048" i="8"/>
  <c r="Q1049" i="8"/>
  <c r="S1049" i="8"/>
  <c r="Q1050" i="8"/>
  <c r="S1050" i="8"/>
  <c r="Q1051" i="8"/>
  <c r="S1051" i="8"/>
  <c r="Q1052" i="8"/>
  <c r="S1052" i="8"/>
  <c r="Q1053" i="8"/>
  <c r="S1053" i="8"/>
  <c r="Q1054" i="8"/>
  <c r="S1054" i="8"/>
  <c r="Q1055" i="8"/>
  <c r="S1055" i="8"/>
  <c r="Q1056" i="8"/>
  <c r="S1056" i="8"/>
  <c r="Q1057" i="8"/>
  <c r="S1057" i="8"/>
  <c r="Q1058" i="8"/>
  <c r="S1058" i="8"/>
  <c r="Q1059" i="8"/>
  <c r="S1059" i="8"/>
  <c r="Q1060" i="8"/>
  <c r="S1060" i="8"/>
  <c r="Q1061" i="8"/>
  <c r="S1061" i="8"/>
  <c r="Q1062" i="8"/>
  <c r="S1062" i="8"/>
  <c r="Q1063" i="8"/>
  <c r="S1063" i="8"/>
  <c r="Q1064" i="8"/>
  <c r="S1064" i="8"/>
  <c r="Q1065" i="8"/>
  <c r="S1065" i="8"/>
  <c r="Q1066" i="8"/>
  <c r="S1066" i="8"/>
  <c r="Q1067" i="8"/>
  <c r="S1067" i="8"/>
  <c r="Q1068" i="8"/>
  <c r="S1068" i="8"/>
  <c r="Q1069" i="8"/>
  <c r="S1069" i="8"/>
  <c r="Q1070" i="8"/>
  <c r="S1070" i="8"/>
  <c r="Q1071" i="8"/>
  <c r="S1071" i="8"/>
  <c r="Q1072" i="8"/>
  <c r="S1072" i="8"/>
  <c r="Q1073" i="8"/>
  <c r="S1073" i="8"/>
  <c r="Q1074" i="8"/>
  <c r="S1074" i="8"/>
  <c r="Q1075" i="8"/>
  <c r="S1075" i="8"/>
  <c r="Q1076" i="8"/>
  <c r="S1076" i="8"/>
  <c r="Q1077" i="8"/>
  <c r="S1077" i="8"/>
  <c r="Q1078" i="8"/>
  <c r="S1078" i="8"/>
  <c r="Q1079" i="8"/>
  <c r="S1079" i="8"/>
  <c r="Q1080" i="8"/>
  <c r="S1080" i="8"/>
  <c r="Q1081" i="8"/>
  <c r="S1081" i="8"/>
  <c r="Q1082" i="8"/>
  <c r="S1082" i="8"/>
  <c r="Q1083" i="8"/>
  <c r="S1083" i="8"/>
  <c r="Q1084" i="8"/>
  <c r="S1084" i="8"/>
  <c r="Q1085" i="8"/>
  <c r="S1085" i="8"/>
  <c r="Q1086" i="8"/>
  <c r="S1086" i="8"/>
  <c r="Q1087" i="8"/>
  <c r="S1087" i="8"/>
  <c r="Q1088" i="8"/>
  <c r="S1088" i="8"/>
  <c r="Q1089" i="8"/>
  <c r="S1089" i="8"/>
  <c r="Q1090" i="8"/>
  <c r="S1090" i="8"/>
  <c r="Q1091" i="8"/>
  <c r="S1091" i="8"/>
  <c r="Q1092" i="8"/>
  <c r="S1092" i="8"/>
  <c r="Q1093" i="8"/>
  <c r="S1093" i="8"/>
  <c r="Q1094" i="8"/>
  <c r="S1094" i="8"/>
  <c r="Q1095" i="8"/>
  <c r="S1095" i="8"/>
  <c r="Q1096" i="8"/>
  <c r="S1096" i="8"/>
  <c r="Q1097" i="8"/>
  <c r="S1097" i="8"/>
  <c r="Q1098" i="8"/>
  <c r="S1098" i="8"/>
  <c r="Q1099" i="8"/>
  <c r="S1099" i="8"/>
  <c r="Q1100" i="8"/>
  <c r="S1100" i="8"/>
  <c r="Q1101" i="8"/>
  <c r="S1101" i="8"/>
  <c r="Q1102" i="8"/>
  <c r="S1102" i="8"/>
  <c r="Q1103" i="8"/>
  <c r="S1103" i="8"/>
  <c r="Q1104" i="8"/>
  <c r="S1104" i="8"/>
  <c r="Q1105" i="8"/>
  <c r="S1105" i="8"/>
  <c r="Q1106" i="8"/>
  <c r="S1106" i="8"/>
  <c r="Q1107" i="8"/>
  <c r="S1107" i="8"/>
  <c r="Q1108" i="8"/>
  <c r="S1108" i="8"/>
  <c r="Q1109" i="8"/>
  <c r="S1109" i="8"/>
  <c r="Q1110" i="8"/>
  <c r="S1110" i="8"/>
  <c r="Q1111" i="8"/>
  <c r="S1111" i="8"/>
  <c r="Q1112" i="8"/>
  <c r="S1112" i="8"/>
  <c r="Q1113" i="8"/>
  <c r="S1113" i="8"/>
  <c r="Q1114" i="8"/>
  <c r="S1114" i="8"/>
  <c r="Q1115" i="8"/>
  <c r="S1115" i="8"/>
  <c r="Q1116" i="8"/>
  <c r="S1116" i="8"/>
  <c r="Q1117" i="8"/>
  <c r="S1117" i="8"/>
  <c r="Q1118" i="8"/>
  <c r="S1118" i="8"/>
  <c r="Q1119" i="8"/>
  <c r="S1119" i="8"/>
  <c r="Q1120" i="8"/>
  <c r="S1120" i="8"/>
  <c r="Q1121" i="8"/>
  <c r="S1121" i="8"/>
  <c r="Q1122" i="8"/>
  <c r="S1122" i="8"/>
  <c r="Q1123" i="8"/>
  <c r="S1123" i="8"/>
  <c r="Q1124" i="8"/>
  <c r="S1124" i="8"/>
  <c r="Q1125" i="8"/>
  <c r="S1125" i="8"/>
  <c r="Q1126" i="8"/>
  <c r="S1126" i="8"/>
  <c r="Q1127" i="8"/>
  <c r="S1127" i="8"/>
  <c r="Q1128" i="8"/>
  <c r="S1128" i="8"/>
  <c r="Q1129" i="8"/>
  <c r="S1129" i="8"/>
  <c r="Q1130" i="8"/>
  <c r="S1130" i="8"/>
  <c r="Q1131" i="8"/>
  <c r="S1131" i="8"/>
  <c r="Q1132" i="8"/>
  <c r="S1132" i="8"/>
  <c r="Q1133" i="8"/>
  <c r="S1133" i="8"/>
  <c r="Q1134" i="8"/>
  <c r="S1134" i="8"/>
  <c r="Q1135" i="8"/>
  <c r="S1135" i="8"/>
  <c r="Q1136" i="8"/>
  <c r="S1136" i="8"/>
  <c r="Q1137" i="8"/>
  <c r="S1137" i="8"/>
  <c r="Q1138" i="8"/>
  <c r="S1138" i="8"/>
  <c r="Q1139" i="8"/>
  <c r="S1139" i="8"/>
  <c r="Q1140" i="8"/>
  <c r="S1140" i="8"/>
  <c r="Q1141" i="8"/>
  <c r="S1141" i="8"/>
  <c r="Q1142" i="8"/>
  <c r="S1142" i="8"/>
  <c r="Q1143" i="8"/>
  <c r="S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S1280" i="8" s="1"/>
  <c r="Q1281" i="8"/>
  <c r="S1281" i="8" s="1"/>
  <c r="Q1282" i="8"/>
  <c r="S1282" i="8" s="1"/>
  <c r="Q1283" i="8"/>
  <c r="S1283" i="8" s="1"/>
  <c r="Q1284" i="8"/>
  <c r="S1284" i="8" s="1"/>
  <c r="Q1285" i="8"/>
  <c r="S1285" i="8" s="1"/>
  <c r="Q1286" i="8"/>
  <c r="S1286" i="8" s="1"/>
  <c r="Q1287" i="8"/>
  <c r="S1287" i="8" s="1"/>
  <c r="Q1288" i="8"/>
  <c r="S1288" i="8" s="1"/>
  <c r="Q1289" i="8"/>
  <c r="S1289" i="8" s="1"/>
  <c r="Q1290" i="8"/>
  <c r="S1290" i="8" s="1"/>
  <c r="Q1291" i="8"/>
  <c r="S1291" i="8" s="1"/>
  <c r="Q1292" i="8"/>
  <c r="S1292" i="8"/>
  <c r="Q1293" i="8"/>
  <c r="S1293" i="8"/>
  <c r="Q1294" i="8"/>
  <c r="S1294" i="8"/>
  <c r="Q1295" i="8"/>
  <c r="S1295" i="8"/>
  <c r="Q1296" i="8"/>
  <c r="S1296" i="8"/>
  <c r="Q1297" i="8"/>
  <c r="S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S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S1349" i="8"/>
  <c r="Q1350" i="8"/>
  <c r="S1350" i="8"/>
  <c r="Q1351" i="8"/>
  <c r="S1351" i="8"/>
  <c r="Q1352" i="8"/>
  <c r="S1352" i="8"/>
  <c r="Q1353" i="8"/>
  <c r="S1353" i="8"/>
  <c r="Q1354" i="8"/>
  <c r="S1354" i="8"/>
  <c r="Q1355" i="8"/>
  <c r="S1355" i="8"/>
  <c r="Q1356" i="8"/>
  <c r="S1356" i="8"/>
  <c r="Q1357" i="8"/>
  <c r="S1357" i="8"/>
  <c r="Q1358" i="8"/>
  <c r="S1358" i="8"/>
  <c r="Q1359" i="8"/>
  <c r="S1359" i="8"/>
  <c r="Q1360" i="8"/>
  <c r="S1360" i="8"/>
  <c r="Q1361" i="8"/>
  <c r="S1361" i="8"/>
  <c r="Q1362" i="8"/>
  <c r="S1362" i="8"/>
  <c r="Q1363" i="8"/>
  <c r="S1363" i="8"/>
  <c r="Q1364" i="8"/>
  <c r="S1364" i="8"/>
  <c r="Q1365" i="8"/>
  <c r="S1365" i="8"/>
  <c r="Q1366" i="8"/>
  <c r="S1366" i="8"/>
  <c r="Q1367" i="8"/>
  <c r="S1367" i="8"/>
  <c r="Q1368" i="8"/>
  <c r="S1368" i="8"/>
  <c r="Q1369" i="8"/>
  <c r="S1369" i="8"/>
  <c r="Q1370" i="8"/>
  <c r="S1370" i="8"/>
  <c r="Q1371" i="8"/>
  <c r="S1371" i="8"/>
  <c r="Q1372" i="8"/>
  <c r="S1372" i="8"/>
  <c r="Q1373" i="8"/>
  <c r="S1373" i="8"/>
  <c r="Q1374" i="8"/>
  <c r="S1374" i="8"/>
  <c r="Q1375" i="8"/>
  <c r="S1375" i="8"/>
  <c r="Q1376" i="8"/>
  <c r="S1376" i="8"/>
  <c r="Q1377" i="8"/>
  <c r="S1377" i="8"/>
  <c r="Q1378" i="8"/>
  <c r="S1378" i="8"/>
  <c r="Q1379" i="8"/>
  <c r="S1379" i="8"/>
  <c r="Q1380" i="8"/>
  <c r="S1380" i="8"/>
  <c r="Q1381" i="8"/>
  <c r="S1381" i="8"/>
  <c r="Q1382" i="8"/>
  <c r="S1382" i="8"/>
  <c r="Q1383" i="8"/>
  <c r="S1383" i="8"/>
  <c r="Q1384" i="8"/>
  <c r="S1384" i="8"/>
  <c r="Q1385" i="8"/>
  <c r="S1385" i="8"/>
  <c r="Q1386" i="8"/>
  <c r="S1386" i="8"/>
  <c r="Q1387" i="8"/>
  <c r="S1387" i="8"/>
  <c r="Q1388" i="8"/>
  <c r="S1388" i="8"/>
  <c r="Q1389" i="8"/>
  <c r="S1389" i="8"/>
  <c r="Q1390" i="8"/>
  <c r="S1390" i="8"/>
  <c r="Q1391" i="8"/>
  <c r="S1391" i="8"/>
  <c r="Q1392" i="8"/>
  <c r="S1392" i="8"/>
  <c r="Q1393" i="8"/>
  <c r="S1393" i="8"/>
  <c r="Q1394" i="8"/>
  <c r="S1394" i="8"/>
  <c r="Q1395" i="8"/>
  <c r="S1395" i="8"/>
  <c r="Q1396" i="8"/>
  <c r="S1396" i="8"/>
  <c r="Q1397" i="8"/>
  <c r="S1397" i="8"/>
  <c r="Q1398" i="8"/>
  <c r="S1398" i="8"/>
  <c r="Q1399" i="8"/>
  <c r="S1399" i="8"/>
  <c r="Q1400" i="8"/>
  <c r="S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S1418" i="8"/>
  <c r="Q1419" i="8"/>
  <c r="S1419" i="8"/>
  <c r="Q1420" i="8"/>
  <c r="S1420" i="8"/>
  <c r="Q1421" i="8"/>
  <c r="S1421" i="8"/>
  <c r="Q1422" i="8"/>
  <c r="S1422" i="8"/>
  <c r="Q1423" i="8"/>
  <c r="S1423" i="8"/>
  <c r="Q1424" i="8"/>
  <c r="S1424" i="8"/>
  <c r="Q1425" i="8"/>
  <c r="S1425" i="8"/>
  <c r="Q1426" i="8"/>
  <c r="S1426" i="8"/>
  <c r="Q1427" i="8"/>
  <c r="S1427" i="8"/>
  <c r="Q1428" i="8"/>
  <c r="S1428" i="8"/>
  <c r="Q1429" i="8"/>
  <c r="S1429" i="8"/>
  <c r="Q1430" i="8"/>
  <c r="S1430" i="8"/>
  <c r="Q1431" i="8"/>
  <c r="S1431" i="8"/>
  <c r="Q1432" i="8"/>
  <c r="S1432" i="8"/>
  <c r="Q1433" i="8"/>
  <c r="S1433" i="8"/>
  <c r="Q1434" i="8"/>
  <c r="S1434" i="8"/>
  <c r="Q1435" i="8"/>
  <c r="S1435" i="8"/>
  <c r="Q1436" i="8"/>
  <c r="S1436" i="8"/>
  <c r="Q1437" i="8"/>
  <c r="S1437" i="8"/>
  <c r="Q1438" i="8"/>
  <c r="S1438" i="8"/>
  <c r="Q1439" i="8"/>
  <c r="S1439" i="8"/>
  <c r="Q1440" i="8"/>
  <c r="S1440" i="8"/>
  <c r="Q1441" i="8"/>
  <c r="S1441" i="8"/>
  <c r="Q1442" i="8"/>
  <c r="S1442" i="8"/>
  <c r="Q1443" i="8"/>
  <c r="S1443" i="8"/>
  <c r="Q1444" i="8"/>
  <c r="S1444" i="8"/>
  <c r="Q1445" i="8"/>
  <c r="S1445" i="8"/>
  <c r="Q1446" i="8"/>
  <c r="S1446" i="8"/>
  <c r="Q1447" i="8"/>
  <c r="S1447" i="8"/>
  <c r="Q1448" i="8"/>
  <c r="S1448" i="8"/>
  <c r="Q1449" i="8"/>
  <c r="S1449" i="8"/>
  <c r="Q1450" i="8"/>
  <c r="S1450" i="8"/>
  <c r="Q1451" i="8"/>
  <c r="S1451" i="8"/>
  <c r="Q1452" i="8"/>
  <c r="S1452" i="8"/>
  <c r="Q1453" i="8"/>
  <c r="S1453" i="8"/>
  <c r="Q1454" i="8"/>
  <c r="S1454" i="8"/>
  <c r="Q1455" i="8"/>
  <c r="S1455" i="8"/>
  <c r="Q1456" i="8"/>
  <c r="S1456" i="8"/>
  <c r="Q1457" i="8"/>
  <c r="S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R1503" i="8"/>
  <c r="Q1504" i="8"/>
  <c r="R1504" i="8"/>
  <c r="Q1505" i="8"/>
  <c r="R1505" i="8"/>
  <c r="Q1506" i="8"/>
  <c r="R1506" i="8"/>
  <c r="Q1507" i="8"/>
  <c r="R1507" i="8"/>
  <c r="Q1508" i="8"/>
  <c r="R1508" i="8"/>
  <c r="Q1509" i="8"/>
  <c r="R1509" i="8"/>
  <c r="Q1510" i="8"/>
  <c r="Q1511" i="8"/>
  <c r="Q1512" i="8"/>
  <c r="Q1513" i="8"/>
  <c r="S1513" i="8"/>
  <c r="Q1514" i="8"/>
  <c r="S1514" i="8"/>
  <c r="Q1515" i="8"/>
  <c r="S1515" i="8"/>
  <c r="Q1516" i="8"/>
  <c r="S1516" i="8"/>
  <c r="Q1517" i="8"/>
  <c r="S1517" i="8"/>
  <c r="Q1518" i="8"/>
  <c r="S1518" i="8"/>
  <c r="Q1519" i="8"/>
  <c r="S1519" i="8"/>
  <c r="Q1520" i="8"/>
  <c r="S1520" i="8"/>
  <c r="Q1521" i="8"/>
  <c r="S1521" i="8"/>
  <c r="Q1522" i="8"/>
  <c r="S1522" i="8"/>
  <c r="Q1523" i="8"/>
  <c r="S1523" i="8"/>
  <c r="Q1524" i="8"/>
  <c r="S1524" i="8"/>
  <c r="Q1525" i="8"/>
  <c r="S1525" i="8"/>
  <c r="Q1526" i="8"/>
  <c r="S1526" i="8"/>
  <c r="Q1527" i="8"/>
  <c r="S1527" i="8"/>
  <c r="Q1528" i="8"/>
  <c r="S1528" i="8"/>
  <c r="Q1529" i="8"/>
  <c r="S1529" i="8"/>
  <c r="Q1530" i="8"/>
  <c r="S1530" i="8"/>
  <c r="Q1531" i="8"/>
  <c r="Q1532" i="8"/>
  <c r="Q1533" i="8"/>
  <c r="Q1534" i="8"/>
  <c r="Q1535" i="8"/>
  <c r="Q1536" i="8"/>
  <c r="Q1537" i="8"/>
  <c r="Q1538" i="8"/>
  <c r="Q1539" i="8"/>
  <c r="S1539" i="8"/>
  <c r="Q1540" i="8"/>
  <c r="S1540" i="8"/>
  <c r="Q1541" i="8"/>
  <c r="S1541" i="8"/>
  <c r="Q1542" i="8"/>
  <c r="S1542" i="8"/>
  <c r="Q1543" i="8"/>
  <c r="S1543" i="8"/>
  <c r="Q1544" i="8"/>
  <c r="S1544" i="8"/>
  <c r="Q1545" i="8"/>
  <c r="Q1546" i="8"/>
  <c r="Q1547" i="8"/>
  <c r="Q1548" i="8"/>
  <c r="S1548" i="8"/>
  <c r="Q1549" i="8"/>
  <c r="S1549" i="8"/>
  <c r="Q1550" i="8"/>
  <c r="S1550" i="8"/>
  <c r="Q1551" i="8"/>
  <c r="S1551" i="8"/>
  <c r="Q1552" i="8"/>
  <c r="S1552" i="8"/>
  <c r="Q1553" i="8"/>
  <c r="S1553" i="8"/>
  <c r="Q1554" i="8"/>
  <c r="S1554" i="8"/>
  <c r="Q1555" i="8"/>
  <c r="S1555" i="8"/>
  <c r="Q1556" i="8"/>
  <c r="Q1557" i="8"/>
  <c r="Q1558" i="8"/>
  <c r="S1558" i="8"/>
  <c r="Q1559" i="8"/>
  <c r="S1559" i="8"/>
  <c r="Q1560" i="8"/>
  <c r="Q1561" i="8"/>
  <c r="S1561" i="8"/>
  <c r="Q1562" i="8"/>
  <c r="S1562" i="8"/>
  <c r="Q1563" i="8"/>
  <c r="Q1564" i="8"/>
  <c r="S1564" i="8"/>
  <c r="Q1565" i="8"/>
  <c r="S1565" i="8"/>
  <c r="Q1566" i="8"/>
  <c r="R1566" i="8"/>
  <c r="Q1567" i="8"/>
  <c r="R1567" i="8"/>
  <c r="Q1568" i="8"/>
  <c r="R1568" i="8"/>
  <c r="Q1569" i="8"/>
  <c r="R1569" i="8"/>
  <c r="Q1570" i="8"/>
  <c r="R1570" i="8"/>
  <c r="Q1571" i="8"/>
  <c r="R1571" i="8"/>
  <c r="Q1572" i="8"/>
  <c r="R1572" i="8"/>
  <c r="Q1573" i="8"/>
  <c r="R1573" i="8"/>
  <c r="Q1574" i="8"/>
  <c r="R1574" i="8"/>
  <c r="Q1575" i="8"/>
  <c r="R1575" i="8"/>
  <c r="Q1576" i="8"/>
  <c r="R1576" i="8"/>
  <c r="Q1577" i="8"/>
  <c r="R1577" i="8"/>
  <c r="Q1578" i="8"/>
  <c r="R1578" i="8"/>
  <c r="Q1579" i="8"/>
  <c r="R1579" i="8"/>
  <c r="Q1580" i="8"/>
  <c r="R1580" i="8"/>
  <c r="Q1581" i="8"/>
  <c r="R1581" i="8"/>
  <c r="Q1582" i="8"/>
  <c r="R1582" i="8"/>
  <c r="Q1583" i="8"/>
  <c r="R1583" i="8"/>
  <c r="Q1584" i="8"/>
  <c r="R1584" i="8"/>
  <c r="Q1585" i="8"/>
  <c r="R1585" i="8"/>
  <c r="Q1586" i="8"/>
  <c r="R1586" i="8"/>
  <c r="Q1587" i="8"/>
  <c r="R1587" i="8"/>
  <c r="Q1588" i="8"/>
  <c r="R1588" i="8"/>
  <c r="Q1589" i="8"/>
  <c r="R1589" i="8"/>
  <c r="Q1590" i="8"/>
  <c r="R1590" i="8"/>
  <c r="Q1591" i="8"/>
  <c r="R1591" i="8"/>
  <c r="Q1592" i="8"/>
  <c r="R1592" i="8"/>
  <c r="Q1593" i="8"/>
  <c r="R1593" i="8"/>
  <c r="Q1594" i="8"/>
  <c r="R1594" i="8"/>
  <c r="Q1595" i="8"/>
  <c r="R1595" i="8"/>
  <c r="Q1596" i="8"/>
  <c r="R1596" i="8"/>
  <c r="Q1597" i="8"/>
  <c r="R1597" i="8"/>
  <c r="Q1598" i="8"/>
  <c r="R1598" i="8"/>
  <c r="Q1599" i="8"/>
  <c r="R1599" i="8"/>
  <c r="Q1600" i="8"/>
  <c r="R1600" i="8"/>
  <c r="Q1601" i="8"/>
  <c r="R1601" i="8"/>
  <c r="Q1602" i="8"/>
  <c r="R1602" i="8"/>
  <c r="Q1603" i="8"/>
  <c r="R1603" i="8"/>
  <c r="Q1604" i="8"/>
  <c r="R1604" i="8"/>
  <c r="Q1605" i="8"/>
  <c r="R1605" i="8"/>
  <c r="Q1606" i="8"/>
  <c r="R1606" i="8"/>
  <c r="Q1607" i="8"/>
  <c r="R1607" i="8"/>
  <c r="Q1608" i="8"/>
  <c r="R1608" i="8"/>
  <c r="Q1609" i="8"/>
  <c r="R1609" i="8"/>
  <c r="Q1610" i="8"/>
  <c r="R1610" i="8"/>
  <c r="Q1611" i="8"/>
  <c r="R1611" i="8"/>
  <c r="Q1612" i="8"/>
  <c r="R1612" i="8"/>
  <c r="Q1613" i="8"/>
  <c r="R1613" i="8"/>
  <c r="Q1614" i="8"/>
  <c r="R1614" i="8"/>
  <c r="Q1615" i="8"/>
  <c r="R1615" i="8"/>
  <c r="Q1616" i="8"/>
  <c r="R1616" i="8"/>
  <c r="Q1617" i="8"/>
  <c r="R1617" i="8"/>
  <c r="Q1618" i="8"/>
  <c r="R1618" i="8"/>
  <c r="Q1619" i="8"/>
  <c r="R1619" i="8"/>
  <c r="Q1620" i="8"/>
  <c r="R1620" i="8"/>
  <c r="Q1621" i="8"/>
  <c r="R1621" i="8"/>
  <c r="Q1622" i="8"/>
  <c r="R1622" i="8"/>
  <c r="Q1623" i="8"/>
  <c r="R1623" i="8"/>
  <c r="Q1624" i="8"/>
  <c r="R1624" i="8"/>
  <c r="Q1625" i="8"/>
  <c r="R1625" i="8"/>
  <c r="Q1626" i="8"/>
  <c r="R1626" i="8"/>
  <c r="Q1627" i="8"/>
  <c r="R1627" i="8"/>
  <c r="Q1628" i="8"/>
  <c r="R1628" i="8"/>
  <c r="Q1629" i="8"/>
  <c r="R1629" i="8"/>
  <c r="Q1630" i="8"/>
  <c r="R1630" i="8"/>
  <c r="Q1631" i="8"/>
  <c r="R1631" i="8"/>
  <c r="Q1632" i="8"/>
  <c r="R1632" i="8"/>
  <c r="Q1633" i="8"/>
  <c r="R1633" i="8"/>
  <c r="Q1634" i="8"/>
  <c r="R1634" i="8"/>
  <c r="Q1635" i="8"/>
  <c r="R1635" i="8"/>
  <c r="Q1636" i="8"/>
  <c r="R1636" i="8"/>
  <c r="Q1637" i="8"/>
  <c r="R1637" i="8"/>
  <c r="Q1638" i="8"/>
  <c r="R1638" i="8"/>
  <c r="Q1639" i="8"/>
  <c r="R1639" i="8"/>
  <c r="Q1640" i="8"/>
  <c r="R1640" i="8"/>
  <c r="Q1641" i="8"/>
  <c r="R1641" i="8"/>
  <c r="Q1642" i="8"/>
  <c r="R1642" i="8"/>
  <c r="Q1643" i="8"/>
  <c r="R1643" i="8"/>
  <c r="Q1644" i="8"/>
  <c r="R1644" i="8"/>
  <c r="Q1645" i="8"/>
  <c r="R1645" i="8"/>
  <c r="Q1646" i="8"/>
  <c r="R1646" i="8"/>
  <c r="Q1647" i="8"/>
  <c r="R1647" i="8"/>
  <c r="Q1648" i="8"/>
  <c r="R1648" i="8"/>
  <c r="Q1649" i="8"/>
  <c r="R1649" i="8"/>
  <c r="Q1650" i="8"/>
  <c r="R1650" i="8"/>
  <c r="Q1651" i="8"/>
  <c r="R1651" i="8"/>
  <c r="Q1652" i="8"/>
  <c r="R1652" i="8"/>
  <c r="Q1653" i="8"/>
  <c r="R1653" i="8"/>
  <c r="Q1654" i="8"/>
  <c r="R1654" i="8"/>
  <c r="Q1655" i="8"/>
  <c r="R1655" i="8"/>
  <c r="Q1656" i="8"/>
  <c r="R1656" i="8"/>
  <c r="Q1657" i="8"/>
  <c r="R1657" i="8"/>
  <c r="Q1658" i="8"/>
  <c r="R1658" i="8"/>
  <c r="Q1659" i="8"/>
  <c r="R1659" i="8"/>
  <c r="Q1660" i="8"/>
  <c r="R1660" i="8"/>
  <c r="Q1661" i="8"/>
  <c r="R1661" i="8"/>
  <c r="Q1662" i="8"/>
  <c r="R1662" i="8"/>
  <c r="Q1663" i="8"/>
  <c r="R1663" i="8"/>
  <c r="Q1664" i="8"/>
  <c r="R1664" i="8"/>
  <c r="Q1665" i="8"/>
  <c r="R1665" i="8"/>
  <c r="Q1666" i="8"/>
  <c r="R1666" i="8"/>
  <c r="Q1667" i="8"/>
  <c r="R1667" i="8"/>
  <c r="Q1668" i="8"/>
  <c r="R1668" i="8"/>
  <c r="Q1669" i="8"/>
  <c r="R1669" i="8"/>
  <c r="Q1670" i="8"/>
  <c r="R1670" i="8"/>
  <c r="Q1671" i="8"/>
  <c r="R1671" i="8"/>
  <c r="Q1672" i="8"/>
  <c r="R1672" i="8"/>
  <c r="Q1673" i="8"/>
  <c r="R1673" i="8"/>
  <c r="Q1674" i="8"/>
  <c r="R1674" i="8"/>
  <c r="Q1675" i="8"/>
  <c r="R1675" i="8"/>
  <c r="Q1676" i="8"/>
  <c r="R1676" i="8"/>
  <c r="Q1677" i="8"/>
  <c r="R1677" i="8"/>
  <c r="Q1678" i="8"/>
  <c r="R1678" i="8"/>
  <c r="Q1679" i="8"/>
  <c r="R1679" i="8"/>
  <c r="Q1680" i="8"/>
  <c r="R1680" i="8"/>
  <c r="Q1681" i="8"/>
  <c r="R1681" i="8"/>
  <c r="Q1682" i="8"/>
  <c r="R1682" i="8"/>
  <c r="Q1683" i="8"/>
  <c r="R1683" i="8"/>
  <c r="Q1684" i="8"/>
  <c r="R1684" i="8"/>
  <c r="Q1685" i="8"/>
  <c r="R1685" i="8"/>
  <c r="Q1686" i="8"/>
  <c r="R1686" i="8"/>
  <c r="Q1687" i="8"/>
  <c r="R1687" i="8"/>
  <c r="Q1688" i="8"/>
  <c r="R1688" i="8"/>
  <c r="Q1689" i="8"/>
  <c r="R1689" i="8"/>
  <c r="Q1690" i="8"/>
  <c r="R1690" i="8"/>
  <c r="Q1691" i="8"/>
  <c r="R1691" i="8"/>
  <c r="Q1692" i="8"/>
  <c r="R1692" i="8"/>
  <c r="Q1693" i="8"/>
  <c r="R1693" i="8"/>
  <c r="Q1694" i="8"/>
  <c r="R1694" i="8"/>
  <c r="Q1695" i="8"/>
  <c r="R1695" i="8"/>
  <c r="Q1696" i="8"/>
  <c r="R1696" i="8"/>
  <c r="Q1697" i="8"/>
  <c r="R1697" i="8"/>
  <c r="Q1698" i="8"/>
  <c r="R1698" i="8"/>
  <c r="Q1699" i="8"/>
  <c r="R1699" i="8"/>
  <c r="Q1700" i="8"/>
  <c r="R1700" i="8"/>
  <c r="Q1701" i="8"/>
  <c r="R1701" i="8"/>
  <c r="Q1702" i="8"/>
  <c r="R1702" i="8"/>
  <c r="Q1703" i="8"/>
  <c r="R1703" i="8"/>
  <c r="Q1704" i="8"/>
  <c r="R1704" i="8"/>
  <c r="Q1705" i="8"/>
  <c r="R1705" i="8"/>
  <c r="Q1706" i="8"/>
  <c r="R1706" i="8"/>
  <c r="Q1707" i="8"/>
  <c r="R1707" i="8"/>
  <c r="Q1708" i="8"/>
  <c r="R1708" i="8"/>
  <c r="Q1709" i="8"/>
  <c r="R1709" i="8"/>
  <c r="Q1710" i="8"/>
  <c r="R1710" i="8"/>
  <c r="Q1711" i="8"/>
  <c r="R1711" i="8"/>
  <c r="Q1712" i="8"/>
  <c r="R1712" i="8"/>
  <c r="Q1713" i="8"/>
  <c r="R1713" i="8"/>
  <c r="Q1714" i="8"/>
  <c r="R1714" i="8"/>
  <c r="Q1715" i="8"/>
  <c r="R1715" i="8"/>
  <c r="Q1716" i="8"/>
  <c r="R1716" i="8"/>
  <c r="Q1717" i="8"/>
  <c r="R1717" i="8"/>
  <c r="Q1718" i="8"/>
  <c r="R1718" i="8"/>
  <c r="Q1719" i="8"/>
  <c r="R1719" i="8"/>
  <c r="Q1720" i="8"/>
  <c r="R1720" i="8"/>
  <c r="Q1721" i="8"/>
  <c r="R1721" i="8"/>
  <c r="Q1722" i="8"/>
  <c r="R1722" i="8"/>
  <c r="Q1723" i="8"/>
  <c r="R1723" i="8"/>
  <c r="Q1724" i="8"/>
  <c r="R1724" i="8"/>
  <c r="Q1725" i="8"/>
  <c r="R1725" i="8"/>
  <c r="Q1726" i="8"/>
  <c r="R1726" i="8"/>
  <c r="Q1727" i="8"/>
  <c r="R1727" i="8"/>
  <c r="Q1728" i="8"/>
  <c r="R1728" i="8"/>
  <c r="Q1729" i="8"/>
  <c r="R1729" i="8"/>
  <c r="Q1730" i="8"/>
  <c r="R1730" i="8"/>
  <c r="Q1731" i="8"/>
  <c r="R1731" i="8"/>
  <c r="Q1732" i="8"/>
  <c r="R1732" i="8"/>
  <c r="Q1733" i="8"/>
  <c r="R1733" i="8"/>
  <c r="Q1734" i="8"/>
  <c r="R1734" i="8"/>
  <c r="Q1735" i="8"/>
  <c r="R1735" i="8"/>
  <c r="Q1736" i="8"/>
  <c r="R1736" i="8"/>
  <c r="Q1737" i="8"/>
  <c r="R1737" i="8"/>
  <c r="Q1738" i="8"/>
  <c r="R1738" i="8"/>
  <c r="Q1739" i="8"/>
  <c r="R1739" i="8"/>
  <c r="Q1740" i="8"/>
  <c r="R1740" i="8"/>
  <c r="Q1741" i="8"/>
  <c r="R1741" i="8"/>
  <c r="Q1742" i="8"/>
  <c r="R1742" i="8"/>
  <c r="Q1743" i="8"/>
  <c r="R1743" i="8"/>
  <c r="Q1744" i="8"/>
  <c r="R1744" i="8"/>
  <c r="Q1745" i="8"/>
  <c r="R1745" i="8"/>
  <c r="Q1746" i="8"/>
  <c r="R1746" i="8"/>
  <c r="Q1747" i="8"/>
  <c r="R1747" i="8"/>
  <c r="Q1748" i="8"/>
  <c r="R1748" i="8"/>
  <c r="Q1749" i="8"/>
  <c r="R1749" i="8"/>
  <c r="Q1750" i="8"/>
  <c r="R1750" i="8"/>
  <c r="Q1751" i="8"/>
  <c r="R1751" i="8"/>
  <c r="Q1752" i="8"/>
  <c r="R1752" i="8"/>
  <c r="Q1753" i="8"/>
  <c r="R1753" i="8"/>
  <c r="Q1754" i="8"/>
  <c r="R1754" i="8"/>
  <c r="Q1755" i="8"/>
  <c r="R1755" i="8"/>
  <c r="Q1756" i="8"/>
  <c r="R1756" i="8"/>
  <c r="Q1757" i="8"/>
  <c r="R1757" i="8"/>
  <c r="Q1758" i="8"/>
  <c r="R1758" i="8"/>
  <c r="Q1759" i="8"/>
  <c r="R1759" i="8"/>
  <c r="Q1760" i="8"/>
  <c r="R1760" i="8"/>
  <c r="Q1761" i="8"/>
  <c r="R1761" i="8"/>
  <c r="Q1762" i="8"/>
  <c r="R1762" i="8"/>
  <c r="Q1763" i="8"/>
  <c r="R1763" i="8"/>
  <c r="Q1764" i="8"/>
  <c r="R1764" i="8"/>
  <c r="Q1765" i="8"/>
  <c r="R1765" i="8"/>
  <c r="Q1766" i="8"/>
  <c r="R1766" i="8"/>
  <c r="Q1767" i="8"/>
  <c r="R1767" i="8"/>
  <c r="Q1768" i="8"/>
  <c r="R1768" i="8"/>
  <c r="Q1769" i="8"/>
  <c r="R1769" i="8"/>
  <c r="Q1770" i="8"/>
  <c r="R1770" i="8"/>
  <c r="Q1771" i="8"/>
  <c r="R1771" i="8"/>
  <c r="Q1772" i="8"/>
  <c r="R1772" i="8"/>
  <c r="Q1773" i="8"/>
  <c r="R1773" i="8"/>
  <c r="Q1774" i="8"/>
  <c r="R1774" i="8"/>
  <c r="Q1775" i="8"/>
  <c r="R1775" i="8"/>
  <c r="Q1776" i="8"/>
  <c r="R1776" i="8"/>
  <c r="Q1777" i="8"/>
  <c r="R1777" i="8"/>
  <c r="Q1778" i="8"/>
  <c r="R1778" i="8"/>
  <c r="Q1779" i="8"/>
  <c r="R1779" i="8"/>
  <c r="Q1780" i="8"/>
  <c r="R1780" i="8"/>
  <c r="Q1781" i="8"/>
  <c r="R1781" i="8"/>
  <c r="Q1782" i="8"/>
  <c r="R1782" i="8"/>
  <c r="Q1783" i="8"/>
  <c r="R1783" i="8"/>
  <c r="Q1784" i="8"/>
  <c r="R1784" i="8"/>
  <c r="Q1785" i="8"/>
  <c r="R1785" i="8"/>
  <c r="Q1786" i="8"/>
  <c r="R1786" i="8"/>
  <c r="Q1787" i="8"/>
  <c r="R1787" i="8"/>
  <c r="Q1788" i="8"/>
  <c r="R1788" i="8"/>
  <c r="Q1789" i="8"/>
  <c r="R1789" i="8"/>
  <c r="Q1790" i="8"/>
  <c r="R1790" i="8"/>
  <c r="Q1791" i="8"/>
  <c r="R1791" i="8"/>
  <c r="Q1792" i="8"/>
  <c r="R1792" i="8"/>
  <c r="Q1793" i="8"/>
  <c r="R1793" i="8"/>
  <c r="Q1794" i="8"/>
  <c r="R1794" i="8"/>
  <c r="Q1795" i="8"/>
  <c r="R1795" i="8"/>
  <c r="Q1796" i="8"/>
  <c r="R1796" i="8"/>
  <c r="Q1797" i="8"/>
  <c r="R1797" i="8"/>
  <c r="Q1798" i="8"/>
  <c r="R1798" i="8"/>
  <c r="Q1799" i="8"/>
  <c r="R1799" i="8"/>
  <c r="Q1800" i="8"/>
  <c r="R1800" i="8"/>
  <c r="Q1801" i="8"/>
  <c r="R1801" i="8"/>
  <c r="Q1802" i="8"/>
  <c r="R1802" i="8"/>
  <c r="Q1803" i="8"/>
  <c r="R1803" i="8"/>
  <c r="Q1804" i="8"/>
  <c r="R1804" i="8"/>
  <c r="Q1805" i="8"/>
  <c r="R1805" i="8"/>
  <c r="Q1806" i="8"/>
  <c r="R1806" i="8"/>
  <c r="Q1807" i="8"/>
  <c r="R1807" i="8"/>
  <c r="Q1808" i="8"/>
  <c r="R1808" i="8"/>
  <c r="Q1809" i="8"/>
  <c r="R1809" i="8"/>
  <c r="Q1810" i="8"/>
  <c r="R1810" i="8"/>
  <c r="Q1811" i="8"/>
  <c r="R1811" i="8"/>
  <c r="Q1812" i="8"/>
  <c r="R1812" i="8"/>
  <c r="Q1813" i="8"/>
  <c r="R1813" i="8"/>
  <c r="Q1814" i="8"/>
  <c r="R1814" i="8"/>
  <c r="Q1815" i="8"/>
  <c r="R1815" i="8"/>
  <c r="Q1816" i="8"/>
  <c r="R1816" i="8"/>
  <c r="Q1817" i="8"/>
  <c r="R1817" i="8"/>
  <c r="Q1818" i="8"/>
  <c r="R1818" i="8"/>
  <c r="Q1819" i="8"/>
  <c r="R1819" i="8"/>
  <c r="Q1820" i="8"/>
  <c r="R1820" i="8"/>
  <c r="Q1821" i="8"/>
  <c r="R1821" i="8"/>
  <c r="Q1822" i="8"/>
  <c r="R1822" i="8"/>
  <c r="Q1823" i="8"/>
  <c r="R1823" i="8"/>
  <c r="Q1824" i="8"/>
  <c r="R1824" i="8"/>
  <c r="Q1825" i="8"/>
  <c r="R1825" i="8"/>
  <c r="Q1826" i="8"/>
  <c r="R1826" i="8"/>
  <c r="Q1827" i="8"/>
  <c r="R1827" i="8"/>
  <c r="Q1828" i="8"/>
  <c r="R1828" i="8"/>
  <c r="Q1829" i="8"/>
  <c r="R1829" i="8"/>
  <c r="Q1830" i="8"/>
  <c r="R1830" i="8"/>
  <c r="Q1831" i="8"/>
  <c r="R1831" i="8"/>
  <c r="Q1832" i="8"/>
  <c r="R1832" i="8"/>
  <c r="Q1833" i="8"/>
  <c r="R1833" i="8"/>
  <c r="Q1834" i="8"/>
  <c r="R1834" i="8"/>
  <c r="Q1835" i="8"/>
  <c r="R1835" i="8"/>
  <c r="Q1836" i="8"/>
  <c r="R1836" i="8"/>
  <c r="Q1837" i="8"/>
  <c r="R1837" i="8"/>
  <c r="Q1838" i="8"/>
  <c r="R1838" i="8"/>
  <c r="Q1839" i="8"/>
  <c r="R1839" i="8"/>
  <c r="Q1840" i="8"/>
  <c r="R1840" i="8"/>
  <c r="Q1841" i="8"/>
  <c r="R1841" i="8"/>
  <c r="Q1842" i="8"/>
  <c r="R1842" i="8"/>
  <c r="Q1843" i="8"/>
  <c r="R1843" i="8"/>
  <c r="Q1844" i="8"/>
  <c r="R1844" i="8"/>
  <c r="Q1845" i="8"/>
  <c r="R1845" i="8"/>
  <c r="Q1846" i="8"/>
  <c r="R1846" i="8"/>
  <c r="Q1847" i="8"/>
  <c r="R1847" i="8"/>
  <c r="Q1848" i="8"/>
  <c r="R1848" i="8"/>
  <c r="Q1849" i="8"/>
  <c r="R1849" i="8"/>
  <c r="Q1850" i="8"/>
  <c r="R1850" i="8"/>
  <c r="Q1851" i="8"/>
  <c r="R1851" i="8"/>
  <c r="Q1852" i="8"/>
  <c r="R1852" i="8"/>
  <c r="Q1853" i="8"/>
  <c r="R1853" i="8"/>
  <c r="Q1854" i="8"/>
  <c r="R1854" i="8"/>
  <c r="Q1855" i="8"/>
  <c r="R1855" i="8"/>
  <c r="Q1856" i="8"/>
  <c r="R1856" i="8"/>
  <c r="Q1857" i="8"/>
  <c r="R1857" i="8"/>
  <c r="Q1858" i="8"/>
  <c r="R1858" i="8"/>
  <c r="Q1859" i="8"/>
  <c r="R1859" i="8"/>
  <c r="Q1860" i="8"/>
  <c r="R1860" i="8"/>
  <c r="Q1861" i="8"/>
  <c r="R1861" i="8"/>
  <c r="Q1862" i="8"/>
  <c r="R1862" i="8"/>
  <c r="Q1863" i="8"/>
  <c r="R1863" i="8"/>
  <c r="Q1864" i="8"/>
  <c r="R1864" i="8"/>
  <c r="Q1865" i="8"/>
  <c r="R1865" i="8"/>
  <c r="Q1866" i="8"/>
  <c r="R1866" i="8"/>
  <c r="Q1867" i="8"/>
  <c r="R1867" i="8"/>
  <c r="Q1868" i="8"/>
  <c r="R1868" i="8"/>
  <c r="Q1869" i="8"/>
  <c r="R1869" i="8"/>
  <c r="Q1870" i="8"/>
  <c r="R1870" i="8"/>
  <c r="Q1871" i="8"/>
  <c r="R1871" i="8"/>
  <c r="Q1872" i="8"/>
  <c r="R1872" i="8"/>
  <c r="Q1873" i="8"/>
  <c r="R1873" i="8"/>
  <c r="Q1874" i="8"/>
  <c r="R1874" i="8"/>
  <c r="Q1875" i="8"/>
  <c r="R1875" i="8"/>
  <c r="Q1876" i="8"/>
  <c r="R1876" i="8"/>
  <c r="Q1877" i="8"/>
  <c r="R1877" i="8"/>
  <c r="Q1878" i="8"/>
  <c r="R1878" i="8"/>
  <c r="Q1879" i="8"/>
  <c r="R1879" i="8"/>
  <c r="Q1880" i="8"/>
  <c r="R1880" i="8"/>
  <c r="Q1881" i="8"/>
  <c r="R1881" i="8"/>
  <c r="Q1882" i="8"/>
  <c r="R1882" i="8"/>
  <c r="Q1883" i="8"/>
  <c r="R1883" i="8"/>
  <c r="Q1884" i="8"/>
  <c r="R1884" i="8"/>
  <c r="Q1885" i="8"/>
  <c r="R1885" i="8"/>
  <c r="Q1886" i="8"/>
  <c r="R1886" i="8"/>
  <c r="Q1887" i="8"/>
  <c r="R1887" i="8"/>
  <c r="Q1888" i="8"/>
  <c r="R1888" i="8"/>
  <c r="Q1889" i="8"/>
  <c r="R1889" i="8"/>
  <c r="Q1890" i="8"/>
  <c r="R1890" i="8"/>
  <c r="Q1891" i="8"/>
  <c r="R1891" i="8"/>
  <c r="Q1892" i="8"/>
  <c r="R1892" i="8"/>
  <c r="Q1893" i="8"/>
  <c r="R1893" i="8"/>
  <c r="Q1894" i="8"/>
  <c r="R1894" i="8"/>
  <c r="Q1895" i="8"/>
  <c r="R1895" i="8"/>
  <c r="Q1896" i="8"/>
  <c r="R1896" i="8"/>
  <c r="Q1897" i="8"/>
  <c r="R1897" i="8"/>
  <c r="Q1898" i="8"/>
  <c r="R1898" i="8"/>
  <c r="Q1899" i="8"/>
  <c r="R1899" i="8"/>
  <c r="Q1900" i="8"/>
  <c r="R1900" i="8"/>
  <c r="Q1901" i="8"/>
  <c r="R1901" i="8"/>
  <c r="Q1902" i="8"/>
  <c r="R1902" i="8"/>
  <c r="Q1903" i="8"/>
  <c r="R1903" i="8"/>
  <c r="Q1904" i="8"/>
  <c r="R1904" i="8"/>
  <c r="Q1905" i="8"/>
  <c r="R1905" i="8"/>
  <c r="Q1906" i="8"/>
  <c r="R1906" i="8"/>
  <c r="Q1907" i="8"/>
  <c r="R1907" i="8"/>
  <c r="Q1908" i="8"/>
  <c r="R1908" i="8"/>
  <c r="Q1909" i="8"/>
  <c r="R1909" i="8"/>
  <c r="Q1910" i="8"/>
  <c r="R1910" i="8"/>
  <c r="Q1911" i="8"/>
  <c r="R1911" i="8"/>
  <c r="Q1912" i="8"/>
  <c r="R1912" i="8"/>
  <c r="Q1913" i="8"/>
  <c r="R1913" i="8"/>
  <c r="Q1914" i="8"/>
  <c r="R1914" i="8"/>
  <c r="Q1915" i="8"/>
  <c r="R1915" i="8"/>
  <c r="Q1916" i="8"/>
  <c r="R1916" i="8"/>
  <c r="Q1917" i="8"/>
  <c r="R1917" i="8"/>
  <c r="Q1918" i="8"/>
  <c r="R1918" i="8"/>
  <c r="Q1919" i="8"/>
  <c r="R1919" i="8"/>
  <c r="Q1920" i="8"/>
  <c r="R1920" i="8"/>
  <c r="Q1921" i="8"/>
  <c r="R1921" i="8"/>
  <c r="Q1922" i="8"/>
  <c r="R1922" i="8"/>
  <c r="Q1923" i="8"/>
  <c r="R1923" i="8"/>
  <c r="Q1924" i="8"/>
  <c r="R1924" i="8"/>
  <c r="Q1925" i="8"/>
  <c r="R1925" i="8"/>
  <c r="Q1926" i="8"/>
  <c r="R1926" i="8"/>
  <c r="Q1927" i="8"/>
  <c r="R1927" i="8"/>
  <c r="Q1928" i="8"/>
  <c r="R1928" i="8"/>
  <c r="Q1929" i="8"/>
  <c r="R1929" i="8"/>
  <c r="Q1930" i="8"/>
  <c r="R1930" i="8"/>
  <c r="Q1931" i="8"/>
  <c r="R1931" i="8"/>
  <c r="Q1932" i="8"/>
  <c r="R1932" i="8"/>
  <c r="Q1933" i="8"/>
  <c r="R1933" i="8"/>
  <c r="Q1934" i="8"/>
  <c r="R1934" i="8"/>
  <c r="Q1935" i="8"/>
  <c r="R1935" i="8"/>
  <c r="Q1936" i="8"/>
  <c r="R1936" i="8"/>
  <c r="Q1937" i="8"/>
  <c r="R1937" i="8"/>
  <c r="Q1938" i="8"/>
  <c r="R1938" i="8"/>
  <c r="Q1939" i="8"/>
  <c r="R1939" i="8"/>
  <c r="Q1940" i="8"/>
  <c r="R1940" i="8"/>
  <c r="Q1941" i="8"/>
  <c r="R1941" i="8"/>
  <c r="Q1942" i="8"/>
  <c r="R1942" i="8"/>
  <c r="Q1943" i="8"/>
  <c r="R1943" i="8"/>
  <c r="Q1944" i="8"/>
  <c r="R1944" i="8"/>
  <c r="Q1945" i="8"/>
  <c r="R1945" i="8"/>
  <c r="Q1946" i="8"/>
  <c r="R1946" i="8"/>
  <c r="Q1947" i="8"/>
  <c r="R1947" i="8"/>
  <c r="Q1948" i="8"/>
  <c r="R1948" i="8"/>
  <c r="Q1949" i="8"/>
  <c r="R1949" i="8"/>
  <c r="Q1950" i="8"/>
  <c r="R1950" i="8"/>
  <c r="Q1951" i="8"/>
  <c r="R1951" i="8"/>
  <c r="Q1952" i="8"/>
  <c r="R1952" i="8"/>
  <c r="Q1953" i="8"/>
  <c r="R1953" i="8"/>
  <c r="Q1954" i="8"/>
  <c r="R1954" i="8"/>
  <c r="Q1955" i="8"/>
  <c r="R1955" i="8"/>
  <c r="Q1956" i="8"/>
  <c r="R1956" i="8"/>
  <c r="Q1957" i="8"/>
  <c r="R1957" i="8"/>
  <c r="Q1958" i="8"/>
  <c r="R1958" i="8"/>
  <c r="Q1959" i="8"/>
  <c r="R1959" i="8"/>
  <c r="Q1960" i="8"/>
  <c r="R1960" i="8"/>
  <c r="Q1961" i="8"/>
  <c r="R1961" i="8"/>
  <c r="Q1962" i="8"/>
  <c r="R1962" i="8"/>
  <c r="Q1963" i="8"/>
  <c r="R1963" i="8"/>
  <c r="Q1964" i="8"/>
  <c r="R1964" i="8"/>
  <c r="Q1965" i="8"/>
  <c r="R1965" i="8"/>
  <c r="Q1966" i="8"/>
  <c r="R1966" i="8"/>
  <c r="Q1967" i="8"/>
  <c r="R1967" i="8"/>
  <c r="Q1968" i="8"/>
  <c r="R1968" i="8"/>
  <c r="Q1969" i="8"/>
  <c r="R1969" i="8"/>
  <c r="Q1970" i="8"/>
  <c r="R1970" i="8"/>
  <c r="Q1971" i="8"/>
  <c r="R1971" i="8"/>
  <c r="Q1972" i="8"/>
  <c r="R1972" i="8"/>
  <c r="Q1973" i="8"/>
  <c r="R1973" i="8"/>
  <c r="Q1974" i="8"/>
  <c r="R1974" i="8"/>
  <c r="Q1975" i="8"/>
  <c r="R1975" i="8"/>
  <c r="Q1976" i="8"/>
  <c r="R1976" i="8"/>
  <c r="Q1977" i="8"/>
  <c r="R1977" i="8"/>
  <c r="Q1978" i="8"/>
  <c r="R1978" i="8"/>
  <c r="Q1979" i="8"/>
  <c r="R1979" i="8"/>
  <c r="Q1980" i="8"/>
  <c r="R1980" i="8"/>
  <c r="Q1981" i="8"/>
  <c r="R1981" i="8"/>
  <c r="Q1982" i="8"/>
  <c r="R1982" i="8"/>
  <c r="Q1983" i="8"/>
  <c r="R1983" i="8"/>
  <c r="Q1984" i="8"/>
  <c r="R1984" i="8"/>
  <c r="Q1985" i="8"/>
  <c r="R1985" i="8"/>
  <c r="Q1986" i="8"/>
  <c r="R1986" i="8"/>
  <c r="Q1987" i="8"/>
  <c r="R1987" i="8"/>
  <c r="Q1988" i="8"/>
  <c r="R1988" i="8"/>
  <c r="Q1989" i="8"/>
  <c r="R1989" i="8"/>
  <c r="Q1990" i="8"/>
  <c r="R1990" i="8"/>
  <c r="Q1991" i="8"/>
  <c r="R1991" i="8"/>
  <c r="Q1992" i="8"/>
  <c r="R1992" i="8"/>
  <c r="Q1993" i="8"/>
  <c r="R1993" i="8"/>
  <c r="Q1994" i="8"/>
  <c r="R1994" i="8"/>
  <c r="Q1995" i="8"/>
  <c r="R1995" i="8"/>
  <c r="Q1996" i="8"/>
  <c r="R1996" i="8"/>
  <c r="Q1997" i="8"/>
  <c r="R1997" i="8"/>
  <c r="Q1998" i="8"/>
  <c r="R1998" i="8"/>
  <c r="Q1999" i="8"/>
  <c r="R1999" i="8"/>
  <c r="Q2000" i="8"/>
  <c r="R2000" i="8"/>
  <c r="Q2001" i="8"/>
  <c r="R2001" i="8"/>
  <c r="Q2002" i="8"/>
  <c r="R2002" i="8"/>
  <c r="Q2003" i="8"/>
  <c r="R2003" i="8"/>
  <c r="Q2004" i="8"/>
  <c r="R2004" i="8"/>
  <c r="Q2005" i="8"/>
  <c r="R2005" i="8"/>
  <c r="Q2006" i="8"/>
  <c r="R2006" i="8"/>
  <c r="Q2007" i="8"/>
  <c r="R2007" i="8"/>
  <c r="Q2008" i="8"/>
  <c r="R2008" i="8"/>
  <c r="Q2009" i="8"/>
  <c r="R2009" i="8"/>
  <c r="Q2010" i="8"/>
  <c r="R2010" i="8"/>
  <c r="Q2011" i="8"/>
  <c r="R2011" i="8"/>
  <c r="Q2012" i="8"/>
  <c r="R2012" i="8"/>
  <c r="Q2013" i="8"/>
  <c r="R2013" i="8"/>
  <c r="Q2014" i="8"/>
  <c r="R2014" i="8"/>
  <c r="Q2015" i="8"/>
  <c r="R2015" i="8"/>
  <c r="Q2016" i="8"/>
  <c r="R2016" i="8"/>
  <c r="Q2017" i="8"/>
  <c r="R2017" i="8"/>
  <c r="Q2018" i="8"/>
  <c r="R2018" i="8"/>
  <c r="Q2019" i="8"/>
  <c r="R2019" i="8"/>
  <c r="Q2020" i="8"/>
  <c r="R2020" i="8"/>
  <c r="Q2021" i="8"/>
  <c r="R2021" i="8"/>
  <c r="Q2022" i="8"/>
  <c r="R2022" i="8"/>
  <c r="Q2023" i="8"/>
  <c r="R2023" i="8"/>
  <c r="Q2024" i="8"/>
  <c r="R2024" i="8"/>
  <c r="Q2025" i="8"/>
  <c r="R2025" i="8"/>
  <c r="Q2026" i="8"/>
  <c r="R2026" i="8"/>
  <c r="Q2027" i="8"/>
  <c r="R2027" i="8"/>
  <c r="Q2028" i="8"/>
  <c r="R2028" i="8"/>
  <c r="Q2029" i="8"/>
  <c r="R2029" i="8"/>
  <c r="Q2030" i="8"/>
  <c r="R2030" i="8"/>
  <c r="Q2031" i="8"/>
  <c r="R2031" i="8"/>
  <c r="Q2032" i="8"/>
  <c r="R2032" i="8"/>
  <c r="Q2033" i="8"/>
  <c r="R2033" i="8"/>
  <c r="Q2034" i="8"/>
  <c r="R2034" i="8"/>
  <c r="Q2035" i="8"/>
  <c r="R2035" i="8"/>
  <c r="Q2036" i="8"/>
  <c r="R2036" i="8"/>
  <c r="Q2037" i="8"/>
  <c r="R2037" i="8"/>
  <c r="Q2038" i="8"/>
  <c r="R2038" i="8"/>
  <c r="Q2039" i="8"/>
  <c r="R2039" i="8"/>
  <c r="Q2040" i="8"/>
  <c r="R2040" i="8"/>
  <c r="Q2041" i="8"/>
  <c r="R2041" i="8"/>
  <c r="Q2042" i="8"/>
  <c r="R2042" i="8"/>
  <c r="Q2043" i="8"/>
  <c r="R2043" i="8"/>
  <c r="Q2044" i="8"/>
  <c r="R2044" i="8"/>
  <c r="Q2045" i="8"/>
  <c r="R2045" i="8"/>
  <c r="Q2046" i="8"/>
  <c r="R2046" i="8"/>
  <c r="Q2047" i="8"/>
  <c r="R2047" i="8"/>
  <c r="Q2048" i="8"/>
  <c r="R2048" i="8"/>
  <c r="Q2049" i="8"/>
  <c r="R2049" i="8"/>
  <c r="Q2050" i="8"/>
  <c r="R2050" i="8"/>
  <c r="Q2051" i="8"/>
  <c r="R2051" i="8"/>
  <c r="Q2052" i="8"/>
  <c r="R2052" i="8"/>
  <c r="Q2053" i="8"/>
  <c r="R2053" i="8"/>
  <c r="Q2054" i="8"/>
  <c r="R2054" i="8"/>
  <c r="Q2055" i="8"/>
  <c r="R2055" i="8"/>
  <c r="Q2056" i="8"/>
  <c r="R2056" i="8"/>
  <c r="Q2057" i="8"/>
  <c r="R2057" i="8"/>
  <c r="Q2058" i="8"/>
  <c r="R2058" i="8"/>
  <c r="Q2059" i="8"/>
  <c r="R2059" i="8"/>
  <c r="Q2060" i="8"/>
  <c r="R2060" i="8"/>
  <c r="Q2061" i="8"/>
  <c r="R2061" i="8"/>
  <c r="Q2062" i="8"/>
  <c r="R2062" i="8"/>
  <c r="Q2063" i="8"/>
  <c r="R2063" i="8"/>
  <c r="Q2064" i="8"/>
  <c r="R2064" i="8"/>
  <c r="Q2065" i="8"/>
  <c r="R2065" i="8"/>
  <c r="Q2066" i="8"/>
  <c r="R2066" i="8"/>
  <c r="Q2067" i="8"/>
  <c r="R2067" i="8"/>
  <c r="Q2068" i="8"/>
  <c r="R2068" i="8"/>
  <c r="Q2069" i="8"/>
  <c r="R2069" i="8"/>
  <c r="Q2070" i="8"/>
  <c r="R2070" i="8"/>
  <c r="Q2071" i="8"/>
  <c r="R2071" i="8"/>
  <c r="Q2072" i="8"/>
  <c r="R2072" i="8"/>
  <c r="Q2073" i="8"/>
  <c r="R2073" i="8"/>
  <c r="Q2074" i="8"/>
  <c r="R2074" i="8"/>
  <c r="Q2075" i="8"/>
  <c r="R2075" i="8"/>
  <c r="Q2076" i="8"/>
  <c r="R2076" i="8"/>
  <c r="Q2077" i="8"/>
  <c r="R2077" i="8"/>
  <c r="Q2078" i="8"/>
  <c r="R2078" i="8"/>
  <c r="Q2079" i="8"/>
  <c r="R2079" i="8"/>
  <c r="Q2080" i="8"/>
  <c r="R2080" i="8"/>
  <c r="Q2081" i="8"/>
  <c r="R2081" i="8"/>
  <c r="Q2082" i="8"/>
  <c r="R2082" i="8"/>
  <c r="Q2083" i="8"/>
  <c r="R2083" i="8"/>
  <c r="Q2084" i="8"/>
  <c r="R2084" i="8"/>
  <c r="Q2085" i="8"/>
  <c r="R2085" i="8"/>
  <c r="Q2086" i="8"/>
  <c r="R2086" i="8"/>
  <c r="Q2087" i="8"/>
  <c r="R2087" i="8"/>
  <c r="Q2088" i="8"/>
  <c r="R2088" i="8"/>
  <c r="Q2089" i="8"/>
  <c r="R2089" i="8"/>
  <c r="Q2090" i="8"/>
  <c r="R2090" i="8"/>
  <c r="Q2091" i="8"/>
  <c r="R2091" i="8"/>
  <c r="Q2092" i="8"/>
  <c r="R2092" i="8"/>
  <c r="Q2093" i="8"/>
  <c r="R2093" i="8"/>
  <c r="Q2094" i="8"/>
  <c r="R2094" i="8"/>
  <c r="Q2095" i="8"/>
  <c r="R2095" i="8"/>
  <c r="Q2096" i="8"/>
  <c r="R2096" i="8"/>
  <c r="Q2097" i="8"/>
  <c r="R2097" i="8"/>
  <c r="Q2098" i="8"/>
  <c r="R2098" i="8"/>
  <c r="Q2099" i="8"/>
  <c r="R2099" i="8"/>
  <c r="Q2100" i="8"/>
  <c r="R2100" i="8"/>
  <c r="Q2101" i="8"/>
  <c r="R2101" i="8"/>
  <c r="Q2102" i="8"/>
  <c r="R2102" i="8"/>
  <c r="Q2103" i="8"/>
  <c r="R2103" i="8"/>
  <c r="Q2104" i="8"/>
  <c r="R2104" i="8"/>
  <c r="Q2105" i="8"/>
  <c r="R2105" i="8"/>
  <c r="Q2106" i="8"/>
  <c r="R2106" i="8"/>
  <c r="Q2107" i="8"/>
  <c r="R2107" i="8"/>
  <c r="Q2108" i="8"/>
  <c r="R2108" i="8"/>
  <c r="Q2109" i="8"/>
  <c r="R2109" i="8"/>
  <c r="Q2110" i="8"/>
  <c r="R2110" i="8"/>
  <c r="Q2111" i="8"/>
  <c r="R2111" i="8"/>
  <c r="Q2112" i="8"/>
  <c r="R2112" i="8"/>
  <c r="Q2113" i="8"/>
  <c r="R2113" i="8"/>
  <c r="Q2114" i="8"/>
  <c r="R2114" i="8"/>
  <c r="Q2115" i="8"/>
  <c r="R2115" i="8"/>
  <c r="Q2116" i="8"/>
  <c r="R2116" i="8"/>
  <c r="Q2117" i="8"/>
  <c r="R2117" i="8"/>
  <c r="Q2118" i="8"/>
  <c r="R2118" i="8"/>
  <c r="Q2119" i="8"/>
  <c r="R2119" i="8"/>
  <c r="Q2120" i="8"/>
  <c r="R2120" i="8"/>
  <c r="Q2121" i="8"/>
  <c r="R2121" i="8"/>
  <c r="Q2122" i="8"/>
  <c r="R2122" i="8"/>
  <c r="Q2123" i="8"/>
  <c r="R2123" i="8"/>
  <c r="Q2124" i="8"/>
  <c r="R2124" i="8"/>
  <c r="Q2125" i="8"/>
  <c r="R2125" i="8"/>
  <c r="Q2126" i="8"/>
  <c r="R2126" i="8"/>
  <c r="Q2127" i="8"/>
  <c r="R2127" i="8"/>
  <c r="Q2128" i="8"/>
  <c r="R2128" i="8"/>
  <c r="Q2129" i="8"/>
  <c r="R2129" i="8"/>
  <c r="Q2130" i="8"/>
  <c r="R2130" i="8"/>
  <c r="Q2131" i="8"/>
  <c r="R2131" i="8"/>
  <c r="Q2132" i="8"/>
  <c r="R2132" i="8"/>
  <c r="Q2133" i="8"/>
  <c r="R2133" i="8"/>
  <c r="Q2134" i="8"/>
  <c r="R2134" i="8"/>
  <c r="Q2135" i="8"/>
  <c r="R2135" i="8"/>
  <c r="Q2136" i="8"/>
  <c r="R2136" i="8"/>
  <c r="Q2137" i="8"/>
  <c r="R2137" i="8"/>
  <c r="Q2138" i="8"/>
  <c r="R2138" i="8"/>
  <c r="Q2139" i="8"/>
  <c r="R2139" i="8"/>
  <c r="Q2140" i="8"/>
  <c r="R2140" i="8"/>
  <c r="Q2141" i="8"/>
  <c r="R2141" i="8"/>
  <c r="Q2142" i="8"/>
  <c r="R2142" i="8"/>
  <c r="Q2143" i="8"/>
  <c r="R2143" i="8"/>
  <c r="Q2144" i="8"/>
  <c r="R2144" i="8"/>
  <c r="Q2145" i="8"/>
  <c r="R2145" i="8"/>
  <c r="Q2146" i="8"/>
  <c r="R2146" i="8"/>
  <c r="Q2147" i="8"/>
  <c r="R2147" i="8"/>
  <c r="Q2148" i="8"/>
  <c r="R2148" i="8"/>
  <c r="Q2149" i="8"/>
  <c r="R2149" i="8"/>
  <c r="Q2150" i="8"/>
  <c r="R2150" i="8"/>
  <c r="Q2151" i="8"/>
  <c r="R2151" i="8"/>
  <c r="Q2152" i="8"/>
  <c r="R2152" i="8"/>
  <c r="Q2153" i="8"/>
  <c r="R2153" i="8"/>
  <c r="Q2154" i="8"/>
  <c r="R2154" i="8"/>
  <c r="Q2155" i="8"/>
  <c r="R2155" i="8"/>
  <c r="Q2156" i="8"/>
  <c r="R2156" i="8"/>
  <c r="Q2157" i="8"/>
  <c r="R2157" i="8"/>
  <c r="Q2158" i="8"/>
  <c r="R2158" i="8"/>
  <c r="Q2159" i="8"/>
  <c r="R2159" i="8"/>
  <c r="Q2160" i="8"/>
  <c r="R2160" i="8"/>
  <c r="Q2161" i="8"/>
  <c r="R2161" i="8"/>
  <c r="Q2162" i="8"/>
  <c r="R2162" i="8"/>
  <c r="Q2163" i="8"/>
  <c r="R2163" i="8"/>
  <c r="Q2164" i="8"/>
  <c r="R2164" i="8"/>
  <c r="Q2165" i="8"/>
  <c r="R2165" i="8"/>
  <c r="Q2166" i="8"/>
  <c r="R2166" i="8"/>
  <c r="Q2167" i="8"/>
  <c r="R2167" i="8"/>
  <c r="Q2168" i="8"/>
  <c r="R2168" i="8"/>
  <c r="Q2169" i="8"/>
  <c r="R2169" i="8"/>
  <c r="Q2170" i="8"/>
  <c r="R2170" i="8"/>
  <c r="Q2171" i="8"/>
  <c r="R2171" i="8"/>
  <c r="Q2172" i="8"/>
  <c r="R2172" i="8"/>
  <c r="Q2173" i="8"/>
  <c r="R2173" i="8"/>
  <c r="Q2174" i="8"/>
  <c r="R2174" i="8"/>
  <c r="Q2175" i="8"/>
  <c r="R2175" i="8"/>
  <c r="Q2176" i="8"/>
  <c r="R2176" i="8"/>
  <c r="Q2177" i="8"/>
  <c r="R2177" i="8"/>
  <c r="Q2178" i="8"/>
  <c r="R2178" i="8"/>
  <c r="Q2179" i="8"/>
  <c r="R2179" i="8"/>
  <c r="Q2180" i="8"/>
  <c r="R2180" i="8"/>
  <c r="Q2181" i="8"/>
  <c r="R2181" i="8"/>
  <c r="Q2182" i="8"/>
  <c r="R2182" i="8"/>
  <c r="Q2183" i="8"/>
  <c r="R2183" i="8"/>
  <c r="Q2184" i="8"/>
  <c r="R2184" i="8"/>
  <c r="Q2185" i="8"/>
  <c r="R2185" i="8"/>
  <c r="Q2186" i="8"/>
  <c r="R2186" i="8"/>
  <c r="Q2187" i="8"/>
  <c r="R2187" i="8"/>
  <c r="Q2188" i="8"/>
  <c r="R2188" i="8"/>
  <c r="Q2189" i="8"/>
  <c r="R2189" i="8"/>
  <c r="Q2190" i="8"/>
  <c r="R2190" i="8"/>
  <c r="Q2191" i="8"/>
  <c r="R2191" i="8"/>
  <c r="Q2192" i="8"/>
  <c r="R2192" i="8"/>
  <c r="Q2193" i="8"/>
  <c r="R2193" i="8"/>
  <c r="S1838" i="8" l="1"/>
  <c r="S1806" i="8"/>
  <c r="S1773" i="8"/>
  <c r="S1741" i="8"/>
  <c r="S1709" i="8"/>
  <c r="S1677" i="8"/>
  <c r="S1645" i="8"/>
  <c r="S1866" i="8"/>
  <c r="S1858" i="8"/>
  <c r="S1854" i="8"/>
  <c r="S1852" i="8"/>
  <c r="S1851" i="8"/>
  <c r="S1848" i="8"/>
  <c r="S1847" i="8"/>
  <c r="S1844" i="8"/>
  <c r="S1843" i="8"/>
  <c r="S1840" i="8"/>
  <c r="S1839" i="8"/>
  <c r="S1822" i="8"/>
  <c r="S1814" i="8"/>
  <c r="S1810" i="8"/>
  <c r="S1808" i="8"/>
  <c r="S1807" i="8"/>
  <c r="S1789" i="8"/>
  <c r="S1781" i="8"/>
  <c r="S1777" i="8"/>
  <c r="S1775" i="8"/>
  <c r="S1774" i="8"/>
  <c r="S1757" i="8"/>
  <c r="S1749" i="8"/>
  <c r="S1745" i="8"/>
  <c r="S1743" i="8"/>
  <c r="S1742" i="8"/>
  <c r="S1725" i="8"/>
  <c r="S1717" i="8"/>
  <c r="S1713" i="8"/>
  <c r="S1711" i="8"/>
  <c r="S1710" i="8"/>
  <c r="S1693" i="8"/>
  <c r="S1685" i="8"/>
  <c r="S1681" i="8"/>
  <c r="S1679" i="8"/>
  <c r="S1678" i="8"/>
  <c r="S1661" i="8"/>
  <c r="S1653" i="8"/>
  <c r="S1649" i="8"/>
  <c r="S1647" i="8"/>
  <c r="S1646" i="8"/>
  <c r="S1880" i="8"/>
  <c r="S1879" i="8"/>
  <c r="S1878" i="8"/>
  <c r="S1877" i="8"/>
  <c r="S1876" i="8"/>
  <c r="S1875" i="8"/>
  <c r="S1874" i="8"/>
  <c r="S1873" i="8"/>
  <c r="S1872" i="8"/>
  <c r="S1871" i="8"/>
  <c r="S1870" i="8"/>
  <c r="S1869" i="8"/>
  <c r="S1868" i="8"/>
  <c r="S1867" i="8"/>
  <c r="S1830" i="8"/>
  <c r="S1826" i="8"/>
  <c r="S1824" i="8"/>
  <c r="S1823" i="8"/>
  <c r="S1797" i="8"/>
  <c r="S1793" i="8"/>
  <c r="S1791" i="8"/>
  <c r="S1790" i="8"/>
  <c r="S1765" i="8"/>
  <c r="S1761" i="8"/>
  <c r="S1759" i="8"/>
  <c r="S1758" i="8"/>
  <c r="S1733" i="8"/>
  <c r="S1729" i="8"/>
  <c r="S1727" i="8"/>
  <c r="S1726" i="8"/>
  <c r="S1701" i="8"/>
  <c r="S1697" i="8"/>
  <c r="S1695" i="8"/>
  <c r="S1694" i="8"/>
  <c r="S1669" i="8"/>
  <c r="S1665" i="8"/>
  <c r="S1663" i="8"/>
  <c r="S1662" i="8"/>
  <c r="S1637" i="8"/>
  <c r="S1862" i="8"/>
  <c r="S1860" i="8"/>
  <c r="S1859" i="8"/>
  <c r="S1834" i="8"/>
  <c r="S1832" i="8"/>
  <c r="S1831" i="8"/>
  <c r="S1818" i="8"/>
  <c r="S1816" i="8"/>
  <c r="S1815" i="8"/>
  <c r="S1801" i="8"/>
  <c r="S1799" i="8"/>
  <c r="S1798" i="8"/>
  <c r="S1785" i="8"/>
  <c r="S1783" i="8"/>
  <c r="S1782" i="8"/>
  <c r="S1769" i="8"/>
  <c r="S1767" i="8"/>
  <c r="S1766" i="8"/>
  <c r="S1753" i="8"/>
  <c r="S1751" i="8"/>
  <c r="S1750" i="8"/>
  <c r="S1737" i="8"/>
  <c r="S1735" i="8"/>
  <c r="S1734" i="8"/>
  <c r="S1721" i="8"/>
  <c r="S1719" i="8"/>
  <c r="S1718" i="8"/>
  <c r="S1705" i="8"/>
  <c r="S1703" i="8"/>
  <c r="S1702" i="8"/>
  <c r="S1689" i="8"/>
  <c r="S1687" i="8"/>
  <c r="S1686" i="8"/>
  <c r="S1673" i="8"/>
  <c r="S1671" i="8"/>
  <c r="S1670" i="8"/>
  <c r="S1657" i="8"/>
  <c r="S1655" i="8"/>
  <c r="S1654" i="8"/>
  <c r="S1641" i="8"/>
  <c r="S1639" i="8"/>
  <c r="S1638" i="8"/>
  <c r="S1864" i="8"/>
  <c r="S1863" i="8"/>
  <c r="S1856" i="8"/>
  <c r="S1855" i="8"/>
  <c r="S1850" i="8"/>
  <c r="S1846" i="8"/>
  <c r="S1842" i="8"/>
  <c r="S1836" i="8"/>
  <c r="S1835" i="8"/>
  <c r="S1828" i="8"/>
  <c r="S1827" i="8"/>
  <c r="S1820" i="8"/>
  <c r="S1819" i="8"/>
  <c r="S1812" i="8"/>
  <c r="S1811" i="8"/>
  <c r="S1804" i="8"/>
  <c r="S1803" i="8"/>
  <c r="S1802" i="8"/>
  <c r="S1795" i="8"/>
  <c r="S1794" i="8"/>
  <c r="S1787" i="8"/>
  <c r="S1786" i="8"/>
  <c r="S1779" i="8"/>
  <c r="S1778" i="8"/>
  <c r="S1771" i="8"/>
  <c r="S1770" i="8"/>
  <c r="S1763" i="8"/>
  <c r="S1762" i="8"/>
  <c r="S1755" i="8"/>
  <c r="S1754" i="8"/>
  <c r="S1747" i="8"/>
  <c r="S1746" i="8"/>
  <c r="S1739" i="8"/>
  <c r="S1738" i="8"/>
  <c r="S1731" i="8"/>
  <c r="S1730" i="8"/>
  <c r="S1723" i="8"/>
  <c r="S1722" i="8"/>
  <c r="S1715" i="8"/>
  <c r="S1714" i="8"/>
  <c r="S1707" i="8"/>
  <c r="S1706" i="8"/>
  <c r="S1699" i="8"/>
  <c r="S1698" i="8"/>
  <c r="S1691" i="8"/>
  <c r="S1690" i="8"/>
  <c r="S1683" i="8"/>
  <c r="S1682" i="8"/>
  <c r="S1675" i="8"/>
  <c r="S1674" i="8"/>
  <c r="S1667" i="8"/>
  <c r="S1666" i="8"/>
  <c r="S1659" i="8"/>
  <c r="S1658" i="8"/>
  <c r="S1651" i="8"/>
  <c r="S1650" i="8"/>
  <c r="S1643" i="8"/>
  <c r="S1642" i="8"/>
  <c r="S1635" i="8"/>
  <c r="S1634" i="8"/>
  <c r="S1633" i="8"/>
  <c r="S1631" i="8"/>
  <c r="S1629" i="8"/>
  <c r="S1627" i="8"/>
  <c r="S1625" i="8"/>
  <c r="S1623" i="8"/>
  <c r="S1621" i="8"/>
  <c r="S1619" i="8"/>
  <c r="S1617" i="8"/>
  <c r="S1615" i="8"/>
  <c r="S1613" i="8"/>
  <c r="S1611" i="8"/>
  <c r="S1609" i="8"/>
  <c r="S1607" i="8"/>
  <c r="S1605" i="8"/>
  <c r="S1603" i="8"/>
  <c r="S1601" i="8"/>
  <c r="S1599" i="8"/>
  <c r="S1597" i="8"/>
  <c r="S1595" i="8"/>
  <c r="S1593" i="8"/>
  <c r="S1591" i="8"/>
  <c r="S1589" i="8"/>
  <c r="S1587" i="8"/>
  <c r="S1585" i="8"/>
  <c r="S1583" i="8"/>
  <c r="S1581" i="8"/>
  <c r="S1579" i="8"/>
  <c r="S1577" i="8"/>
  <c r="S1575" i="8"/>
  <c r="S1573" i="8"/>
  <c r="S1571" i="8"/>
  <c r="S1569" i="8"/>
  <c r="S1567" i="8"/>
  <c r="S1509" i="8"/>
  <c r="S1507" i="8"/>
  <c r="S1505" i="8"/>
  <c r="S1503" i="8"/>
  <c r="S1865" i="8"/>
  <c r="S1861" i="8"/>
  <c r="S1857" i="8"/>
  <c r="S1853" i="8"/>
  <c r="S1849" i="8"/>
  <c r="S1845" i="8"/>
  <c r="S1841" i="8"/>
  <c r="S1837" i="8"/>
  <c r="S1833" i="8"/>
  <c r="S1829" i="8"/>
  <c r="S1825" i="8"/>
  <c r="S1821" i="8"/>
  <c r="S1817" i="8"/>
  <c r="S1813" i="8"/>
  <c r="S1809" i="8"/>
  <c r="S1805" i="8"/>
  <c r="S1800" i="8"/>
  <c r="S1796" i="8"/>
  <c r="S1792" i="8"/>
  <c r="S1788" i="8"/>
  <c r="S1784" i="8"/>
  <c r="S1780" i="8"/>
  <c r="S1776" i="8"/>
  <c r="S1772" i="8"/>
  <c r="S1768" i="8"/>
  <c r="S1764" i="8"/>
  <c r="S1760" i="8"/>
  <c r="S1756" i="8"/>
  <c r="S1752" i="8"/>
  <c r="S1748" i="8"/>
  <c r="S1744" i="8"/>
  <c r="S1740" i="8"/>
  <c r="S1736" i="8"/>
  <c r="S1732" i="8"/>
  <c r="S1728" i="8"/>
  <c r="S1724" i="8"/>
  <c r="S1720" i="8"/>
  <c r="S1716" i="8"/>
  <c r="S1712" i="8"/>
  <c r="S1708" i="8"/>
  <c r="S1704" i="8"/>
  <c r="S1700" i="8"/>
  <c r="S1696" i="8"/>
  <c r="S1692" i="8"/>
  <c r="S1688" i="8"/>
  <c r="S1684" i="8"/>
  <c r="S1680" i="8"/>
  <c r="S1676" i="8"/>
  <c r="S1672" i="8"/>
  <c r="S1668" i="8"/>
  <c r="S1664" i="8"/>
  <c r="S1660" i="8"/>
  <c r="S1656" i="8"/>
  <c r="S1652" i="8"/>
  <c r="S1648" i="8"/>
  <c r="S1644" i="8"/>
  <c r="S1640" i="8"/>
  <c r="S1636" i="8"/>
  <c r="S2192" i="8"/>
  <c r="S2190" i="8"/>
  <c r="S2188" i="8"/>
  <c r="S2186" i="8"/>
  <c r="S2184" i="8"/>
  <c r="S2182" i="8"/>
  <c r="S2180" i="8"/>
  <c r="S2178" i="8"/>
  <c r="S2176" i="8"/>
  <c r="S2174" i="8"/>
  <c r="S2172" i="8"/>
  <c r="S2170" i="8"/>
  <c r="S2168" i="8"/>
  <c r="S2166" i="8"/>
  <c r="S2164" i="8"/>
  <c r="S2162" i="8"/>
  <c r="S2160" i="8"/>
  <c r="S2158" i="8"/>
  <c r="S2156" i="8"/>
  <c r="S2154" i="8"/>
  <c r="S2152" i="8"/>
  <c r="S2150" i="8"/>
  <c r="S2148" i="8"/>
  <c r="S2146" i="8"/>
  <c r="S2144" i="8"/>
  <c r="S2142" i="8"/>
  <c r="S2140" i="8"/>
  <c r="S2138" i="8"/>
  <c r="S2136" i="8"/>
  <c r="S2134" i="8"/>
  <c r="S2132" i="8"/>
  <c r="S2130" i="8"/>
  <c r="S2128" i="8"/>
  <c r="S2126" i="8"/>
  <c r="S2124" i="8"/>
  <c r="S2122" i="8"/>
  <c r="S2120" i="8"/>
  <c r="S2118" i="8"/>
  <c r="S2116" i="8"/>
  <c r="S2114" i="8"/>
  <c r="S2112" i="8"/>
  <c r="S2110" i="8"/>
  <c r="S2108" i="8"/>
  <c r="S2106" i="8"/>
  <c r="S2104" i="8"/>
  <c r="S2102" i="8"/>
  <c r="S2100" i="8"/>
  <c r="S2098" i="8"/>
  <c r="S2096" i="8"/>
  <c r="S2094" i="8"/>
  <c r="S2092" i="8"/>
  <c r="S2090" i="8"/>
  <c r="S2088" i="8"/>
  <c r="S2086" i="8"/>
  <c r="S2084" i="8"/>
  <c r="S2082" i="8"/>
  <c r="S2080" i="8"/>
  <c r="S2078" i="8"/>
  <c r="S2076" i="8"/>
  <c r="S2074" i="8"/>
  <c r="S2072" i="8"/>
  <c r="S2070" i="8"/>
  <c r="S2068" i="8"/>
  <c r="S2066" i="8"/>
  <c r="S2064" i="8"/>
  <c r="S2062" i="8"/>
  <c r="S2060" i="8"/>
  <c r="S2058" i="8"/>
  <c r="S2056" i="8"/>
  <c r="S2054" i="8"/>
  <c r="S2052" i="8"/>
  <c r="S2050" i="8"/>
  <c r="S2048" i="8"/>
  <c r="S2046" i="8"/>
  <c r="S2044" i="8"/>
  <c r="S2042" i="8"/>
  <c r="S2040" i="8"/>
  <c r="S2038" i="8"/>
  <c r="S2036" i="8"/>
  <c r="S2034" i="8"/>
  <c r="S2032" i="8"/>
  <c r="S2030" i="8"/>
  <c r="S2028" i="8"/>
  <c r="S2026" i="8"/>
  <c r="S2024" i="8"/>
  <c r="S2022" i="8"/>
  <c r="S2020" i="8"/>
  <c r="S2018" i="8"/>
  <c r="S2016" i="8"/>
  <c r="S2014" i="8"/>
  <c r="S2012" i="8"/>
  <c r="S2010" i="8"/>
  <c r="S2008" i="8"/>
  <c r="S2006" i="8"/>
  <c r="S2004" i="8"/>
  <c r="S2002" i="8"/>
  <c r="S2000" i="8"/>
  <c r="S1998" i="8"/>
  <c r="S1996" i="8"/>
  <c r="S1994" i="8"/>
  <c r="S1992" i="8"/>
  <c r="S1990" i="8"/>
  <c r="S1988" i="8"/>
  <c r="S1986" i="8"/>
  <c r="S1984" i="8"/>
  <c r="S1982" i="8"/>
  <c r="S1980" i="8"/>
  <c r="S1978" i="8"/>
  <c r="S1976" i="8"/>
  <c r="S1974" i="8"/>
  <c r="S1972" i="8"/>
  <c r="S1970" i="8"/>
  <c r="S1968" i="8"/>
  <c r="S1966" i="8"/>
  <c r="S1964" i="8"/>
  <c r="S1962" i="8"/>
  <c r="S1960" i="8"/>
  <c r="S1958" i="8"/>
  <c r="S1956" i="8"/>
  <c r="S1954" i="8"/>
  <c r="S1952" i="8"/>
  <c r="S1950" i="8"/>
  <c r="S1948" i="8"/>
  <c r="S1946" i="8"/>
  <c r="S1944" i="8"/>
  <c r="S1942" i="8"/>
  <c r="S1940" i="8"/>
  <c r="S1938" i="8"/>
  <c r="S1936" i="8"/>
  <c r="S1934" i="8"/>
  <c r="S1932" i="8"/>
  <c r="S1930" i="8"/>
  <c r="S1928" i="8"/>
  <c r="S1926" i="8"/>
  <c r="S1924" i="8"/>
  <c r="S1922" i="8"/>
  <c r="S1920" i="8"/>
  <c r="S1918" i="8"/>
  <c r="S1916" i="8"/>
  <c r="S1914" i="8"/>
  <c r="S1912" i="8"/>
  <c r="S1910" i="8"/>
  <c r="S1908" i="8"/>
  <c r="S1906" i="8"/>
  <c r="S1904" i="8"/>
  <c r="S1902" i="8"/>
  <c r="S1900" i="8"/>
  <c r="S1898" i="8"/>
  <c r="S1896" i="8"/>
  <c r="S1894" i="8"/>
  <c r="S1892" i="8"/>
  <c r="S1890" i="8"/>
  <c r="S1888" i="8"/>
  <c r="S1886" i="8"/>
  <c r="S1884" i="8"/>
  <c r="S1882" i="8"/>
  <c r="S2193" i="8"/>
  <c r="S2191" i="8"/>
  <c r="S2189" i="8"/>
  <c r="S2187" i="8"/>
  <c r="S2185" i="8"/>
  <c r="S2183" i="8"/>
  <c r="S2181" i="8"/>
  <c r="S2179" i="8"/>
  <c r="S2177" i="8"/>
  <c r="S2175" i="8"/>
  <c r="S2173" i="8"/>
  <c r="S2171" i="8"/>
  <c r="S2169" i="8"/>
  <c r="S2167" i="8"/>
  <c r="S2165" i="8"/>
  <c r="S2163" i="8"/>
  <c r="S2161" i="8"/>
  <c r="S2159" i="8"/>
  <c r="S2157" i="8"/>
  <c r="S2155" i="8"/>
  <c r="S2153" i="8"/>
  <c r="S2151" i="8"/>
  <c r="S2149" i="8"/>
  <c r="S2147" i="8"/>
  <c r="S2145" i="8"/>
  <c r="S2143" i="8"/>
  <c r="S2141" i="8"/>
  <c r="S2139" i="8"/>
  <c r="S2137" i="8"/>
  <c r="S2135" i="8"/>
  <c r="S2133" i="8"/>
  <c r="S2131" i="8"/>
  <c r="S2129" i="8"/>
  <c r="S2127" i="8"/>
  <c r="S2125" i="8"/>
  <c r="S2123" i="8"/>
  <c r="S2121" i="8"/>
  <c r="S2119" i="8"/>
  <c r="S2117" i="8"/>
  <c r="S2115" i="8"/>
  <c r="S2113" i="8"/>
  <c r="S2111" i="8"/>
  <c r="S2109" i="8"/>
  <c r="S2107" i="8"/>
  <c r="S2105" i="8"/>
  <c r="S2103" i="8"/>
  <c r="S2101" i="8"/>
  <c r="S2099" i="8"/>
  <c r="S2097" i="8"/>
  <c r="S2095" i="8"/>
  <c r="S2093" i="8"/>
  <c r="S2091" i="8"/>
  <c r="S2089" i="8"/>
  <c r="S2087" i="8"/>
  <c r="S2085" i="8"/>
  <c r="S2083" i="8"/>
  <c r="S2081" i="8"/>
  <c r="S2079" i="8"/>
  <c r="S2077" i="8"/>
  <c r="S2075" i="8"/>
  <c r="S2073" i="8"/>
  <c r="S2071" i="8"/>
  <c r="S2069" i="8"/>
  <c r="S2067" i="8"/>
  <c r="S2065" i="8"/>
  <c r="S2063" i="8"/>
  <c r="S2061" i="8"/>
  <c r="S2059" i="8"/>
  <c r="S2057" i="8"/>
  <c r="S2055" i="8"/>
  <c r="S2053" i="8"/>
  <c r="S2051" i="8"/>
  <c r="S2049" i="8"/>
  <c r="S2047" i="8"/>
  <c r="S2045" i="8"/>
  <c r="S2043" i="8"/>
  <c r="S2041" i="8"/>
  <c r="S2039" i="8"/>
  <c r="S2037" i="8"/>
  <c r="S2035" i="8"/>
  <c r="S2033" i="8"/>
  <c r="S2031" i="8"/>
  <c r="S2029" i="8"/>
  <c r="S2027" i="8"/>
  <c r="S2025" i="8"/>
  <c r="S2023" i="8"/>
  <c r="S2021" i="8"/>
  <c r="S2019" i="8"/>
  <c r="S2017" i="8"/>
  <c r="S2015" i="8"/>
  <c r="S2013" i="8"/>
  <c r="S2011" i="8"/>
  <c r="S2009" i="8"/>
  <c r="S2007" i="8"/>
  <c r="S2005" i="8"/>
  <c r="S2003" i="8"/>
  <c r="S2001" i="8"/>
  <c r="S1999" i="8"/>
  <c r="S1997" i="8"/>
  <c r="S1995" i="8"/>
  <c r="S1993" i="8"/>
  <c r="S1991" i="8"/>
  <c r="S1989" i="8"/>
  <c r="S1987" i="8"/>
  <c r="S1985" i="8"/>
  <c r="S1983" i="8"/>
  <c r="S1981" i="8"/>
  <c r="S1979" i="8"/>
  <c r="S1977" i="8"/>
  <c r="S1975" i="8"/>
  <c r="S1973" i="8"/>
  <c r="S1971" i="8"/>
  <c r="S1969" i="8"/>
  <c r="S1967" i="8"/>
  <c r="S1965" i="8"/>
  <c r="S1963" i="8"/>
  <c r="S1961" i="8"/>
  <c r="S1959" i="8"/>
  <c r="S1957" i="8"/>
  <c r="S1955" i="8"/>
  <c r="S1953" i="8"/>
  <c r="S1951" i="8"/>
  <c r="S1949" i="8"/>
  <c r="S1947" i="8"/>
  <c r="S1945" i="8"/>
  <c r="S1943" i="8"/>
  <c r="S1941" i="8"/>
  <c r="S1939" i="8"/>
  <c r="S1937" i="8"/>
  <c r="S1935" i="8"/>
  <c r="S1933" i="8"/>
  <c r="S1931" i="8"/>
  <c r="S1929" i="8"/>
  <c r="S1927" i="8"/>
  <c r="S1925" i="8"/>
  <c r="S1923" i="8"/>
  <c r="S1921" i="8"/>
  <c r="S1919" i="8"/>
  <c r="S1917" i="8"/>
  <c r="S1915" i="8"/>
  <c r="S1913" i="8"/>
  <c r="S1911" i="8"/>
  <c r="S1909" i="8"/>
  <c r="S1907" i="8"/>
  <c r="S1905" i="8"/>
  <c r="S1903" i="8"/>
  <c r="S1901" i="8"/>
  <c r="S1899" i="8"/>
  <c r="S1897" i="8"/>
  <c r="S1895" i="8"/>
  <c r="S1893" i="8"/>
  <c r="S1891" i="8"/>
  <c r="S1889" i="8"/>
  <c r="S1887" i="8"/>
  <c r="S1885" i="8"/>
  <c r="S1883" i="8"/>
  <c r="S1881" i="8"/>
  <c r="S1632" i="8"/>
  <c r="S1630" i="8"/>
  <c r="S1628" i="8"/>
  <c r="S1626" i="8"/>
  <c r="S1624" i="8"/>
  <c r="S1622" i="8"/>
  <c r="S1620" i="8"/>
  <c r="S1618" i="8"/>
  <c r="S1616" i="8"/>
  <c r="S1614" i="8"/>
  <c r="S1612" i="8"/>
  <c r="S1610" i="8"/>
  <c r="S1608" i="8"/>
  <c r="S1606" i="8"/>
  <c r="S1604" i="8"/>
  <c r="S1602" i="8"/>
  <c r="S1600" i="8"/>
  <c r="S1598" i="8"/>
  <c r="S1596" i="8"/>
  <c r="S1594" i="8"/>
  <c r="S1592" i="8"/>
  <c r="S1590" i="8"/>
  <c r="S1588" i="8"/>
  <c r="S1586" i="8"/>
  <c r="S1584" i="8"/>
  <c r="S1582" i="8"/>
  <c r="S1580" i="8"/>
  <c r="S1578" i="8"/>
  <c r="S1576" i="8"/>
  <c r="S1574" i="8"/>
  <c r="S1572" i="8"/>
  <c r="S1570" i="8"/>
  <c r="S1568" i="8"/>
  <c r="S1566" i="8"/>
  <c r="S1508" i="8"/>
  <c r="S1506" i="8"/>
  <c r="S1504" i="8"/>
  <c r="T32" i="30"/>
  <c r="C171" i="11" l="1"/>
  <c r="C24" i="11"/>
  <c r="C53" i="11" l="1"/>
  <c r="C145" i="11" l="1"/>
  <c r="C116" i="11"/>
  <c r="G64" i="2" l="1"/>
  <c r="G93" i="2"/>
  <c r="G19" i="2"/>
  <c r="G12" i="2"/>
  <c r="G62" i="2"/>
  <c r="G4" i="2"/>
  <c r="G134" i="2"/>
  <c r="G46" i="2"/>
  <c r="G8" i="2"/>
  <c r="G89" i="2"/>
  <c r="G45" i="2"/>
  <c r="G15" i="2"/>
  <c r="G48" i="2"/>
  <c r="G99" i="2"/>
  <c r="G47" i="2"/>
  <c r="R411" i="8" s="1"/>
  <c r="S411" i="8" s="1"/>
  <c r="G3" i="2"/>
  <c r="G92" i="2"/>
  <c r="G36" i="2"/>
  <c r="G60" i="2"/>
  <c r="G103" i="2"/>
  <c r="G54" i="2"/>
  <c r="G90" i="2"/>
  <c r="G82" i="2"/>
  <c r="G79" i="2"/>
  <c r="G52" i="2"/>
  <c r="G116" i="2"/>
  <c r="G10" i="2"/>
  <c r="G5" i="2"/>
  <c r="R607" i="8" s="1"/>
  <c r="S607" i="8" s="1"/>
  <c r="G95" i="2"/>
  <c r="G9" i="2"/>
  <c r="R588" i="8" s="1"/>
  <c r="S588" i="8" s="1"/>
  <c r="G115" i="2"/>
  <c r="G13" i="2"/>
  <c r="G104" i="2"/>
  <c r="G32" i="2"/>
  <c r="G40" i="2"/>
  <c r="G94" i="2"/>
  <c r="G18" i="2"/>
  <c r="G37" i="2"/>
  <c r="G117" i="2"/>
  <c r="G139" i="2"/>
  <c r="G2" i="2"/>
  <c r="G100" i="2"/>
  <c r="G98" i="2"/>
  <c r="G20" i="2"/>
  <c r="G14" i="2"/>
  <c r="G22" i="2"/>
  <c r="G142" i="2"/>
  <c r="R1144" i="8" l="1"/>
  <c r="S1144" i="8" s="1"/>
  <c r="R1145" i="8"/>
  <c r="S1145" i="8" s="1"/>
  <c r="R1146" i="8"/>
  <c r="S1146" i="8" s="1"/>
  <c r="R1147" i="8"/>
  <c r="S1147" i="8" s="1"/>
  <c r="R1148" i="8"/>
  <c r="S1148" i="8" s="1"/>
  <c r="R331" i="8"/>
  <c r="S331" i="8" s="1"/>
  <c r="R332" i="8"/>
  <c r="S332" i="8" s="1"/>
  <c r="R293" i="8"/>
  <c r="S293" i="8" s="1"/>
  <c r="R294" i="8"/>
  <c r="S294" i="8" s="1"/>
  <c r="R295" i="8"/>
  <c r="S295" i="8" s="1"/>
  <c r="R296" i="8"/>
  <c r="S296" i="8" s="1"/>
  <c r="R297" i="8"/>
  <c r="S297" i="8" s="1"/>
  <c r="R298" i="8"/>
  <c r="S298" i="8" s="1"/>
  <c r="R299" i="8"/>
  <c r="S299" i="8" s="1"/>
  <c r="R300" i="8"/>
  <c r="S300" i="8" s="1"/>
  <c r="R301" i="8"/>
  <c r="S301" i="8" s="1"/>
  <c r="R302" i="8"/>
  <c r="S302" i="8" s="1"/>
  <c r="R352" i="8"/>
  <c r="S352" i="8" s="1"/>
  <c r="R353" i="8"/>
  <c r="S353" i="8" s="1"/>
  <c r="R354" i="8"/>
  <c r="S354" i="8" s="1"/>
  <c r="R355" i="8"/>
  <c r="S355" i="8" s="1"/>
  <c r="R356" i="8"/>
  <c r="S356" i="8" s="1"/>
  <c r="R357" i="8"/>
  <c r="S357" i="8" s="1"/>
  <c r="R358" i="8"/>
  <c r="S358" i="8" s="1"/>
  <c r="R359" i="8"/>
  <c r="S359" i="8" s="1"/>
  <c r="R360" i="8"/>
  <c r="S360" i="8" s="1"/>
  <c r="R361" i="8"/>
  <c r="S361" i="8" s="1"/>
  <c r="R362" i="8"/>
  <c r="S362" i="8" s="1"/>
  <c r="R363" i="8"/>
  <c r="S363" i="8" s="1"/>
  <c r="R1533" i="8"/>
  <c r="S1533" i="8" s="1"/>
  <c r="R1485" i="8"/>
  <c r="S1485" i="8" s="1"/>
  <c r="R1486" i="8"/>
  <c r="S1486" i="8" s="1"/>
  <c r="R1487" i="8"/>
  <c r="S1487" i="8" s="1"/>
  <c r="R1488" i="8"/>
  <c r="S1488" i="8" s="1"/>
  <c r="R1489" i="8"/>
  <c r="S1489" i="8" s="1"/>
  <c r="R1490" i="8"/>
  <c r="S1490" i="8" s="1"/>
  <c r="R1491" i="8"/>
  <c r="S1491" i="8" s="1"/>
  <c r="R1492" i="8"/>
  <c r="S1492" i="8" s="1"/>
  <c r="R1493" i="8"/>
  <c r="S1493" i="8" s="1"/>
  <c r="R1494" i="8"/>
  <c r="S1494" i="8" s="1"/>
  <c r="R1495" i="8"/>
  <c r="S1495" i="8" s="1"/>
  <c r="R1401" i="8"/>
  <c r="S1401" i="8" s="1"/>
  <c r="R1402" i="8"/>
  <c r="S1402" i="8" s="1"/>
  <c r="R1403" i="8"/>
  <c r="S1403" i="8" s="1"/>
  <c r="R1404" i="8"/>
  <c r="S1404" i="8" s="1"/>
  <c r="R1270" i="8"/>
  <c r="S1270" i="8" s="1"/>
  <c r="R1271" i="8"/>
  <c r="S1271" i="8" s="1"/>
  <c r="R1272" i="8"/>
  <c r="S1272" i="8" s="1"/>
  <c r="R1273" i="8"/>
  <c r="S1273" i="8" s="1"/>
  <c r="R1274" i="8"/>
  <c r="S1274" i="8" s="1"/>
  <c r="R1275" i="8"/>
  <c r="S1275" i="8" s="1"/>
  <c r="R1276" i="8"/>
  <c r="S1276" i="8" s="1"/>
  <c r="R1277" i="8"/>
  <c r="S1277" i="8" s="1"/>
  <c r="R1405" i="8"/>
  <c r="S1405" i="8" s="1"/>
  <c r="R1206" i="8"/>
  <c r="S1206" i="8" s="1"/>
  <c r="R1207" i="8"/>
  <c r="S1207" i="8" s="1"/>
  <c r="R1208" i="8"/>
  <c r="S1208" i="8" s="1"/>
  <c r="R1209" i="8"/>
  <c r="S1209" i="8" s="1"/>
  <c r="R1210" i="8"/>
  <c r="S1210" i="8" s="1"/>
  <c r="R1211" i="8"/>
  <c r="S1211" i="8" s="1"/>
  <c r="R1212" i="8"/>
  <c r="S1212" i="8" s="1"/>
  <c r="R1213" i="8"/>
  <c r="S1213" i="8" s="1"/>
  <c r="R1214" i="8"/>
  <c r="S1214" i="8" s="1"/>
  <c r="R1215" i="8"/>
  <c r="S1215" i="8" s="1"/>
  <c r="R1216" i="8"/>
  <c r="S1216" i="8" s="1"/>
  <c r="R1217" i="8"/>
  <c r="S1217" i="8" s="1"/>
  <c r="R1218" i="8"/>
  <c r="S1218" i="8" s="1"/>
  <c r="R1219" i="8"/>
  <c r="S1219" i="8" s="1"/>
  <c r="R1220" i="8"/>
  <c r="S1220" i="8" s="1"/>
  <c r="R1221" i="8"/>
  <c r="S1221" i="8" s="1"/>
  <c r="R1222" i="8"/>
  <c r="S1222" i="8" s="1"/>
  <c r="R1223" i="8"/>
  <c r="S1223" i="8" s="1"/>
  <c r="R1224" i="8"/>
  <c r="S1224" i="8" s="1"/>
  <c r="R1225" i="8"/>
  <c r="S1225" i="8" s="1"/>
  <c r="R1226" i="8"/>
  <c r="S1226" i="8" s="1"/>
  <c r="R1227" i="8"/>
  <c r="S1227" i="8" s="1"/>
  <c r="R1228" i="8"/>
  <c r="S1228" i="8" s="1"/>
  <c r="R1229" i="8"/>
  <c r="S1229" i="8" s="1"/>
  <c r="R1230" i="8"/>
  <c r="S1230" i="8" s="1"/>
  <c r="R1231" i="8"/>
  <c r="S1231" i="8" s="1"/>
  <c r="R1232" i="8"/>
  <c r="S1232" i="8" s="1"/>
  <c r="R1233" i="8"/>
  <c r="S1233" i="8" s="1"/>
  <c r="R1234" i="8"/>
  <c r="S1234" i="8" s="1"/>
  <c r="R1235" i="8"/>
  <c r="S1235" i="8" s="1"/>
  <c r="R1236" i="8"/>
  <c r="S1236" i="8" s="1"/>
  <c r="R1237" i="8"/>
  <c r="S1237" i="8" s="1"/>
  <c r="R1238" i="8"/>
  <c r="S1238" i="8" s="1"/>
  <c r="R1239" i="8"/>
  <c r="S1239" i="8" s="1"/>
  <c r="R1406" i="8"/>
  <c r="S1406" i="8" s="1"/>
  <c r="R1281" i="8"/>
  <c r="R1283" i="8"/>
  <c r="R1285" i="8"/>
  <c r="R1287" i="8"/>
  <c r="R1289" i="8"/>
  <c r="R1291" i="8"/>
  <c r="R1280" i="8"/>
  <c r="R1282" i="8"/>
  <c r="R1284" i="8"/>
  <c r="R1286" i="8"/>
  <c r="R1288" i="8"/>
  <c r="R1290" i="8"/>
  <c r="R1337" i="8"/>
  <c r="S1337" i="8" s="1"/>
  <c r="R1338" i="8"/>
  <c r="S1338" i="8" s="1"/>
  <c r="R1339" i="8"/>
  <c r="S1339" i="8" s="1"/>
  <c r="R1340" i="8"/>
  <c r="S1340" i="8" s="1"/>
  <c r="R1341" i="8"/>
  <c r="S1341" i="8" s="1"/>
  <c r="R1342" i="8"/>
  <c r="S1342" i="8" s="1"/>
  <c r="R1343" i="8"/>
  <c r="S1343" i="8" s="1"/>
  <c r="R1344" i="8"/>
  <c r="S1344" i="8" s="1"/>
  <c r="R393" i="8"/>
  <c r="S393" i="8" s="1"/>
  <c r="R394" i="8"/>
  <c r="S394" i="8" s="1"/>
  <c r="R395" i="8"/>
  <c r="S395" i="8" s="1"/>
  <c r="R396" i="8"/>
  <c r="S396" i="8" s="1"/>
  <c r="R397" i="8"/>
  <c r="S397" i="8" s="1"/>
  <c r="R398" i="8"/>
  <c r="S398" i="8" s="1"/>
  <c r="R109" i="8"/>
  <c r="S109" i="8" s="1"/>
  <c r="R110" i="8"/>
  <c r="S110" i="8" s="1"/>
  <c r="R115" i="8"/>
  <c r="S115" i="8" s="1"/>
  <c r="R116" i="8"/>
  <c r="S116" i="8" s="1"/>
  <c r="R117" i="8"/>
  <c r="S117" i="8" s="1"/>
  <c r="R111" i="8"/>
  <c r="S111" i="8" s="1"/>
  <c r="R112" i="8"/>
  <c r="S112" i="8" s="1"/>
  <c r="R113" i="8"/>
  <c r="S113" i="8" s="1"/>
  <c r="R114" i="8"/>
  <c r="S114" i="8" s="1"/>
  <c r="R151" i="8"/>
  <c r="S151" i="8" s="1"/>
  <c r="R152" i="8"/>
  <c r="S152" i="8" s="1"/>
  <c r="R153" i="8"/>
  <c r="S153" i="8" s="1"/>
  <c r="R154" i="8"/>
  <c r="S154" i="8" s="1"/>
  <c r="R155" i="8"/>
  <c r="S155" i="8" s="1"/>
  <c r="R157" i="8"/>
  <c r="R159" i="8"/>
  <c r="R161" i="8"/>
  <c r="R163" i="8"/>
  <c r="R165" i="8"/>
  <c r="R167" i="8"/>
  <c r="R169" i="8"/>
  <c r="R156" i="8"/>
  <c r="R158" i="8"/>
  <c r="R160" i="8"/>
  <c r="R162" i="8"/>
  <c r="R164" i="8"/>
  <c r="R166" i="8"/>
  <c r="R168" i="8"/>
  <c r="R170" i="8"/>
  <c r="R1262" i="8"/>
  <c r="S1262" i="8" s="1"/>
  <c r="R1263" i="8"/>
  <c r="S1263" i="8" s="1"/>
  <c r="R1264" i="8"/>
  <c r="S1264" i="8" s="1"/>
  <c r="R1265" i="8"/>
  <c r="S1265" i="8" s="1"/>
  <c r="R1266" i="8"/>
  <c r="S1266" i="8" s="1"/>
  <c r="R1267" i="8"/>
  <c r="S1267" i="8" s="1"/>
  <c r="R1268" i="8"/>
  <c r="S1268" i="8" s="1"/>
  <c r="R1269" i="8"/>
  <c r="S1269" i="8" s="1"/>
  <c r="R716" i="8"/>
  <c r="S716" i="8" s="1"/>
  <c r="R717" i="8"/>
  <c r="S717" i="8" s="1"/>
  <c r="R718" i="8"/>
  <c r="S718" i="8" s="1"/>
  <c r="R719" i="8"/>
  <c r="S719" i="8" s="1"/>
  <c r="R720" i="8"/>
  <c r="S720" i="8" s="1"/>
  <c r="R721" i="8"/>
  <c r="S721" i="8" s="1"/>
  <c r="R722" i="8"/>
  <c r="S722" i="8" s="1"/>
  <c r="R723" i="8"/>
  <c r="S723" i="8" s="1"/>
  <c r="R724" i="8"/>
  <c r="S724" i="8" s="1"/>
  <c r="R725" i="8"/>
  <c r="S725" i="8" s="1"/>
  <c r="R726" i="8"/>
  <c r="S726" i="8" s="1"/>
  <c r="R727" i="8"/>
  <c r="S727" i="8" s="1"/>
  <c r="R728" i="8"/>
  <c r="S728" i="8" s="1"/>
  <c r="R729" i="8"/>
  <c r="S729" i="8" s="1"/>
  <c r="R730" i="8"/>
  <c r="S730" i="8" s="1"/>
  <c r="R731" i="8"/>
  <c r="S731" i="8" s="1"/>
  <c r="R732" i="8"/>
  <c r="S732" i="8" s="1"/>
  <c r="R733" i="8"/>
  <c r="S733" i="8" s="1"/>
  <c r="R734" i="8"/>
  <c r="S734" i="8" s="1"/>
  <c r="R735" i="8"/>
  <c r="S735" i="8" s="1"/>
  <c r="R736" i="8"/>
  <c r="S736" i="8" s="1"/>
  <c r="R737" i="8"/>
  <c r="S737" i="8" s="1"/>
  <c r="R741" i="8"/>
  <c r="S741" i="8" s="1"/>
  <c r="R742" i="8"/>
  <c r="S742" i="8" s="1"/>
  <c r="R91" i="8"/>
  <c r="S91" i="8" s="1"/>
  <c r="R92" i="8"/>
  <c r="S92" i="8" s="1"/>
  <c r="R93" i="8"/>
  <c r="S93" i="8" s="1"/>
  <c r="R94" i="8"/>
  <c r="S94" i="8" s="1"/>
  <c r="R99" i="8"/>
  <c r="S99" i="8" s="1"/>
  <c r="R100" i="8"/>
  <c r="S100" i="8" s="1"/>
  <c r="R101" i="8"/>
  <c r="S101" i="8" s="1"/>
  <c r="R102" i="8"/>
  <c r="S102" i="8" s="1"/>
  <c r="R7" i="8"/>
  <c r="S7" i="8" s="1"/>
  <c r="R8" i="8"/>
  <c r="S8" i="8" s="1"/>
  <c r="R9" i="8"/>
  <c r="S9" i="8" s="1"/>
  <c r="R10" i="8"/>
  <c r="S10" i="8" s="1"/>
  <c r="R11" i="8"/>
  <c r="S11" i="8" s="1"/>
  <c r="R12" i="8"/>
  <c r="S12" i="8" s="1"/>
  <c r="R13" i="8"/>
  <c r="S13" i="8" s="1"/>
  <c r="R14" i="8"/>
  <c r="S14" i="8" s="1"/>
  <c r="R15" i="8"/>
  <c r="S15" i="8" s="1"/>
  <c r="R16" i="8"/>
  <c r="S16" i="8" s="1"/>
  <c r="R17" i="8"/>
  <c r="S17" i="8" s="1"/>
  <c r="R18" i="8"/>
  <c r="S18" i="8" s="1"/>
  <c r="R19" i="8"/>
  <c r="S19" i="8" s="1"/>
  <c r="R20" i="8"/>
  <c r="S20" i="8" s="1"/>
  <c r="R21" i="8"/>
  <c r="S21" i="8" s="1"/>
  <c r="R22" i="8"/>
  <c r="S22" i="8" s="1"/>
  <c r="R23" i="8"/>
  <c r="S23" i="8" s="1"/>
  <c r="R24" i="8"/>
  <c r="S24" i="8" s="1"/>
  <c r="R25" i="8"/>
  <c r="S25" i="8" s="1"/>
  <c r="R26" i="8"/>
  <c r="S26" i="8" s="1"/>
  <c r="R27" i="8"/>
  <c r="S27" i="8" s="1"/>
  <c r="R28" i="8"/>
  <c r="S28" i="8" s="1"/>
  <c r="R29" i="8"/>
  <c r="S29" i="8" s="1"/>
  <c r="R30" i="8"/>
  <c r="S30" i="8" s="1"/>
  <c r="R31" i="8"/>
  <c r="S31" i="8" s="1"/>
  <c r="R32" i="8"/>
  <c r="S32" i="8" s="1"/>
  <c r="R33" i="8"/>
  <c r="S33" i="8" s="1"/>
  <c r="R34" i="8"/>
  <c r="S34" i="8" s="1"/>
  <c r="R35" i="8"/>
  <c r="S35" i="8" s="1"/>
  <c r="R36" i="8"/>
  <c r="S36" i="8" s="1"/>
  <c r="R37" i="8"/>
  <c r="S37" i="8" s="1"/>
  <c r="R38" i="8"/>
  <c r="S38" i="8" s="1"/>
  <c r="R39" i="8"/>
  <c r="S39" i="8" s="1"/>
  <c r="R40" i="8"/>
  <c r="S40" i="8" s="1"/>
  <c r="R41" i="8"/>
  <c r="S41" i="8" s="1"/>
  <c r="R42" i="8"/>
  <c r="S42" i="8" s="1"/>
  <c r="R43" i="8"/>
  <c r="S43" i="8" s="1"/>
  <c r="R44" i="8"/>
  <c r="S44" i="8" s="1"/>
  <c r="R45" i="8"/>
  <c r="S45" i="8" s="1"/>
  <c r="R46" i="8"/>
  <c r="S46" i="8" s="1"/>
  <c r="R47" i="8"/>
  <c r="S47" i="8" s="1"/>
  <c r="R48" i="8"/>
  <c r="S48" i="8" s="1"/>
  <c r="R49" i="8"/>
  <c r="S49" i="8" s="1"/>
  <c r="R50" i="8"/>
  <c r="S50" i="8" s="1"/>
  <c r="R51" i="8"/>
  <c r="S51" i="8" s="1"/>
  <c r="R52" i="8"/>
  <c r="S52" i="8" s="1"/>
  <c r="R53" i="8"/>
  <c r="S53" i="8" s="1"/>
  <c r="R54" i="8"/>
  <c r="S54" i="8" s="1"/>
  <c r="R55" i="8"/>
  <c r="S55" i="8" s="1"/>
  <c r="R56" i="8"/>
  <c r="S56" i="8" s="1"/>
  <c r="R57" i="8"/>
  <c r="S57" i="8" s="1"/>
  <c r="R58" i="8"/>
  <c r="S58" i="8" s="1"/>
  <c r="R59" i="8"/>
  <c r="S59" i="8" s="1"/>
  <c r="R60" i="8"/>
  <c r="S60" i="8" s="1"/>
  <c r="R61" i="8"/>
  <c r="S61" i="8" s="1"/>
  <c r="R62" i="8"/>
  <c r="S62" i="8" s="1"/>
  <c r="R63" i="8"/>
  <c r="S63" i="8" s="1"/>
  <c r="R64" i="8"/>
  <c r="S64" i="8" s="1"/>
  <c r="R65" i="8"/>
  <c r="S65" i="8" s="1"/>
  <c r="R66" i="8"/>
  <c r="S66" i="8" s="1"/>
  <c r="R67" i="8"/>
  <c r="S67" i="8" s="1"/>
  <c r="R68" i="8"/>
  <c r="S68" i="8" s="1"/>
  <c r="R69" i="8"/>
  <c r="S69" i="8" s="1"/>
  <c r="R70" i="8"/>
  <c r="S70" i="8" s="1"/>
  <c r="R71" i="8"/>
  <c r="S71" i="8" s="1"/>
  <c r="R72" i="8"/>
  <c r="S72" i="8" s="1"/>
  <c r="R73" i="8"/>
  <c r="S73" i="8" s="1"/>
  <c r="R74" i="8"/>
  <c r="S74" i="8" s="1"/>
  <c r="R75" i="8"/>
  <c r="S75" i="8" s="1"/>
  <c r="R76" i="8"/>
  <c r="S76" i="8" s="1"/>
  <c r="R77" i="8"/>
  <c r="S77" i="8" s="1"/>
  <c r="R78" i="8"/>
  <c r="S78" i="8" s="1"/>
  <c r="R79" i="8"/>
  <c r="S79" i="8" s="1"/>
  <c r="R80" i="8"/>
  <c r="S80" i="8" s="1"/>
  <c r="R81" i="8"/>
  <c r="S81" i="8" s="1"/>
  <c r="R82" i="8"/>
  <c r="S82" i="8" s="1"/>
  <c r="R83" i="8"/>
  <c r="S83" i="8" s="1"/>
  <c r="R84" i="8"/>
  <c r="S84" i="8" s="1"/>
  <c r="R85" i="8"/>
  <c r="S85" i="8" s="1"/>
  <c r="R86" i="8"/>
  <c r="S86" i="8" s="1"/>
  <c r="R87" i="8"/>
  <c r="S87" i="8" s="1"/>
  <c r="R88" i="8"/>
  <c r="S88" i="8" s="1"/>
  <c r="R89" i="8"/>
  <c r="S89" i="8" s="1"/>
  <c r="R90" i="8"/>
  <c r="S90" i="8" s="1"/>
  <c r="R103" i="8"/>
  <c r="S103" i="8" s="1"/>
  <c r="R95" i="8"/>
  <c r="S95" i="8" s="1"/>
  <c r="R96" i="8"/>
  <c r="S96" i="8" s="1"/>
  <c r="R97" i="8"/>
  <c r="S97" i="8" s="1"/>
  <c r="R98" i="8"/>
  <c r="S98" i="8" s="1"/>
  <c r="R696" i="8"/>
  <c r="S696" i="8" s="1"/>
  <c r="R697" i="8"/>
  <c r="S697" i="8" s="1"/>
  <c r="R698" i="8"/>
  <c r="S698" i="8" s="1"/>
  <c r="R699" i="8"/>
  <c r="S699" i="8" s="1"/>
  <c r="R700" i="8"/>
  <c r="S700" i="8" s="1"/>
  <c r="R701" i="8"/>
  <c r="S701" i="8" s="1"/>
  <c r="R702" i="8"/>
  <c r="S702" i="8" s="1"/>
  <c r="R703" i="8"/>
  <c r="S703" i="8" s="1"/>
  <c r="R704" i="8"/>
  <c r="S704" i="8" s="1"/>
  <c r="R705" i="8"/>
  <c r="S705" i="8" s="1"/>
  <c r="R706" i="8"/>
  <c r="S706" i="8" s="1"/>
  <c r="R707" i="8"/>
  <c r="S707" i="8" s="1"/>
  <c r="R303" i="8"/>
  <c r="S303" i="8" s="1"/>
  <c r="R304" i="8"/>
  <c r="S304" i="8" s="1"/>
  <c r="R305" i="8"/>
  <c r="S305" i="8" s="1"/>
  <c r="R306" i="8"/>
  <c r="S306" i="8" s="1"/>
  <c r="R307" i="8"/>
  <c r="S307" i="8" s="1"/>
  <c r="R308" i="8"/>
  <c r="S308" i="8" s="1"/>
  <c r="R309" i="8"/>
  <c r="S309" i="8" s="1"/>
  <c r="R310" i="8"/>
  <c r="S310" i="8" s="1"/>
  <c r="R311" i="8"/>
  <c r="S311" i="8" s="1"/>
  <c r="R312" i="8"/>
  <c r="S312" i="8" s="1"/>
  <c r="R313" i="8"/>
  <c r="S313" i="8" s="1"/>
  <c r="R314" i="8"/>
  <c r="S314" i="8" s="1"/>
  <c r="R315" i="8"/>
  <c r="S315" i="8" s="1"/>
  <c r="R316" i="8"/>
  <c r="S316" i="8" s="1"/>
  <c r="R317" i="8"/>
  <c r="S317" i="8" s="1"/>
  <c r="R318" i="8"/>
  <c r="S318" i="8" s="1"/>
  <c r="R319" i="8"/>
  <c r="S319" i="8" s="1"/>
  <c r="R320" i="8"/>
  <c r="S320" i="8" s="1"/>
  <c r="R321" i="8"/>
  <c r="S321" i="8" s="1"/>
  <c r="R322" i="8"/>
  <c r="S322" i="8" s="1"/>
  <c r="R323" i="8"/>
  <c r="S323" i="8" s="1"/>
  <c r="R324" i="8"/>
  <c r="S324" i="8" s="1"/>
  <c r="R325" i="8"/>
  <c r="S325" i="8" s="1"/>
  <c r="R326" i="8"/>
  <c r="S326" i="8" s="1"/>
  <c r="R327" i="8"/>
  <c r="S327" i="8" s="1"/>
  <c r="R328" i="8"/>
  <c r="S328" i="8" s="1"/>
  <c r="R329" i="8"/>
  <c r="S329" i="8" s="1"/>
  <c r="R330" i="8"/>
  <c r="S330" i="8" s="1"/>
  <c r="R1531" i="8"/>
  <c r="S1531" i="8" s="1"/>
  <c r="R1532" i="8"/>
  <c r="S1532" i="8" s="1"/>
  <c r="R669" i="8"/>
  <c r="S669" i="8" s="1"/>
  <c r="R670" i="8"/>
  <c r="S670" i="8" s="1"/>
  <c r="R671" i="8"/>
  <c r="S671" i="8" s="1"/>
  <c r="R672" i="8"/>
  <c r="S672" i="8" s="1"/>
  <c r="R673" i="8"/>
  <c r="S673" i="8" s="1"/>
  <c r="R674" i="8"/>
  <c r="S674" i="8" s="1"/>
  <c r="R675" i="8"/>
  <c r="S675" i="8" s="1"/>
  <c r="R676" i="8"/>
  <c r="S676" i="8" s="1"/>
  <c r="R677" i="8"/>
  <c r="S677" i="8" s="1"/>
  <c r="R678" i="8"/>
  <c r="S678" i="8" s="1"/>
  <c r="R679" i="8"/>
  <c r="S679" i="8" s="1"/>
  <c r="R680" i="8"/>
  <c r="S680" i="8" s="1"/>
  <c r="R681" i="8"/>
  <c r="S681" i="8" s="1"/>
  <c r="R682" i="8"/>
  <c r="S682" i="8" s="1"/>
  <c r="R683" i="8"/>
  <c r="S683" i="8" s="1"/>
  <c r="R684" i="8"/>
  <c r="S684" i="8" s="1"/>
  <c r="R685" i="8"/>
  <c r="S685" i="8" s="1"/>
  <c r="R686" i="8"/>
  <c r="S686" i="8" s="1"/>
  <c r="R687" i="8"/>
  <c r="S687" i="8" s="1"/>
  <c r="R688" i="8"/>
  <c r="S688" i="8" s="1"/>
  <c r="R689" i="8"/>
  <c r="S689" i="8" s="1"/>
  <c r="R690" i="8"/>
  <c r="S690" i="8" s="1"/>
  <c r="R691" i="8"/>
  <c r="S691" i="8" s="1"/>
  <c r="R692" i="8"/>
  <c r="S692" i="8" s="1"/>
  <c r="R693" i="8"/>
  <c r="S693" i="8" s="1"/>
  <c r="R694" i="8"/>
  <c r="S694" i="8" s="1"/>
  <c r="R695" i="8"/>
  <c r="S695" i="8" s="1"/>
  <c r="R613" i="8"/>
  <c r="S613" i="8" s="1"/>
  <c r="R614" i="8"/>
  <c r="S614" i="8" s="1"/>
  <c r="R1252" i="8"/>
  <c r="S1252" i="8" s="1"/>
  <c r="R1253" i="8"/>
  <c r="S1253" i="8" s="1"/>
  <c r="R1254" i="8"/>
  <c r="S1254" i="8" s="1"/>
  <c r="R1255" i="8"/>
  <c r="S1255" i="8" s="1"/>
  <c r="R1256" i="8"/>
  <c r="S1256" i="8" s="1"/>
  <c r="R1257" i="8"/>
  <c r="S1257" i="8" s="1"/>
  <c r="R1176" i="8"/>
  <c r="S1176" i="8" s="1"/>
  <c r="R1177" i="8"/>
  <c r="S1177" i="8" s="1"/>
  <c r="R1178" i="8"/>
  <c r="S1178" i="8" s="1"/>
  <c r="R1179" i="8"/>
  <c r="S1179" i="8" s="1"/>
  <c r="R1318" i="8"/>
  <c r="S1318" i="8" s="1"/>
  <c r="R1319" i="8"/>
  <c r="S1319" i="8" s="1"/>
  <c r="R1320" i="8"/>
  <c r="S1320" i="8" s="1"/>
  <c r="R1321" i="8"/>
  <c r="S1321" i="8" s="1"/>
  <c r="R1322" i="8"/>
  <c r="S1322" i="8" s="1"/>
  <c r="R1249" i="8"/>
  <c r="S1249" i="8" s="1"/>
  <c r="R1250" i="8"/>
  <c r="S1250" i="8" s="1"/>
  <c r="R1251" i="8"/>
  <c r="S1251" i="8" s="1"/>
  <c r="R1408" i="8"/>
  <c r="S1408" i="8" s="1"/>
  <c r="R1409" i="8"/>
  <c r="S1409" i="8" s="1"/>
  <c r="R1410" i="8"/>
  <c r="S1410" i="8" s="1"/>
  <c r="R1411" i="8"/>
  <c r="S1411" i="8" s="1"/>
  <c r="R1345" i="8"/>
  <c r="S1345" i="8" s="1"/>
  <c r="R1346" i="8"/>
  <c r="S1346" i="8" s="1"/>
  <c r="R1347" i="8"/>
  <c r="S1347" i="8" s="1"/>
  <c r="R1348" i="8"/>
  <c r="S1348" i="8" s="1"/>
  <c r="R1180" i="8"/>
  <c r="S1180" i="8" s="1"/>
  <c r="R1181" i="8"/>
  <c r="S1181" i="8" s="1"/>
  <c r="R1182" i="8"/>
  <c r="S1182" i="8" s="1"/>
  <c r="R1183" i="8"/>
  <c r="S1183" i="8" s="1"/>
  <c r="R1184" i="8"/>
  <c r="S1184" i="8" s="1"/>
  <c r="R1185" i="8"/>
  <c r="S1185" i="8" s="1"/>
  <c r="R1186" i="8"/>
  <c r="S1186" i="8" s="1"/>
  <c r="R1187" i="8"/>
  <c r="S1187" i="8" s="1"/>
  <c r="R1188" i="8"/>
  <c r="S1188" i="8" s="1"/>
  <c r="R1189" i="8"/>
  <c r="S1189" i="8" s="1"/>
  <c r="R1190" i="8"/>
  <c r="S1190" i="8" s="1"/>
  <c r="R1191" i="8"/>
  <c r="S1191" i="8" s="1"/>
  <c r="R1192" i="8"/>
  <c r="S1192" i="8" s="1"/>
  <c r="R1193" i="8"/>
  <c r="S1193" i="8" s="1"/>
  <c r="R1194" i="8"/>
  <c r="S1194" i="8" s="1"/>
  <c r="R1195" i="8"/>
  <c r="S1195" i="8" s="1"/>
  <c r="R1196" i="8"/>
  <c r="S1196" i="8" s="1"/>
  <c r="R1197" i="8"/>
  <c r="S1197" i="8" s="1"/>
  <c r="R1198" i="8"/>
  <c r="S1198" i="8" s="1"/>
  <c r="R1199" i="8"/>
  <c r="S1199" i="8" s="1"/>
  <c r="R1200" i="8"/>
  <c r="S1200" i="8" s="1"/>
  <c r="R1201" i="8"/>
  <c r="S1201" i="8" s="1"/>
  <c r="R1202" i="8"/>
  <c r="S1202" i="8" s="1"/>
  <c r="R1203" i="8"/>
  <c r="S1203" i="8" s="1"/>
  <c r="R1204" i="8"/>
  <c r="S1204" i="8" s="1"/>
  <c r="R1205" i="8"/>
  <c r="S1205" i="8" s="1"/>
  <c r="R440" i="8"/>
  <c r="S440" i="8" s="1"/>
  <c r="R441" i="8"/>
  <c r="S441" i="8" s="1"/>
  <c r="R442" i="8"/>
  <c r="S442" i="8" s="1"/>
  <c r="R443" i="8"/>
  <c r="S443" i="8" s="1"/>
  <c r="R444" i="8"/>
  <c r="S444" i="8" s="1"/>
  <c r="R445" i="8"/>
  <c r="S445" i="8" s="1"/>
  <c r="R446" i="8"/>
  <c r="S446" i="8" s="1"/>
  <c r="R447" i="8"/>
  <c r="S447" i="8" s="1"/>
  <c r="R448" i="8"/>
  <c r="S448" i="8" s="1"/>
  <c r="R449" i="8"/>
  <c r="S449" i="8" s="1"/>
  <c r="R450" i="8"/>
  <c r="S450" i="8" s="1"/>
  <c r="R451" i="8"/>
  <c r="S451" i="8" s="1"/>
  <c r="R452" i="8"/>
  <c r="S452" i="8" s="1"/>
  <c r="R143" i="8"/>
  <c r="S143" i="8" s="1"/>
  <c r="R144" i="8"/>
  <c r="S144" i="8" s="1"/>
  <c r="R145" i="8"/>
  <c r="S145" i="8" s="1"/>
  <c r="R146" i="8"/>
  <c r="S146" i="8" s="1"/>
  <c r="R139" i="8"/>
  <c r="S139" i="8" s="1"/>
  <c r="R140" i="8"/>
  <c r="S140" i="8" s="1"/>
  <c r="R141" i="8"/>
  <c r="S141" i="8" s="1"/>
  <c r="R142" i="8"/>
  <c r="S142" i="8" s="1"/>
  <c r="R147" i="8"/>
  <c r="S147" i="8" s="1"/>
  <c r="R148" i="8"/>
  <c r="S148" i="8" s="1"/>
  <c r="R149" i="8"/>
  <c r="S149" i="8" s="1"/>
  <c r="R150" i="8"/>
  <c r="S150" i="8" s="1"/>
  <c r="R1496" i="8"/>
  <c r="S1496" i="8" s="1"/>
  <c r="R1497" i="8"/>
  <c r="S1497" i="8" s="1"/>
  <c r="R1498" i="8"/>
  <c r="S1498" i="8" s="1"/>
  <c r="R1499" i="8"/>
  <c r="S1499" i="8" s="1"/>
  <c r="R1500" i="8"/>
  <c r="S1500" i="8" s="1"/>
  <c r="R1501" i="8"/>
  <c r="S1501" i="8" s="1"/>
  <c r="R1502" i="8"/>
  <c r="S1502" i="8" s="1"/>
  <c r="R424" i="8"/>
  <c r="S424" i="8" s="1"/>
  <c r="R425" i="8"/>
  <c r="S425" i="8" s="1"/>
  <c r="R426" i="8"/>
  <c r="S426" i="8" s="1"/>
  <c r="R427" i="8"/>
  <c r="S427" i="8" s="1"/>
  <c r="R428" i="8"/>
  <c r="S428" i="8" s="1"/>
  <c r="R429" i="8"/>
  <c r="S429" i="8" s="1"/>
  <c r="R430" i="8"/>
  <c r="S430" i="8" s="1"/>
  <c r="R431" i="8"/>
  <c r="S431" i="8" s="1"/>
  <c r="R432" i="8"/>
  <c r="S432" i="8" s="1"/>
  <c r="R433" i="8"/>
  <c r="S433" i="8" s="1"/>
  <c r="R434" i="8"/>
  <c r="S434" i="8" s="1"/>
  <c r="R435" i="8"/>
  <c r="S435" i="8" s="1"/>
  <c r="R436" i="8"/>
  <c r="S436" i="8" s="1"/>
  <c r="R437" i="8"/>
  <c r="S437" i="8" s="1"/>
  <c r="R438" i="8"/>
  <c r="S438" i="8" s="1"/>
  <c r="R439" i="8"/>
  <c r="S439" i="8" s="1"/>
  <c r="R1538" i="8"/>
  <c r="S1538" i="8" s="1"/>
  <c r="R635" i="8"/>
  <c r="S635" i="8" s="1"/>
  <c r="R636" i="8"/>
  <c r="S636" i="8" s="1"/>
  <c r="R637" i="8"/>
  <c r="S637" i="8" s="1"/>
  <c r="R638" i="8"/>
  <c r="S638" i="8" s="1"/>
  <c r="R639" i="8"/>
  <c r="S639" i="8" s="1"/>
  <c r="R640" i="8"/>
  <c r="S640" i="8" s="1"/>
  <c r="R641" i="8"/>
  <c r="S641" i="8" s="1"/>
  <c r="R642" i="8"/>
  <c r="S642" i="8" s="1"/>
  <c r="R643" i="8"/>
  <c r="S643" i="8" s="1"/>
  <c r="R644" i="8"/>
  <c r="S644" i="8" s="1"/>
  <c r="R645" i="8"/>
  <c r="S645" i="8" s="1"/>
  <c r="R646" i="8"/>
  <c r="S646" i="8" s="1"/>
  <c r="R647" i="8"/>
  <c r="S647" i="8" s="1"/>
  <c r="R648" i="8"/>
  <c r="S648" i="8" s="1"/>
  <c r="R649" i="8"/>
  <c r="S649" i="8" s="1"/>
  <c r="R650" i="8"/>
  <c r="S650" i="8" s="1"/>
  <c r="R651" i="8"/>
  <c r="S651" i="8" s="1"/>
  <c r="R2" i="8"/>
  <c r="S2" i="8" s="1"/>
  <c r="R3" i="8"/>
  <c r="S3" i="8" s="1"/>
  <c r="R4" i="8"/>
  <c r="S4" i="8" s="1"/>
  <c r="R5" i="8"/>
  <c r="S5" i="8" s="1"/>
  <c r="R6" i="8"/>
  <c r="S6" i="8" s="1"/>
  <c r="R1510" i="8"/>
  <c r="S1510" i="8" s="1"/>
  <c r="R1511" i="8"/>
  <c r="S1511" i="8" s="1"/>
  <c r="R1512" i="8"/>
  <c r="S1512" i="8" s="1"/>
  <c r="C203" i="11"/>
  <c r="C124" i="11" l="1"/>
  <c r="F50" i="24" l="1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49" i="24"/>
  <c r="D50" i="24"/>
  <c r="G26" i="24" s="1"/>
  <c r="D51" i="24"/>
  <c r="G27" i="24" s="1"/>
  <c r="D52" i="24"/>
  <c r="G28" i="24" s="1"/>
  <c r="D53" i="24"/>
  <c r="G29" i="24" s="1"/>
  <c r="D54" i="24"/>
  <c r="G30" i="24" s="1"/>
  <c r="D55" i="24"/>
  <c r="G31" i="24" s="1"/>
  <c r="D56" i="24"/>
  <c r="G32" i="24" s="1"/>
  <c r="D57" i="24"/>
  <c r="G33" i="24" s="1"/>
  <c r="D58" i="24"/>
  <c r="G34" i="24" s="1"/>
  <c r="D59" i="24"/>
  <c r="G35" i="24" s="1"/>
  <c r="D60" i="24"/>
  <c r="G36" i="24" s="1"/>
  <c r="D61" i="24"/>
  <c r="G37" i="24" s="1"/>
  <c r="D62" i="24"/>
  <c r="G38" i="24" s="1"/>
  <c r="D63" i="24"/>
  <c r="G39" i="24" s="1"/>
  <c r="D64" i="24"/>
  <c r="D49" i="24"/>
  <c r="G25" i="24" s="1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49" i="24"/>
  <c r="C5" i="11" l="1"/>
  <c r="C183" i="11" l="1"/>
  <c r="C159" i="11"/>
  <c r="C158" i="11"/>
  <c r="C103" i="11" l="1"/>
  <c r="G61" i="2" l="1"/>
  <c r="G51" i="2"/>
  <c r="G74" i="2"/>
  <c r="G143" i="2"/>
  <c r="G102" i="2"/>
  <c r="G138" i="2"/>
  <c r="G23" i="2"/>
  <c r="G114" i="2"/>
  <c r="G7" i="2"/>
  <c r="G76" i="2"/>
  <c r="G72" i="2"/>
  <c r="G136" i="2"/>
  <c r="G112" i="2"/>
  <c r="G25" i="2"/>
  <c r="G63" i="2"/>
  <c r="G107" i="2"/>
  <c r="G111" i="2"/>
  <c r="G141" i="2"/>
  <c r="G35" i="2"/>
  <c r="G125" i="2"/>
  <c r="G11" i="2"/>
  <c r="G97" i="2"/>
  <c r="G81" i="2"/>
  <c r="R1258" i="8" s="1"/>
  <c r="S1258" i="8" s="1"/>
  <c r="G110" i="2"/>
  <c r="R1175" i="8" s="1"/>
  <c r="S1175" i="8" s="1"/>
  <c r="G113" i="2"/>
  <c r="G130" i="2"/>
  <c r="G119" i="2"/>
  <c r="G135" i="2"/>
  <c r="G33" i="2"/>
  <c r="G129" i="2"/>
  <c r="G127" i="2"/>
  <c r="G6" i="2"/>
  <c r="G16" i="2"/>
  <c r="G133" i="2"/>
  <c r="G21" i="2"/>
  <c r="G31" i="2"/>
  <c r="G28" i="2"/>
  <c r="G118" i="2"/>
  <c r="G126" i="2"/>
  <c r="G137" i="2"/>
  <c r="G128" i="2"/>
  <c r="G26" i="2"/>
  <c r="G39" i="2"/>
  <c r="G132" i="2"/>
  <c r="R1563" i="8" s="1"/>
  <c r="S1563" i="8" s="1"/>
  <c r="G27" i="2"/>
  <c r="G131" i="2"/>
  <c r="G34" i="2"/>
  <c r="G109" i="2"/>
  <c r="G124" i="2"/>
  <c r="G88" i="2"/>
  <c r="G50" i="2"/>
  <c r="G91" i="2"/>
  <c r="G123" i="2"/>
  <c r="G121" i="2"/>
  <c r="G120" i="2"/>
  <c r="G106" i="2"/>
  <c r="G122" i="2"/>
  <c r="G108" i="2"/>
  <c r="G105" i="2"/>
  <c r="G53" i="2"/>
  <c r="G140" i="2"/>
  <c r="G17" i="2"/>
  <c r="G101" i="2"/>
  <c r="G44" i="2"/>
  <c r="G29" i="2"/>
  <c r="G42" i="2"/>
  <c r="G43" i="2"/>
  <c r="G38" i="2"/>
  <c r="G96" i="2"/>
  <c r="G24" i="2"/>
  <c r="G30" i="2"/>
  <c r="G41" i="2"/>
  <c r="G59" i="2"/>
  <c r="G58" i="2"/>
  <c r="G56" i="2"/>
  <c r="G67" i="2"/>
  <c r="G85" i="2"/>
  <c r="G83" i="2"/>
  <c r="G75" i="2"/>
  <c r="G57" i="2"/>
  <c r="G70" i="2"/>
  <c r="G84" i="2"/>
  <c r="G69" i="2"/>
  <c r="G65" i="2"/>
  <c r="G78" i="2"/>
  <c r="G73" i="2"/>
  <c r="G87" i="2"/>
  <c r="G49" i="2"/>
  <c r="G77" i="2"/>
  <c r="G55" i="2"/>
  <c r="G68" i="2"/>
  <c r="G80" i="2"/>
  <c r="G66" i="2"/>
  <c r="G86" i="2"/>
  <c r="G144" i="2"/>
  <c r="G145" i="2"/>
  <c r="R805" i="8" l="1"/>
  <c r="R806" i="8"/>
  <c r="R807" i="8"/>
  <c r="R808" i="8"/>
  <c r="R809" i="8"/>
  <c r="R810" i="8"/>
  <c r="R811" i="8"/>
  <c r="R812" i="8"/>
  <c r="R813" i="8"/>
  <c r="R814" i="8"/>
  <c r="R815" i="8"/>
  <c r="R816" i="8"/>
  <c r="R818" i="8"/>
  <c r="R820" i="8"/>
  <c r="R822" i="8"/>
  <c r="R802" i="8"/>
  <c r="R803" i="8"/>
  <c r="R804" i="8"/>
  <c r="R817" i="8"/>
  <c r="R819" i="8"/>
  <c r="R821" i="8"/>
  <c r="R1323" i="8"/>
  <c r="R1549" i="8"/>
  <c r="R1548" i="8"/>
  <c r="R190" i="8"/>
  <c r="R192" i="8"/>
  <c r="R194" i="8"/>
  <c r="R196" i="8"/>
  <c r="R198" i="8"/>
  <c r="R200" i="8"/>
  <c r="R202" i="8"/>
  <c r="R204" i="8"/>
  <c r="R206" i="8"/>
  <c r="R208" i="8"/>
  <c r="R210" i="8"/>
  <c r="R212" i="8"/>
  <c r="R214" i="8"/>
  <c r="R216" i="8"/>
  <c r="R218" i="8"/>
  <c r="R220" i="8"/>
  <c r="R222" i="8"/>
  <c r="R224" i="8"/>
  <c r="R226" i="8"/>
  <c r="R228" i="8"/>
  <c r="R230" i="8"/>
  <c r="R232" i="8"/>
  <c r="R234" i="8"/>
  <c r="R236" i="8"/>
  <c r="R238" i="8"/>
  <c r="R240" i="8"/>
  <c r="R242" i="8"/>
  <c r="R244" i="8"/>
  <c r="R246" i="8"/>
  <c r="R248" i="8"/>
  <c r="R250" i="8"/>
  <c r="R252" i="8"/>
  <c r="R189" i="8"/>
  <c r="R191" i="8"/>
  <c r="R193" i="8"/>
  <c r="R195" i="8"/>
  <c r="R197" i="8"/>
  <c r="R199" i="8"/>
  <c r="R201" i="8"/>
  <c r="R203" i="8"/>
  <c r="R205" i="8"/>
  <c r="R207" i="8"/>
  <c r="R209" i="8"/>
  <c r="R211" i="8"/>
  <c r="R213" i="8"/>
  <c r="R215" i="8"/>
  <c r="R217" i="8"/>
  <c r="R219" i="8"/>
  <c r="R221" i="8"/>
  <c r="R223" i="8"/>
  <c r="R225" i="8"/>
  <c r="R227" i="8"/>
  <c r="R229" i="8"/>
  <c r="R231" i="8"/>
  <c r="R233" i="8"/>
  <c r="R235" i="8"/>
  <c r="R237" i="8"/>
  <c r="R239" i="8"/>
  <c r="R241" i="8"/>
  <c r="R243" i="8"/>
  <c r="R245" i="8"/>
  <c r="R247" i="8"/>
  <c r="R249" i="8"/>
  <c r="R251" i="8"/>
  <c r="R254" i="8"/>
  <c r="R256" i="8"/>
  <c r="R258" i="8"/>
  <c r="R253" i="8"/>
  <c r="R255" i="8"/>
  <c r="R257" i="8"/>
  <c r="R259" i="8"/>
  <c r="R1514" i="8"/>
  <c r="R1516" i="8"/>
  <c r="R1518" i="8"/>
  <c r="R1520" i="8"/>
  <c r="R1522" i="8"/>
  <c r="R1524" i="8"/>
  <c r="R1526" i="8"/>
  <c r="R1513" i="8"/>
  <c r="R1515" i="8"/>
  <c r="R1517" i="8"/>
  <c r="R1519" i="8"/>
  <c r="R1521" i="8"/>
  <c r="R1523" i="8"/>
  <c r="R1525" i="8"/>
  <c r="R562" i="8"/>
  <c r="R564" i="8"/>
  <c r="R566" i="8"/>
  <c r="R568" i="8"/>
  <c r="R570" i="8"/>
  <c r="R572" i="8"/>
  <c r="R574" i="8"/>
  <c r="R576" i="8"/>
  <c r="R578" i="8"/>
  <c r="R580" i="8"/>
  <c r="R582" i="8"/>
  <c r="R584" i="8"/>
  <c r="R586" i="8"/>
  <c r="R561" i="8"/>
  <c r="R563" i="8"/>
  <c r="R565" i="8"/>
  <c r="R567" i="8"/>
  <c r="R569" i="8"/>
  <c r="R571" i="8"/>
  <c r="R573" i="8"/>
  <c r="R575" i="8"/>
  <c r="R577" i="8"/>
  <c r="R579" i="8"/>
  <c r="R581" i="8"/>
  <c r="R583" i="8"/>
  <c r="R585" i="8"/>
  <c r="R1544" i="8"/>
  <c r="R860" i="8"/>
  <c r="R862" i="8"/>
  <c r="R864" i="8"/>
  <c r="R866" i="8"/>
  <c r="R868" i="8"/>
  <c r="R870" i="8"/>
  <c r="R872" i="8"/>
  <c r="R874" i="8"/>
  <c r="R876" i="8"/>
  <c r="R878" i="8"/>
  <c r="R880" i="8"/>
  <c r="R882" i="8"/>
  <c r="R884" i="8"/>
  <c r="R886" i="8"/>
  <c r="R888" i="8"/>
  <c r="R890" i="8"/>
  <c r="R892" i="8"/>
  <c r="R894" i="8"/>
  <c r="R896" i="8"/>
  <c r="R898" i="8"/>
  <c r="R900" i="8"/>
  <c r="R902" i="8"/>
  <c r="R904" i="8"/>
  <c r="R906" i="8"/>
  <c r="R908" i="8"/>
  <c r="R910" i="8"/>
  <c r="R912" i="8"/>
  <c r="R914" i="8"/>
  <c r="R916" i="8"/>
  <c r="R859" i="8"/>
  <c r="R861" i="8"/>
  <c r="R863" i="8"/>
  <c r="R865" i="8"/>
  <c r="R867" i="8"/>
  <c r="R869" i="8"/>
  <c r="R871" i="8"/>
  <c r="R873" i="8"/>
  <c r="R875" i="8"/>
  <c r="R877" i="8"/>
  <c r="R879" i="8"/>
  <c r="R881" i="8"/>
  <c r="R883" i="8"/>
  <c r="R885" i="8"/>
  <c r="R887" i="8"/>
  <c r="R889" i="8"/>
  <c r="R891" i="8"/>
  <c r="R893" i="8"/>
  <c r="R895" i="8"/>
  <c r="R897" i="8"/>
  <c r="R899" i="8"/>
  <c r="R901" i="8"/>
  <c r="R903" i="8"/>
  <c r="R905" i="8"/>
  <c r="R907" i="8"/>
  <c r="R909" i="8"/>
  <c r="R911" i="8"/>
  <c r="R913" i="8"/>
  <c r="R915" i="8"/>
  <c r="R917" i="8"/>
  <c r="R919" i="8"/>
  <c r="R921" i="8"/>
  <c r="R923" i="8"/>
  <c r="R925" i="8"/>
  <c r="R918" i="8"/>
  <c r="R922" i="8"/>
  <c r="R926" i="8"/>
  <c r="R920" i="8"/>
  <c r="R924" i="8"/>
  <c r="R1553" i="8"/>
  <c r="R1555" i="8"/>
  <c r="R1552" i="8"/>
  <c r="R1554" i="8"/>
  <c r="R939" i="8"/>
  <c r="R941" i="8"/>
  <c r="R943" i="8"/>
  <c r="R945" i="8"/>
  <c r="R947" i="8"/>
  <c r="R942" i="8"/>
  <c r="R946" i="8"/>
  <c r="R949" i="8"/>
  <c r="R951" i="8"/>
  <c r="R953" i="8"/>
  <c r="R955" i="8"/>
  <c r="R940" i="8"/>
  <c r="R944" i="8"/>
  <c r="R948" i="8"/>
  <c r="R950" i="8"/>
  <c r="R952" i="8"/>
  <c r="R954" i="8"/>
  <c r="R454" i="8"/>
  <c r="R456" i="8"/>
  <c r="R458" i="8"/>
  <c r="R460" i="8"/>
  <c r="R462" i="8"/>
  <c r="R464" i="8"/>
  <c r="R466" i="8"/>
  <c r="R468" i="8"/>
  <c r="R470" i="8"/>
  <c r="R472" i="8"/>
  <c r="R474" i="8"/>
  <c r="R476" i="8"/>
  <c r="R478" i="8"/>
  <c r="R480" i="8"/>
  <c r="R482" i="8"/>
  <c r="R484" i="8"/>
  <c r="R486" i="8"/>
  <c r="R488" i="8"/>
  <c r="R490" i="8"/>
  <c r="R492" i="8"/>
  <c r="R494" i="8"/>
  <c r="R496" i="8"/>
  <c r="R498" i="8"/>
  <c r="R500" i="8"/>
  <c r="R502" i="8"/>
  <c r="R504" i="8"/>
  <c r="R506" i="8"/>
  <c r="R508" i="8"/>
  <c r="R510" i="8"/>
  <c r="R512" i="8"/>
  <c r="R514" i="8"/>
  <c r="R453" i="8"/>
  <c r="R455" i="8"/>
  <c r="R457" i="8"/>
  <c r="R459" i="8"/>
  <c r="R461" i="8"/>
  <c r="R463" i="8"/>
  <c r="R465" i="8"/>
  <c r="R467" i="8"/>
  <c r="R469" i="8"/>
  <c r="R471" i="8"/>
  <c r="R473" i="8"/>
  <c r="R475" i="8"/>
  <c r="R477" i="8"/>
  <c r="R479" i="8"/>
  <c r="R481" i="8"/>
  <c r="R483" i="8"/>
  <c r="R485" i="8"/>
  <c r="R487" i="8"/>
  <c r="R489" i="8"/>
  <c r="R491" i="8"/>
  <c r="R493" i="8"/>
  <c r="R495" i="8"/>
  <c r="R497" i="8"/>
  <c r="R499" i="8"/>
  <c r="R501" i="8"/>
  <c r="R503" i="8"/>
  <c r="R505" i="8"/>
  <c r="R507" i="8"/>
  <c r="R509" i="8"/>
  <c r="R511" i="8"/>
  <c r="R513" i="8"/>
  <c r="R1041" i="8"/>
  <c r="R1043" i="8"/>
  <c r="R1045" i="8"/>
  <c r="R1047" i="8"/>
  <c r="R1049" i="8"/>
  <c r="R1051" i="8"/>
  <c r="R1053" i="8"/>
  <c r="R1055" i="8"/>
  <c r="R1057" i="8"/>
  <c r="R1059" i="8"/>
  <c r="R1061" i="8"/>
  <c r="R1063" i="8"/>
  <c r="R1065" i="8"/>
  <c r="R1067" i="8"/>
  <c r="R1069" i="8"/>
  <c r="R1071" i="8"/>
  <c r="R1073" i="8"/>
  <c r="R1075" i="8"/>
  <c r="R1077" i="8"/>
  <c r="R1079" i="8"/>
  <c r="R1081" i="8"/>
  <c r="R1083" i="8"/>
  <c r="R1085" i="8"/>
  <c r="R1087" i="8"/>
  <c r="R1089" i="8"/>
  <c r="R1091" i="8"/>
  <c r="R1093" i="8"/>
  <c r="R1095" i="8"/>
  <c r="R1143" i="8"/>
  <c r="R1040" i="8"/>
  <c r="R1042" i="8"/>
  <c r="R1044" i="8"/>
  <c r="R1046" i="8"/>
  <c r="R1048" i="8"/>
  <c r="R1050" i="8"/>
  <c r="R1052" i="8"/>
  <c r="R1054" i="8"/>
  <c r="R1056" i="8"/>
  <c r="R1058" i="8"/>
  <c r="R1060" i="8"/>
  <c r="R1062" i="8"/>
  <c r="R1064" i="8"/>
  <c r="R1066" i="8"/>
  <c r="R1068" i="8"/>
  <c r="R1070" i="8"/>
  <c r="R1072" i="8"/>
  <c r="R1074" i="8"/>
  <c r="R1076" i="8"/>
  <c r="R1078" i="8"/>
  <c r="R1080" i="8"/>
  <c r="R1082" i="8"/>
  <c r="R1084" i="8"/>
  <c r="R1086" i="8"/>
  <c r="R1088" i="8"/>
  <c r="R1090" i="8"/>
  <c r="R1092" i="8"/>
  <c r="R1094" i="8"/>
  <c r="R1096" i="8"/>
  <c r="R1540" i="8"/>
  <c r="R1539" i="8"/>
  <c r="R1023" i="8"/>
  <c r="R1025" i="8"/>
  <c r="R1022" i="8"/>
  <c r="R1024" i="8"/>
  <c r="R1419" i="8"/>
  <c r="R1421" i="8"/>
  <c r="R1423" i="8"/>
  <c r="R1422" i="8"/>
  <c r="R1425" i="8"/>
  <c r="R1427" i="8"/>
  <c r="R1429" i="8"/>
  <c r="R1431" i="8"/>
  <c r="R1433" i="8"/>
  <c r="R1437" i="8"/>
  <c r="R1439" i="8"/>
  <c r="R1441" i="8"/>
  <c r="R1443" i="8"/>
  <c r="R1445" i="8"/>
  <c r="R1447" i="8"/>
  <c r="R1449" i="8"/>
  <c r="R1451" i="8"/>
  <c r="R1453" i="8"/>
  <c r="R1455" i="8"/>
  <c r="R1457" i="8"/>
  <c r="R1420" i="8"/>
  <c r="R1424" i="8"/>
  <c r="R1426" i="8"/>
  <c r="R1428" i="8"/>
  <c r="R1430" i="8"/>
  <c r="R1432" i="8"/>
  <c r="R1434" i="8"/>
  <c r="R1436" i="8"/>
  <c r="R1438" i="8"/>
  <c r="R1440" i="8"/>
  <c r="R1442" i="8"/>
  <c r="R1444" i="8"/>
  <c r="R1446" i="8"/>
  <c r="R1448" i="8"/>
  <c r="R1450" i="8"/>
  <c r="R1452" i="8"/>
  <c r="R1454" i="8"/>
  <c r="R1456" i="8"/>
  <c r="R1412" i="8"/>
  <c r="S1412" i="8" s="1"/>
  <c r="R1413" i="8"/>
  <c r="S1413" i="8" s="1"/>
  <c r="R1414" i="8"/>
  <c r="S1414" i="8" s="1"/>
  <c r="R1458" i="8"/>
  <c r="S1458" i="8" s="1"/>
  <c r="R343" i="8"/>
  <c r="S343" i="8" s="1"/>
  <c r="R344" i="8"/>
  <c r="S344" i="8" s="1"/>
  <c r="R345" i="8"/>
  <c r="S345" i="8" s="1"/>
  <c r="R346" i="8"/>
  <c r="S346" i="8" s="1"/>
  <c r="R347" i="8"/>
  <c r="S347" i="8" s="1"/>
  <c r="R348" i="8"/>
  <c r="S348" i="8" s="1"/>
  <c r="R349" i="8"/>
  <c r="S349" i="8" s="1"/>
  <c r="R350" i="8"/>
  <c r="S350" i="8" s="1"/>
  <c r="R351" i="8"/>
  <c r="S351" i="8" s="1"/>
  <c r="R743" i="8"/>
  <c r="S743" i="8" s="1"/>
  <c r="R748" i="8"/>
  <c r="S748" i="8" s="1"/>
  <c r="R744" i="8"/>
  <c r="S744" i="8" s="1"/>
  <c r="R745" i="8"/>
  <c r="S745" i="8" s="1"/>
  <c r="R746" i="8"/>
  <c r="S746" i="8" s="1"/>
  <c r="R747" i="8"/>
  <c r="S747" i="8" s="1"/>
  <c r="R708" i="8"/>
  <c r="S708" i="8" s="1"/>
  <c r="R709" i="8"/>
  <c r="S709" i="8" s="1"/>
  <c r="R710" i="8"/>
  <c r="S710" i="8" s="1"/>
  <c r="R711" i="8"/>
  <c r="S711" i="8" s="1"/>
  <c r="R712" i="8"/>
  <c r="S712" i="8" s="1"/>
  <c r="R713" i="8"/>
  <c r="S713" i="8" s="1"/>
  <c r="R714" i="8"/>
  <c r="S714" i="8" s="1"/>
  <c r="R715" i="8"/>
  <c r="S715" i="8" s="1"/>
  <c r="R652" i="8"/>
  <c r="S652" i="8" s="1"/>
  <c r="R653" i="8"/>
  <c r="S653" i="8" s="1"/>
  <c r="R654" i="8"/>
  <c r="S654" i="8" s="1"/>
  <c r="R655" i="8"/>
  <c r="S655" i="8" s="1"/>
  <c r="R656" i="8"/>
  <c r="S656" i="8" s="1"/>
  <c r="R657" i="8"/>
  <c r="S657" i="8" s="1"/>
  <c r="R658" i="8"/>
  <c r="S658" i="8" s="1"/>
  <c r="R659" i="8"/>
  <c r="S659" i="8" s="1"/>
  <c r="R660" i="8"/>
  <c r="S660" i="8" s="1"/>
  <c r="R661" i="8"/>
  <c r="S661" i="8" s="1"/>
  <c r="R662" i="8"/>
  <c r="S662" i="8" s="1"/>
  <c r="R663" i="8"/>
  <c r="S663" i="8" s="1"/>
  <c r="R664" i="8"/>
  <c r="S664" i="8" s="1"/>
  <c r="R665" i="8"/>
  <c r="S665" i="8" s="1"/>
  <c r="R666" i="8"/>
  <c r="S666" i="8" s="1"/>
  <c r="R667" i="8"/>
  <c r="S667" i="8" s="1"/>
  <c r="R668" i="8"/>
  <c r="S668" i="8" s="1"/>
  <c r="R1317" i="8"/>
  <c r="S1317" i="8" s="1"/>
  <c r="R762" i="8"/>
  <c r="S762" i="8" s="1"/>
  <c r="R764" i="8"/>
  <c r="S764" i="8" s="1"/>
  <c r="R766" i="8"/>
  <c r="S766" i="8" s="1"/>
  <c r="R768" i="8"/>
  <c r="S768" i="8" s="1"/>
  <c r="R763" i="8"/>
  <c r="S763" i="8" s="1"/>
  <c r="R765" i="8"/>
  <c r="S765" i="8" s="1"/>
  <c r="R767" i="8"/>
  <c r="S767" i="8" s="1"/>
  <c r="R1407" i="8"/>
  <c r="S1407" i="8" s="1"/>
  <c r="R615" i="8"/>
  <c r="S615" i="8" s="1"/>
  <c r="R616" i="8"/>
  <c r="S616" i="8" s="1"/>
  <c r="R617" i="8"/>
  <c r="S617" i="8" s="1"/>
  <c r="R618" i="8"/>
  <c r="S618" i="8" s="1"/>
  <c r="R619" i="8"/>
  <c r="S619" i="8" s="1"/>
  <c r="R620" i="8"/>
  <c r="S620" i="8" s="1"/>
  <c r="R621" i="8"/>
  <c r="S621" i="8" s="1"/>
  <c r="R622" i="8"/>
  <c r="S622" i="8" s="1"/>
  <c r="R623" i="8"/>
  <c r="S623" i="8" s="1"/>
  <c r="R624" i="8"/>
  <c r="S624" i="8" s="1"/>
  <c r="R625" i="8"/>
  <c r="S625" i="8" s="1"/>
  <c r="R626" i="8"/>
  <c r="S626" i="8" s="1"/>
  <c r="R627" i="8"/>
  <c r="S627" i="8" s="1"/>
  <c r="R628" i="8"/>
  <c r="S628" i="8" s="1"/>
  <c r="R629" i="8"/>
  <c r="S629" i="8" s="1"/>
  <c r="R630" i="8"/>
  <c r="S630" i="8" s="1"/>
  <c r="R631" i="8"/>
  <c r="S631" i="8" s="1"/>
  <c r="R632" i="8"/>
  <c r="S632" i="8" s="1"/>
  <c r="R1155" i="8"/>
  <c r="S1155" i="8" s="1"/>
  <c r="R1156" i="8"/>
  <c r="S1156" i="8" s="1"/>
  <c r="R1157" i="8"/>
  <c r="S1157" i="8" s="1"/>
  <c r="R1158" i="8"/>
  <c r="S1158" i="8" s="1"/>
  <c r="R1159" i="8"/>
  <c r="S1159" i="8" s="1"/>
  <c r="R1160" i="8"/>
  <c r="S1160" i="8" s="1"/>
  <c r="R1161" i="8"/>
  <c r="S1161" i="8" s="1"/>
  <c r="R1162" i="8"/>
  <c r="S1162" i="8" s="1"/>
  <c r="R1556" i="8"/>
  <c r="S1556" i="8" s="1"/>
  <c r="R608" i="8"/>
  <c r="S608" i="8" s="1"/>
  <c r="R609" i="8"/>
  <c r="S609" i="8" s="1"/>
  <c r="R610" i="8"/>
  <c r="S610" i="8" s="1"/>
  <c r="R611" i="8"/>
  <c r="S611" i="8" s="1"/>
  <c r="R612" i="8"/>
  <c r="S612" i="8" s="1"/>
  <c r="R1240" i="8"/>
  <c r="S1240" i="8" s="1"/>
  <c r="R1241" i="8"/>
  <c r="S1241" i="8" s="1"/>
  <c r="R1242" i="8"/>
  <c r="S1242" i="8" s="1"/>
  <c r="R1243" i="8"/>
  <c r="S1243" i="8" s="1"/>
  <c r="R1244" i="8"/>
  <c r="S1244" i="8" s="1"/>
  <c r="R1245" i="8"/>
  <c r="S1245" i="8" s="1"/>
  <c r="R1246" i="8"/>
  <c r="S1246" i="8" s="1"/>
  <c r="R1247" i="8"/>
  <c r="S1247" i="8" s="1"/>
  <c r="R1248" i="8"/>
  <c r="S1248" i="8" s="1"/>
  <c r="R1298" i="8"/>
  <c r="S1298" i="8" s="1"/>
  <c r="R1299" i="8"/>
  <c r="S1299" i="8" s="1"/>
  <c r="R1300" i="8"/>
  <c r="S1300" i="8" s="1"/>
  <c r="R1301" i="8"/>
  <c r="S1301" i="8" s="1"/>
  <c r="R1302" i="8"/>
  <c r="S1302" i="8" s="1"/>
  <c r="R1303" i="8"/>
  <c r="S1303" i="8" s="1"/>
  <c r="R1304" i="8"/>
  <c r="S1304" i="8" s="1"/>
  <c r="R1305" i="8"/>
  <c r="S1305" i="8" s="1"/>
  <c r="R1306" i="8"/>
  <c r="S1306" i="8" s="1"/>
  <c r="R1307" i="8"/>
  <c r="S1307" i="8" s="1"/>
  <c r="R1308" i="8"/>
  <c r="S1308" i="8" s="1"/>
  <c r="R1309" i="8"/>
  <c r="S1309" i="8" s="1"/>
  <c r="R1310" i="8"/>
  <c r="S1310" i="8" s="1"/>
  <c r="R1311" i="8"/>
  <c r="S1311" i="8" s="1"/>
  <c r="R1312" i="8"/>
  <c r="S1312" i="8" s="1"/>
  <c r="R1313" i="8"/>
  <c r="S1313" i="8" s="1"/>
  <c r="R1314" i="8"/>
  <c r="S1314" i="8" s="1"/>
  <c r="R1315" i="8"/>
  <c r="S1315" i="8" s="1"/>
  <c r="R399" i="8"/>
  <c r="S399" i="8" s="1"/>
  <c r="R400" i="8"/>
  <c r="S400" i="8" s="1"/>
  <c r="R401" i="8"/>
  <c r="S401" i="8" s="1"/>
  <c r="R402" i="8"/>
  <c r="S402" i="8" s="1"/>
  <c r="R403" i="8"/>
  <c r="S403" i="8" s="1"/>
  <c r="R404" i="8"/>
  <c r="S404" i="8" s="1"/>
  <c r="R405" i="8"/>
  <c r="S405" i="8" s="1"/>
  <c r="R406" i="8"/>
  <c r="S406" i="8" s="1"/>
  <c r="R407" i="8"/>
  <c r="S407" i="8" s="1"/>
  <c r="R408" i="8"/>
  <c r="S408" i="8" s="1"/>
  <c r="R409" i="8"/>
  <c r="S409" i="8" s="1"/>
  <c r="R410" i="8"/>
  <c r="S410" i="8" s="1"/>
  <c r="R364" i="8"/>
  <c r="S364" i="8" s="1"/>
  <c r="R365" i="8"/>
  <c r="S365" i="8" s="1"/>
  <c r="R366" i="8"/>
  <c r="S366" i="8" s="1"/>
  <c r="R367" i="8"/>
  <c r="S367" i="8" s="1"/>
  <c r="R368" i="8"/>
  <c r="S368" i="8" s="1"/>
  <c r="R369" i="8"/>
  <c r="S369" i="8" s="1"/>
  <c r="R370" i="8"/>
  <c r="S370" i="8" s="1"/>
  <c r="R371" i="8"/>
  <c r="S371" i="8" s="1"/>
  <c r="R372" i="8"/>
  <c r="S372" i="8" s="1"/>
  <c r="R373" i="8"/>
  <c r="S373" i="8" s="1"/>
  <c r="R374" i="8"/>
  <c r="S374" i="8" s="1"/>
  <c r="R375" i="8"/>
  <c r="S375" i="8" s="1"/>
  <c r="R376" i="8"/>
  <c r="S376" i="8" s="1"/>
  <c r="R377" i="8"/>
  <c r="S377" i="8" s="1"/>
  <c r="R378" i="8"/>
  <c r="S378" i="8" s="1"/>
  <c r="R379" i="8"/>
  <c r="S379" i="8" s="1"/>
  <c r="R380" i="8"/>
  <c r="S380" i="8" s="1"/>
  <c r="R381" i="8"/>
  <c r="S381" i="8" s="1"/>
  <c r="R1534" i="8"/>
  <c r="S1534" i="8" s="1"/>
  <c r="R1535" i="8"/>
  <c r="S1535" i="8" s="1"/>
  <c r="R1536" i="8"/>
  <c r="S1536" i="8" s="1"/>
  <c r="R1537" i="8"/>
  <c r="S1537" i="8" s="1"/>
  <c r="R1459" i="8"/>
  <c r="S1459" i="8" s="1"/>
  <c r="R1460" i="8"/>
  <c r="S1460" i="8" s="1"/>
  <c r="R1461" i="8"/>
  <c r="S1461" i="8" s="1"/>
  <c r="R1462" i="8"/>
  <c r="S1462" i="8" s="1"/>
  <c r="R1463" i="8"/>
  <c r="S1463" i="8" s="1"/>
  <c r="R1464" i="8"/>
  <c r="S1464" i="8" s="1"/>
  <c r="R1465" i="8"/>
  <c r="S1465" i="8" s="1"/>
  <c r="R1466" i="8"/>
  <c r="S1466" i="8" s="1"/>
  <c r="R1467" i="8"/>
  <c r="S1467" i="8" s="1"/>
  <c r="R1468" i="8"/>
  <c r="S1468" i="8" s="1"/>
  <c r="R1469" i="8"/>
  <c r="S1469" i="8" s="1"/>
  <c r="R1470" i="8"/>
  <c r="S1470" i="8" s="1"/>
  <c r="R1471" i="8"/>
  <c r="S1471" i="8" s="1"/>
  <c r="R1472" i="8"/>
  <c r="S1472" i="8" s="1"/>
  <c r="R1473" i="8"/>
  <c r="S1473" i="8" s="1"/>
  <c r="R1474" i="8"/>
  <c r="S1474" i="8" s="1"/>
  <c r="R1475" i="8"/>
  <c r="S1475" i="8" s="1"/>
  <c r="R1476" i="8"/>
  <c r="S1476" i="8" s="1"/>
  <c r="R1477" i="8"/>
  <c r="S1477" i="8" s="1"/>
  <c r="R1478" i="8"/>
  <c r="S1478" i="8" s="1"/>
  <c r="R1479" i="8"/>
  <c r="S1479" i="8" s="1"/>
  <c r="R1480" i="8"/>
  <c r="S1480" i="8" s="1"/>
  <c r="R382" i="8"/>
  <c r="S382" i="8" s="1"/>
  <c r="R383" i="8"/>
  <c r="S383" i="8" s="1"/>
  <c r="R384" i="8"/>
  <c r="S384" i="8" s="1"/>
  <c r="R385" i="8"/>
  <c r="S385" i="8" s="1"/>
  <c r="R1259" i="8"/>
  <c r="S1259" i="8" s="1"/>
  <c r="R1260" i="8"/>
  <c r="S1260" i="8" s="1"/>
  <c r="R1261" i="8"/>
  <c r="S1261" i="8" s="1"/>
  <c r="R1316" i="8"/>
  <c r="S1316" i="8" s="1"/>
  <c r="R1163" i="8"/>
  <c r="S1163" i="8" s="1"/>
  <c r="R1164" i="8"/>
  <c r="S1164" i="8" s="1"/>
  <c r="R1165" i="8"/>
  <c r="S1165" i="8" s="1"/>
  <c r="R1166" i="8"/>
  <c r="S1166" i="8" s="1"/>
  <c r="R1167" i="8"/>
  <c r="S1167" i="8" s="1"/>
  <c r="R1168" i="8"/>
  <c r="S1168" i="8" s="1"/>
  <c r="R1169" i="8"/>
  <c r="S1169" i="8" s="1"/>
  <c r="R1170" i="8"/>
  <c r="S1170" i="8" s="1"/>
  <c r="R1171" i="8"/>
  <c r="S1171" i="8" s="1"/>
  <c r="R1172" i="8"/>
  <c r="S1172" i="8" s="1"/>
  <c r="R1173" i="8"/>
  <c r="S1173" i="8" s="1"/>
  <c r="R1174" i="8"/>
  <c r="S1174" i="8" s="1"/>
  <c r="R1149" i="8"/>
  <c r="S1149" i="8" s="1"/>
  <c r="R1150" i="8"/>
  <c r="S1150" i="8" s="1"/>
  <c r="R1151" i="8"/>
  <c r="S1151" i="8" s="1"/>
  <c r="R1152" i="8"/>
  <c r="S1152" i="8" s="1"/>
  <c r="R1153" i="8"/>
  <c r="S1153" i="8" s="1"/>
  <c r="R1154" i="8"/>
  <c r="S1154" i="8" s="1"/>
  <c r="R418" i="8"/>
  <c r="S418" i="8" s="1"/>
  <c r="R419" i="8"/>
  <c r="S419" i="8" s="1"/>
  <c r="R420" i="8"/>
  <c r="S420" i="8" s="1"/>
  <c r="R421" i="8"/>
  <c r="S421" i="8" s="1"/>
  <c r="R422" i="8"/>
  <c r="S422" i="8" s="1"/>
  <c r="R423" i="8"/>
  <c r="S423" i="8" s="1"/>
  <c r="R738" i="8"/>
  <c r="S738" i="8" s="1"/>
  <c r="R739" i="8"/>
  <c r="S739" i="8" s="1"/>
  <c r="R740" i="8"/>
  <c r="S740" i="8" s="1"/>
  <c r="R1278" i="8"/>
  <c r="S1278" i="8" s="1"/>
  <c r="R1279" i="8"/>
  <c r="S1279" i="8" s="1"/>
  <c r="R1557" i="8"/>
  <c r="S1557" i="8" s="1"/>
  <c r="R1481" i="8"/>
  <c r="S1481" i="8" s="1"/>
  <c r="R1482" i="8"/>
  <c r="S1482" i="8" s="1"/>
  <c r="R1483" i="8"/>
  <c r="S1483" i="8" s="1"/>
  <c r="R1484" i="8"/>
  <c r="S1484" i="8" s="1"/>
  <c r="R1293" i="8"/>
  <c r="R1295" i="8"/>
  <c r="R1297" i="8"/>
  <c r="R1292" i="8"/>
  <c r="R1294" i="8"/>
  <c r="R1296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272" i="8"/>
  <c r="R274" i="8"/>
  <c r="R276" i="8"/>
  <c r="R278" i="8"/>
  <c r="R280" i="8"/>
  <c r="R282" i="8"/>
  <c r="R284" i="8"/>
  <c r="R286" i="8"/>
  <c r="R288" i="8"/>
  <c r="R273" i="8"/>
  <c r="R275" i="8"/>
  <c r="R277" i="8"/>
  <c r="R279" i="8"/>
  <c r="R281" i="8"/>
  <c r="R283" i="8"/>
  <c r="R285" i="8"/>
  <c r="R287" i="8"/>
  <c r="R1027" i="8"/>
  <c r="R1029" i="8"/>
  <c r="R1031" i="8"/>
  <c r="R1033" i="8"/>
  <c r="R1035" i="8"/>
  <c r="R1037" i="8"/>
  <c r="R1039" i="8"/>
  <c r="R1026" i="8"/>
  <c r="R1028" i="8"/>
  <c r="R1030" i="8"/>
  <c r="R1032" i="8"/>
  <c r="R1034" i="8"/>
  <c r="R1036" i="8"/>
  <c r="R1038" i="8"/>
  <c r="R1418" i="8"/>
  <c r="R1349" i="8"/>
  <c r="R1351" i="8"/>
  <c r="R1353" i="8"/>
  <c r="R1355" i="8"/>
  <c r="R1357" i="8"/>
  <c r="R1359" i="8"/>
  <c r="R1361" i="8"/>
  <c r="R1363" i="8"/>
  <c r="R1365" i="8"/>
  <c r="R1367" i="8"/>
  <c r="R1369" i="8"/>
  <c r="R1371" i="8"/>
  <c r="R1373" i="8"/>
  <c r="R1375" i="8"/>
  <c r="R1377" i="8"/>
  <c r="R1379" i="8"/>
  <c r="R1381" i="8"/>
  <c r="R1383" i="8"/>
  <c r="R1385" i="8"/>
  <c r="R1387" i="8"/>
  <c r="R1389" i="8"/>
  <c r="R1391" i="8"/>
  <c r="R1393" i="8"/>
  <c r="R1395" i="8"/>
  <c r="R1397" i="8"/>
  <c r="R1399" i="8"/>
  <c r="R1350" i="8"/>
  <c r="R1352" i="8"/>
  <c r="R1354" i="8"/>
  <c r="R1356" i="8"/>
  <c r="R1358" i="8"/>
  <c r="R1360" i="8"/>
  <c r="R1362" i="8"/>
  <c r="R1364" i="8"/>
  <c r="R1366" i="8"/>
  <c r="R1368" i="8"/>
  <c r="R1370" i="8"/>
  <c r="R1372" i="8"/>
  <c r="R1374" i="8"/>
  <c r="R1376" i="8"/>
  <c r="R1378" i="8"/>
  <c r="R1380" i="8"/>
  <c r="R1382" i="8"/>
  <c r="R1384" i="8"/>
  <c r="R1386" i="8"/>
  <c r="R1388" i="8"/>
  <c r="R1390" i="8"/>
  <c r="R1392" i="8"/>
  <c r="R1394" i="8"/>
  <c r="R1396" i="8"/>
  <c r="R1398" i="8"/>
  <c r="R1400" i="8"/>
  <c r="R1559" i="8"/>
  <c r="R1558" i="8"/>
  <c r="R927" i="8"/>
  <c r="R929" i="8"/>
  <c r="R931" i="8"/>
  <c r="R933" i="8"/>
  <c r="R935" i="8"/>
  <c r="R937" i="8"/>
  <c r="R930" i="8"/>
  <c r="R934" i="8"/>
  <c r="R938" i="8"/>
  <c r="R928" i="8"/>
  <c r="R932" i="8"/>
  <c r="R936" i="8"/>
  <c r="R528" i="8"/>
  <c r="R530" i="8"/>
  <c r="R532" i="8"/>
  <c r="R534" i="8"/>
  <c r="R536" i="8"/>
  <c r="R538" i="8"/>
  <c r="R527" i="8"/>
  <c r="R529" i="8"/>
  <c r="R531" i="8"/>
  <c r="R533" i="8"/>
  <c r="R535" i="8"/>
  <c r="R537" i="8"/>
  <c r="R539" i="8"/>
  <c r="R1541" i="8"/>
  <c r="R824" i="8"/>
  <c r="R826" i="8"/>
  <c r="R828" i="8"/>
  <c r="R830" i="8"/>
  <c r="R832" i="8"/>
  <c r="R834" i="8"/>
  <c r="R836" i="8"/>
  <c r="R838" i="8"/>
  <c r="R840" i="8"/>
  <c r="R842" i="8"/>
  <c r="R844" i="8"/>
  <c r="R846" i="8"/>
  <c r="R848" i="8"/>
  <c r="R850" i="8"/>
  <c r="R852" i="8"/>
  <c r="R854" i="8"/>
  <c r="R856" i="8"/>
  <c r="R858" i="8"/>
  <c r="R823" i="8"/>
  <c r="R825" i="8"/>
  <c r="R827" i="8"/>
  <c r="R829" i="8"/>
  <c r="R831" i="8"/>
  <c r="R833" i="8"/>
  <c r="R835" i="8"/>
  <c r="R837" i="8"/>
  <c r="R839" i="8"/>
  <c r="R841" i="8"/>
  <c r="R843" i="8"/>
  <c r="R845" i="8"/>
  <c r="R847" i="8"/>
  <c r="R849" i="8"/>
  <c r="R851" i="8"/>
  <c r="R853" i="8"/>
  <c r="R855" i="8"/>
  <c r="R857" i="8"/>
  <c r="R1435" i="8"/>
  <c r="R1551" i="8"/>
  <c r="R1565" i="8"/>
  <c r="R1550" i="8"/>
  <c r="R260" i="8"/>
  <c r="R262" i="8"/>
  <c r="R264" i="8"/>
  <c r="R266" i="8"/>
  <c r="R268" i="8"/>
  <c r="R270" i="8"/>
  <c r="R261" i="8"/>
  <c r="R263" i="8"/>
  <c r="R265" i="8"/>
  <c r="R267" i="8"/>
  <c r="R269" i="8"/>
  <c r="R271" i="8"/>
  <c r="R1528" i="8"/>
  <c r="R1530" i="8"/>
  <c r="R1527" i="8"/>
  <c r="R1529" i="8"/>
  <c r="R540" i="8"/>
  <c r="R542" i="8"/>
  <c r="R544" i="8"/>
  <c r="R546" i="8"/>
  <c r="R548" i="8"/>
  <c r="R550" i="8"/>
  <c r="R552" i="8"/>
  <c r="R554" i="8"/>
  <c r="R556" i="8"/>
  <c r="R558" i="8"/>
  <c r="R560" i="8"/>
  <c r="R541" i="8"/>
  <c r="R543" i="8"/>
  <c r="R545" i="8"/>
  <c r="R547" i="8"/>
  <c r="R549" i="8"/>
  <c r="R551" i="8"/>
  <c r="R553" i="8"/>
  <c r="R555" i="8"/>
  <c r="R557" i="8"/>
  <c r="R559" i="8"/>
  <c r="R1542" i="8"/>
  <c r="R1543" i="8"/>
  <c r="R1097" i="8"/>
  <c r="R1099" i="8"/>
  <c r="R1101" i="8"/>
  <c r="R1103" i="8"/>
  <c r="R1105" i="8"/>
  <c r="R1107" i="8"/>
  <c r="R1109" i="8"/>
  <c r="R1111" i="8"/>
  <c r="R1113" i="8"/>
  <c r="R1115" i="8"/>
  <c r="R1117" i="8"/>
  <c r="R1119" i="8"/>
  <c r="R1121" i="8"/>
  <c r="R1123" i="8"/>
  <c r="R1125" i="8"/>
  <c r="R1127" i="8"/>
  <c r="R1129" i="8"/>
  <c r="R1131" i="8"/>
  <c r="R1133" i="8"/>
  <c r="R1135" i="8"/>
  <c r="R1137" i="8"/>
  <c r="R1139" i="8"/>
  <c r="R1141" i="8"/>
  <c r="R1098" i="8"/>
  <c r="R1100" i="8"/>
  <c r="R1102" i="8"/>
  <c r="R1104" i="8"/>
  <c r="R1106" i="8"/>
  <c r="R1108" i="8"/>
  <c r="R1110" i="8"/>
  <c r="R1112" i="8"/>
  <c r="R1114" i="8"/>
  <c r="R1116" i="8"/>
  <c r="R1118" i="8"/>
  <c r="R1120" i="8"/>
  <c r="R1122" i="8"/>
  <c r="R1124" i="8"/>
  <c r="R1126" i="8"/>
  <c r="R1128" i="8"/>
  <c r="R1130" i="8"/>
  <c r="R1132" i="8"/>
  <c r="R1134" i="8"/>
  <c r="R1136" i="8"/>
  <c r="R1138" i="8"/>
  <c r="R1140" i="8"/>
  <c r="R1142" i="8"/>
  <c r="R118" i="8"/>
  <c r="S118" i="8" s="1"/>
  <c r="R119" i="8"/>
  <c r="S119" i="8" s="1"/>
  <c r="R120" i="8"/>
  <c r="S120" i="8" s="1"/>
  <c r="R121" i="8"/>
  <c r="S121" i="8" s="1"/>
  <c r="R122" i="8"/>
  <c r="S122" i="8" s="1"/>
  <c r="R127" i="8"/>
  <c r="S127" i="8" s="1"/>
  <c r="R128" i="8"/>
  <c r="S128" i="8" s="1"/>
  <c r="R129" i="8"/>
  <c r="S129" i="8" s="1"/>
  <c r="R130" i="8"/>
  <c r="S130" i="8" s="1"/>
  <c r="R135" i="8"/>
  <c r="S135" i="8" s="1"/>
  <c r="R136" i="8"/>
  <c r="S136" i="8" s="1"/>
  <c r="R137" i="8"/>
  <c r="S137" i="8" s="1"/>
  <c r="R138" i="8"/>
  <c r="S138" i="8" s="1"/>
  <c r="R123" i="8"/>
  <c r="S123" i="8" s="1"/>
  <c r="R124" i="8"/>
  <c r="S124" i="8" s="1"/>
  <c r="R125" i="8"/>
  <c r="S125" i="8" s="1"/>
  <c r="R126" i="8"/>
  <c r="S126" i="8" s="1"/>
  <c r="R131" i="8"/>
  <c r="S131" i="8" s="1"/>
  <c r="R132" i="8"/>
  <c r="S132" i="8" s="1"/>
  <c r="R133" i="8"/>
  <c r="S133" i="8" s="1"/>
  <c r="R134" i="8"/>
  <c r="S134" i="8" s="1"/>
  <c r="R1560" i="8"/>
  <c r="S1560" i="8" s="1"/>
  <c r="R516" i="8"/>
  <c r="R518" i="8"/>
  <c r="R520" i="8"/>
  <c r="R522" i="8"/>
  <c r="R524" i="8"/>
  <c r="R526" i="8"/>
  <c r="R515" i="8"/>
  <c r="R517" i="8"/>
  <c r="R519" i="8"/>
  <c r="R521" i="8"/>
  <c r="R523" i="8"/>
  <c r="R525" i="8"/>
  <c r="R957" i="8"/>
  <c r="R959" i="8"/>
  <c r="R961" i="8"/>
  <c r="R963" i="8"/>
  <c r="R965" i="8"/>
  <c r="R967" i="8"/>
  <c r="R969" i="8"/>
  <c r="R971" i="8"/>
  <c r="R973" i="8"/>
  <c r="R975" i="8"/>
  <c r="R977" i="8"/>
  <c r="R979" i="8"/>
  <c r="R981" i="8"/>
  <c r="R983" i="8"/>
  <c r="R985" i="8"/>
  <c r="R987" i="8"/>
  <c r="R989" i="8"/>
  <c r="R991" i="8"/>
  <c r="R993" i="8"/>
  <c r="R995" i="8"/>
  <c r="R997" i="8"/>
  <c r="R999" i="8"/>
  <c r="R1001" i="8"/>
  <c r="R1003" i="8"/>
  <c r="R1005" i="8"/>
  <c r="R1007" i="8"/>
  <c r="R1009" i="8"/>
  <c r="R1011" i="8"/>
  <c r="R1013" i="8"/>
  <c r="R1015" i="8"/>
  <c r="R1017" i="8"/>
  <c r="R1019" i="8"/>
  <c r="R1021" i="8"/>
  <c r="R956" i="8"/>
  <c r="R958" i="8"/>
  <c r="R960" i="8"/>
  <c r="R962" i="8"/>
  <c r="R964" i="8"/>
  <c r="R966" i="8"/>
  <c r="R968" i="8"/>
  <c r="R970" i="8"/>
  <c r="R972" i="8"/>
  <c r="R974" i="8"/>
  <c r="R976" i="8"/>
  <c r="R978" i="8"/>
  <c r="R980" i="8"/>
  <c r="R982" i="8"/>
  <c r="R984" i="8"/>
  <c r="R986" i="8"/>
  <c r="R988" i="8"/>
  <c r="R990" i="8"/>
  <c r="R992" i="8"/>
  <c r="R994" i="8"/>
  <c r="R996" i="8"/>
  <c r="R998" i="8"/>
  <c r="R1000" i="8"/>
  <c r="R1002" i="8"/>
  <c r="R1004" i="8"/>
  <c r="R1006" i="8"/>
  <c r="R1008" i="8"/>
  <c r="R1010" i="8"/>
  <c r="R1012" i="8"/>
  <c r="R1014" i="8"/>
  <c r="R1016" i="8"/>
  <c r="R1018" i="8"/>
  <c r="R1020" i="8"/>
  <c r="R1562" i="8"/>
  <c r="R1561" i="8"/>
  <c r="R1564" i="8"/>
  <c r="R333" i="8"/>
  <c r="S333" i="8" s="1"/>
  <c r="R334" i="8"/>
  <c r="S334" i="8" s="1"/>
  <c r="R335" i="8"/>
  <c r="S335" i="8" s="1"/>
  <c r="R336" i="8"/>
  <c r="S336" i="8" s="1"/>
  <c r="R337" i="8"/>
  <c r="S337" i="8" s="1"/>
  <c r="R338" i="8"/>
  <c r="S338" i="8" s="1"/>
  <c r="R339" i="8"/>
  <c r="S339" i="8" s="1"/>
  <c r="R340" i="8"/>
  <c r="S340" i="8" s="1"/>
  <c r="R341" i="8"/>
  <c r="S341" i="8" s="1"/>
  <c r="R342" i="8"/>
  <c r="S342" i="8" s="1"/>
  <c r="R587" i="8"/>
  <c r="S587" i="8" s="1"/>
  <c r="R749" i="8"/>
  <c r="S749" i="8" s="1"/>
  <c r="R750" i="8"/>
  <c r="S750" i="8" s="1"/>
  <c r="R751" i="8"/>
  <c r="S751" i="8" s="1"/>
  <c r="R756" i="8"/>
  <c r="S756" i="8" s="1"/>
  <c r="R757" i="8"/>
  <c r="S757" i="8" s="1"/>
  <c r="R758" i="8"/>
  <c r="S758" i="8" s="1"/>
  <c r="R759" i="8"/>
  <c r="S759" i="8" s="1"/>
  <c r="R760" i="8"/>
  <c r="S760" i="8" s="1"/>
  <c r="R752" i="8"/>
  <c r="S752" i="8" s="1"/>
  <c r="R753" i="8"/>
  <c r="S753" i="8" s="1"/>
  <c r="R754" i="8"/>
  <c r="S754" i="8" s="1"/>
  <c r="R755" i="8"/>
  <c r="S755" i="8" s="1"/>
  <c r="R761" i="8"/>
  <c r="S761" i="8" s="1"/>
  <c r="R770" i="8"/>
  <c r="S770" i="8" s="1"/>
  <c r="R772" i="8"/>
  <c r="S772" i="8" s="1"/>
  <c r="R774" i="8"/>
  <c r="S774" i="8" s="1"/>
  <c r="R769" i="8"/>
  <c r="S769" i="8" s="1"/>
  <c r="R771" i="8"/>
  <c r="S771" i="8" s="1"/>
  <c r="R773" i="8"/>
  <c r="S773" i="8" s="1"/>
  <c r="R775" i="8"/>
  <c r="S775" i="8" s="1"/>
  <c r="R776" i="8"/>
  <c r="S776" i="8" s="1"/>
  <c r="R777" i="8"/>
  <c r="S777" i="8" s="1"/>
  <c r="R779" i="8"/>
  <c r="S779" i="8" s="1"/>
  <c r="R781" i="8"/>
  <c r="S781" i="8" s="1"/>
  <c r="R783" i="8"/>
  <c r="S783" i="8" s="1"/>
  <c r="R785" i="8"/>
  <c r="S785" i="8" s="1"/>
  <c r="R787" i="8"/>
  <c r="S787" i="8" s="1"/>
  <c r="R789" i="8"/>
  <c r="S789" i="8" s="1"/>
  <c r="R778" i="8"/>
  <c r="S778" i="8" s="1"/>
  <c r="R780" i="8"/>
  <c r="S780" i="8" s="1"/>
  <c r="R782" i="8"/>
  <c r="S782" i="8" s="1"/>
  <c r="R784" i="8"/>
  <c r="S784" i="8" s="1"/>
  <c r="R786" i="8"/>
  <c r="S786" i="8" s="1"/>
  <c r="R788" i="8"/>
  <c r="S788" i="8" s="1"/>
  <c r="R1545" i="8"/>
  <c r="S1545" i="8" s="1"/>
  <c r="R1546" i="8"/>
  <c r="S1546" i="8" s="1"/>
  <c r="R1547" i="8"/>
  <c r="S1547" i="8" s="1"/>
  <c r="R289" i="8"/>
  <c r="S289" i="8" s="1"/>
  <c r="R290" i="8"/>
  <c r="S290" i="8" s="1"/>
  <c r="R291" i="8"/>
  <c r="S291" i="8" s="1"/>
  <c r="R292" i="8"/>
  <c r="S292" i="8" s="1"/>
  <c r="R600" i="8"/>
  <c r="S600" i="8" s="1"/>
  <c r="R601" i="8"/>
  <c r="S601" i="8" s="1"/>
  <c r="R602" i="8"/>
  <c r="S602" i="8" s="1"/>
  <c r="R603" i="8"/>
  <c r="S603" i="8" s="1"/>
  <c r="R604" i="8"/>
  <c r="S604" i="8" s="1"/>
  <c r="R605" i="8"/>
  <c r="S605" i="8" s="1"/>
  <c r="R606" i="8"/>
  <c r="S606" i="8" s="1"/>
  <c r="R1415" i="8"/>
  <c r="S1415" i="8" s="1"/>
  <c r="R1416" i="8"/>
  <c r="S1416" i="8" s="1"/>
  <c r="R1417" i="8"/>
  <c r="S1417" i="8" s="1"/>
  <c r="R598" i="8"/>
  <c r="S598" i="8" s="1"/>
  <c r="R599" i="8"/>
  <c r="S599" i="8" s="1"/>
  <c r="R589" i="8"/>
  <c r="S589" i="8" s="1"/>
  <c r="R590" i="8"/>
  <c r="S590" i="8" s="1"/>
  <c r="R591" i="8"/>
  <c r="S591" i="8" s="1"/>
  <c r="R592" i="8"/>
  <c r="S592" i="8" s="1"/>
  <c r="R633" i="8"/>
  <c r="S633" i="8" s="1"/>
  <c r="R634" i="8"/>
  <c r="S634" i="8" s="1"/>
  <c r="R390" i="8"/>
  <c r="S390" i="8" s="1"/>
  <c r="R391" i="8"/>
  <c r="S391" i="8" s="1"/>
  <c r="R392" i="8"/>
  <c r="S392" i="8" s="1"/>
  <c r="R412" i="8"/>
  <c r="S412" i="8" s="1"/>
  <c r="R413" i="8"/>
  <c r="S413" i="8" s="1"/>
  <c r="R386" i="8"/>
  <c r="S386" i="8" s="1"/>
  <c r="R387" i="8"/>
  <c r="S387" i="8" s="1"/>
  <c r="R388" i="8"/>
  <c r="S388" i="8" s="1"/>
  <c r="R389" i="8"/>
  <c r="S389" i="8" s="1"/>
  <c r="R414" i="8"/>
  <c r="S414" i="8" s="1"/>
  <c r="R415" i="8"/>
  <c r="S415" i="8" s="1"/>
  <c r="R416" i="8"/>
  <c r="S416" i="8" s="1"/>
  <c r="R417" i="8"/>
  <c r="S417" i="8" s="1"/>
  <c r="R593" i="8"/>
  <c r="S593" i="8" s="1"/>
  <c r="R594" i="8"/>
  <c r="S594" i="8" s="1"/>
  <c r="R595" i="8"/>
  <c r="S595" i="8" s="1"/>
  <c r="R596" i="8"/>
  <c r="S596" i="8" s="1"/>
  <c r="R597" i="8"/>
  <c r="S597" i="8" s="1"/>
  <c r="R171" i="8"/>
  <c r="S171" i="8" s="1"/>
  <c r="R172" i="8"/>
  <c r="S172" i="8" s="1"/>
  <c r="R177" i="8"/>
  <c r="S177" i="8" s="1"/>
  <c r="R178" i="8"/>
  <c r="S178" i="8" s="1"/>
  <c r="R179" i="8"/>
  <c r="S179" i="8" s="1"/>
  <c r="R180" i="8"/>
  <c r="S180" i="8" s="1"/>
  <c r="R185" i="8"/>
  <c r="S185" i="8" s="1"/>
  <c r="R186" i="8"/>
  <c r="S186" i="8" s="1"/>
  <c r="R187" i="8"/>
  <c r="S187" i="8" s="1"/>
  <c r="R188" i="8"/>
  <c r="S188" i="8" s="1"/>
  <c r="R173" i="8"/>
  <c r="S173" i="8" s="1"/>
  <c r="R174" i="8"/>
  <c r="S174" i="8" s="1"/>
  <c r="R175" i="8"/>
  <c r="S175" i="8" s="1"/>
  <c r="R176" i="8"/>
  <c r="S176" i="8" s="1"/>
  <c r="R181" i="8"/>
  <c r="S181" i="8" s="1"/>
  <c r="R182" i="8"/>
  <c r="S182" i="8" s="1"/>
  <c r="R183" i="8"/>
  <c r="S183" i="8" s="1"/>
  <c r="R184" i="8"/>
  <c r="S184" i="8" s="1"/>
  <c r="R1324" i="8"/>
  <c r="S1324" i="8" s="1"/>
  <c r="R1325" i="8"/>
  <c r="S1325" i="8" s="1"/>
  <c r="R1326" i="8"/>
  <c r="S1326" i="8" s="1"/>
  <c r="R1327" i="8"/>
  <c r="S1327" i="8" s="1"/>
  <c r="R1328" i="8"/>
  <c r="S1328" i="8" s="1"/>
  <c r="R1329" i="8"/>
  <c r="S1329" i="8" s="1"/>
  <c r="R1330" i="8"/>
  <c r="S1330" i="8" s="1"/>
  <c r="R1331" i="8"/>
  <c r="S1331" i="8" s="1"/>
  <c r="R1332" i="8"/>
  <c r="S1332" i="8" s="1"/>
  <c r="R1333" i="8"/>
  <c r="S1333" i="8" s="1"/>
  <c r="R1334" i="8"/>
  <c r="S1334" i="8" s="1"/>
  <c r="R1335" i="8"/>
  <c r="S1335" i="8" s="1"/>
  <c r="R1336" i="8"/>
  <c r="S1336" i="8" s="1"/>
  <c r="R107" i="8"/>
  <c r="S107" i="8" s="1"/>
  <c r="R108" i="8"/>
  <c r="S108" i="8" s="1"/>
  <c r="R104" i="8"/>
  <c r="S104" i="8" s="1"/>
  <c r="R105" i="8"/>
  <c r="S105" i="8" s="1"/>
  <c r="R106" i="8"/>
  <c r="S106" i="8" s="1"/>
  <c r="C202" i="11"/>
  <c r="C74" i="11"/>
  <c r="C236" i="11"/>
  <c r="C121" i="11" l="1"/>
  <c r="C172" i="11" l="1"/>
  <c r="C73" i="11" l="1"/>
  <c r="C115" i="11"/>
  <c r="C182" i="11"/>
  <c r="D270" i="11" l="1"/>
  <c r="C270" i="11"/>
  <c r="D269" i="11"/>
  <c r="C269" i="11"/>
  <c r="D268" i="11"/>
  <c r="C268" i="11"/>
  <c r="D267" i="11"/>
  <c r="C267" i="11"/>
  <c r="D266" i="11"/>
  <c r="C266" i="11"/>
  <c r="D265" i="11"/>
  <c r="C265" i="11"/>
  <c r="D264" i="11"/>
  <c r="C264" i="11"/>
  <c r="D263" i="1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D238" i="11"/>
  <c r="C238" i="11"/>
  <c r="D237" i="11"/>
  <c r="C237" i="11"/>
  <c r="D235" i="11"/>
  <c r="C235" i="11"/>
  <c r="D234" i="11"/>
  <c r="A234" i="11"/>
  <c r="C234" i="11" s="1"/>
  <c r="D233" i="11"/>
  <c r="C233" i="11"/>
  <c r="D232" i="11"/>
  <c r="C232" i="11"/>
  <c r="D231" i="11"/>
  <c r="C231" i="11"/>
  <c r="D230" i="11"/>
  <c r="C230" i="11"/>
  <c r="D229" i="11"/>
  <c r="C229" i="11"/>
  <c r="D228" i="11"/>
  <c r="C228" i="11"/>
  <c r="D227" i="11"/>
  <c r="C227" i="1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1" i="11"/>
  <c r="C201" i="11"/>
  <c r="D200" i="11"/>
  <c r="C200" i="11"/>
  <c r="D199" i="11"/>
  <c r="C199" i="11"/>
  <c r="D198" i="11"/>
  <c r="C198" i="11"/>
  <c r="D197" i="11"/>
  <c r="C197" i="11"/>
  <c r="D196" i="11"/>
  <c r="C196" i="11"/>
  <c r="D195" i="11"/>
  <c r="C195" i="11"/>
  <c r="C194" i="11"/>
  <c r="D193" i="11"/>
  <c r="C193" i="11"/>
  <c r="D192" i="11"/>
  <c r="C192" i="11"/>
  <c r="D191" i="11"/>
  <c r="C191" i="11"/>
  <c r="D190" i="11"/>
  <c r="C190" i="11"/>
  <c r="D189" i="11"/>
  <c r="C189" i="11"/>
  <c r="D188" i="11"/>
  <c r="C188" i="11"/>
  <c r="D187" i="11"/>
  <c r="C187" i="11"/>
  <c r="D186" i="11"/>
  <c r="C186" i="11"/>
  <c r="D185" i="11"/>
  <c r="C185" i="11"/>
  <c r="D184" i="11"/>
  <c r="C184" i="11"/>
  <c r="D181" i="11"/>
  <c r="C181" i="11"/>
  <c r="D180" i="11"/>
  <c r="C180" i="11"/>
  <c r="D179" i="11"/>
  <c r="C179" i="11"/>
  <c r="D178" i="11"/>
  <c r="C178" i="11"/>
  <c r="D177" i="11"/>
  <c r="C177" i="11"/>
  <c r="D176" i="11"/>
  <c r="C176" i="11"/>
  <c r="D175" i="11"/>
  <c r="C175" i="11"/>
  <c r="D174" i="11"/>
  <c r="C174" i="11"/>
  <c r="D173" i="11"/>
  <c r="C173" i="11"/>
  <c r="D170" i="11"/>
  <c r="C170" i="11"/>
  <c r="D169" i="11"/>
  <c r="C169" i="11"/>
  <c r="D168" i="11"/>
  <c r="C168" i="11"/>
  <c r="D167" i="11"/>
  <c r="C167" i="11"/>
  <c r="D166" i="11"/>
  <c r="C166" i="11"/>
  <c r="D165" i="11"/>
  <c r="C165" i="11"/>
  <c r="D164" i="11"/>
  <c r="C164" i="11"/>
  <c r="D163" i="11"/>
  <c r="C163" i="11"/>
  <c r="D162" i="11"/>
  <c r="C162" i="11"/>
  <c r="D161" i="11"/>
  <c r="C161" i="11"/>
  <c r="C160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3" i="11"/>
  <c r="C123" i="11"/>
  <c r="C122" i="11"/>
  <c r="D120" i="11"/>
  <c r="C120" i="11"/>
  <c r="D119" i="11"/>
  <c r="C119" i="11"/>
  <c r="D118" i="11"/>
  <c r="C118" i="11"/>
  <c r="D117" i="11"/>
  <c r="C117" i="11"/>
  <c r="D114" i="11"/>
  <c r="C114" i="11"/>
  <c r="D113" i="11"/>
  <c r="C113" i="11"/>
  <c r="C112" i="11"/>
  <c r="D111" i="11"/>
  <c r="C111" i="11"/>
  <c r="D110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2" i="11"/>
  <c r="C102" i="11"/>
  <c r="D101" i="11"/>
  <c r="C101" i="11"/>
  <c r="D100" i="11"/>
  <c r="C100" i="11"/>
  <c r="D99" i="11"/>
  <c r="C99" i="11"/>
  <c r="D98" i="11"/>
  <c r="C98" i="11"/>
  <c r="C97" i="11"/>
  <c r="D96" i="11"/>
  <c r="C96" i="11"/>
  <c r="D95" i="11"/>
  <c r="C95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2" i="11"/>
  <c r="C72" i="11"/>
  <c r="D71" i="11"/>
  <c r="C71" i="11"/>
  <c r="D70" i="11"/>
  <c r="C70" i="11"/>
  <c r="D69" i="11"/>
  <c r="C69" i="11"/>
  <c r="D68" i="11"/>
  <c r="C68" i="11"/>
  <c r="D67" i="11"/>
  <c r="C67" i="11"/>
  <c r="D66" i="11"/>
  <c r="C66" i="11"/>
  <c r="B65" i="11"/>
  <c r="D65" i="11" s="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C25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C17" i="11"/>
  <c r="D16" i="11"/>
  <c r="C16" i="11"/>
  <c r="D15" i="11"/>
  <c r="C15" i="11"/>
  <c r="D14" i="11"/>
  <c r="C14" i="11"/>
  <c r="D13" i="11"/>
  <c r="C13" i="11"/>
  <c r="C12" i="11"/>
  <c r="C11" i="11"/>
  <c r="C10" i="11"/>
  <c r="D9" i="11"/>
  <c r="C9" i="11"/>
  <c r="D8" i="11"/>
  <c r="C8" i="11"/>
  <c r="D7" i="11"/>
  <c r="C7" i="11"/>
  <c r="C6" i="11"/>
  <c r="D4" i="11"/>
  <c r="C4" i="11"/>
  <c r="D3" i="11"/>
  <c r="C3" i="11"/>
  <c r="D2" i="11"/>
  <c r="C2" i="11"/>
  <c r="C65" i="11" l="1"/>
  <c r="F99" i="6" l="1"/>
  <c r="F100" i="6"/>
  <c r="F101" i="6"/>
  <c r="F102" i="6"/>
  <c r="F103" i="6"/>
  <c r="F104" i="6"/>
  <c r="F105" i="6"/>
  <c r="F106" i="6"/>
  <c r="F107" i="6"/>
  <c r="F108" i="6"/>
  <c r="F109" i="6"/>
  <c r="F110" i="6"/>
  <c r="F111" i="6"/>
  <c r="T159" i="30" l="1"/>
  <c r="T158" i="30"/>
  <c r="T157" i="30"/>
  <c r="T156" i="30"/>
  <c r="T155" i="30"/>
  <c r="T154" i="30"/>
  <c r="T153" i="30"/>
  <c r="T152" i="30"/>
  <c r="T151" i="30"/>
  <c r="T150" i="30"/>
  <c r="T149" i="30"/>
  <c r="T148" i="30"/>
  <c r="T147" i="30"/>
  <c r="T146" i="30"/>
  <c r="T145" i="30"/>
  <c r="T144" i="30"/>
  <c r="T143" i="30"/>
  <c r="T142" i="30"/>
  <c r="T141" i="30"/>
  <c r="T140" i="30"/>
  <c r="T139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5" i="30"/>
  <c r="T124" i="30"/>
  <c r="T123" i="30"/>
  <c r="T122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106" i="30"/>
  <c r="T105" i="30"/>
  <c r="T104" i="30"/>
  <c r="T103" i="30"/>
  <c r="T102" i="30"/>
  <c r="T101" i="30"/>
  <c r="T100" i="30"/>
  <c r="T99" i="30"/>
  <c r="T98" i="30"/>
  <c r="T97" i="30"/>
  <c r="T96" i="30"/>
  <c r="T95" i="30"/>
  <c r="T94" i="30"/>
  <c r="T93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8" i="30"/>
  <c r="T77" i="30"/>
  <c r="T76" i="30"/>
  <c r="T75" i="30"/>
  <c r="T74" i="30"/>
  <c r="T73" i="30"/>
  <c r="T72" i="30"/>
  <c r="T71" i="30"/>
  <c r="T70" i="30"/>
  <c r="T69" i="30"/>
  <c r="T68" i="30"/>
  <c r="T67" i="30"/>
  <c r="T66" i="30"/>
  <c r="T65" i="30"/>
  <c r="T64" i="30"/>
  <c r="T63" i="30"/>
  <c r="T62" i="30"/>
  <c r="T61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T48" i="30"/>
  <c r="T47" i="30"/>
  <c r="T46" i="30"/>
  <c r="T45" i="30"/>
  <c r="T44" i="30"/>
  <c r="T43" i="30"/>
  <c r="T42" i="30"/>
  <c r="T41" i="30"/>
  <c r="T40" i="30"/>
  <c r="T39" i="30"/>
  <c r="T38" i="30"/>
  <c r="T37" i="30"/>
  <c r="T36" i="30"/>
  <c r="T35" i="30"/>
  <c r="T34" i="30"/>
  <c r="T33" i="30"/>
  <c r="T31" i="30"/>
  <c r="T30" i="30"/>
  <c r="T29" i="30"/>
  <c r="T28" i="30"/>
  <c r="T27" i="30"/>
  <c r="T26" i="30"/>
  <c r="T25" i="30"/>
  <c r="T24" i="30"/>
  <c r="T23" i="30"/>
  <c r="T22" i="30"/>
  <c r="T21" i="30"/>
  <c r="T20" i="30"/>
  <c r="T19" i="30"/>
  <c r="T18" i="30"/>
  <c r="T17" i="30"/>
  <c r="T16" i="30"/>
  <c r="T15" i="30"/>
  <c r="T14" i="30"/>
  <c r="T13" i="30"/>
  <c r="T12" i="30"/>
  <c r="T11" i="30"/>
  <c r="T10" i="30"/>
  <c r="T9" i="30"/>
  <c r="T8" i="30"/>
  <c r="T7" i="30"/>
  <c r="T6" i="30"/>
  <c r="T5" i="30"/>
  <c r="T4" i="30"/>
  <c r="T3" i="30"/>
  <c r="T2" i="30"/>
  <c r="G4" i="29" l="1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G3" i="29"/>
  <c r="F3" i="29"/>
  <c r="E7" i="6" l="1"/>
  <c r="E20" i="6"/>
  <c r="E28" i="6"/>
  <c r="E36" i="6"/>
  <c r="E44" i="6"/>
  <c r="E52" i="6"/>
  <c r="E4" i="6"/>
  <c r="E21" i="6"/>
  <c r="E25" i="6"/>
  <c r="E37" i="6"/>
  <c r="E41" i="6"/>
  <c r="E53" i="6"/>
  <c r="E57" i="6"/>
  <c r="E59" i="6"/>
  <c r="E3" i="6"/>
  <c r="E11" i="6"/>
  <c r="E15" i="6"/>
  <c r="E19" i="6"/>
  <c r="E23" i="6"/>
  <c r="E27" i="6"/>
  <c r="E31" i="6"/>
  <c r="E35" i="6"/>
  <c r="E39" i="6"/>
  <c r="E43" i="6"/>
  <c r="E47" i="6"/>
  <c r="E51" i="6"/>
  <c r="E55" i="6"/>
  <c r="E5" i="6"/>
  <c r="E9" i="6"/>
  <c r="E17" i="6"/>
  <c r="E33" i="6"/>
  <c r="E49" i="6"/>
  <c r="E14" i="6"/>
  <c r="E22" i="6"/>
  <c r="E30" i="6"/>
  <c r="E42" i="6"/>
  <c r="E46" i="6"/>
  <c r="E54" i="6"/>
  <c r="E8" i="6"/>
  <c r="E12" i="6"/>
  <c r="E16" i="6"/>
  <c r="E24" i="6"/>
  <c r="E32" i="6"/>
  <c r="E40" i="6"/>
  <c r="E48" i="6"/>
  <c r="E56" i="6"/>
  <c r="E2" i="6"/>
  <c r="E13" i="6"/>
  <c r="E29" i="6"/>
  <c r="E45" i="6"/>
  <c r="E6" i="6"/>
  <c r="E10" i="6"/>
  <c r="E18" i="6"/>
  <c r="E26" i="6"/>
  <c r="E34" i="6"/>
  <c r="E38" i="6"/>
  <c r="E50" i="6"/>
  <c r="E58" i="6"/>
  <c r="C40" i="24" l="1"/>
  <c r="E37" i="24"/>
  <c r="H37" i="24"/>
  <c r="E38" i="24"/>
  <c r="H38" i="24"/>
  <c r="E39" i="24"/>
  <c r="H39" i="24"/>
  <c r="E26" i="24"/>
  <c r="H26" i="24"/>
  <c r="E27" i="24"/>
  <c r="H27" i="24"/>
  <c r="E28" i="24"/>
  <c r="H28" i="24"/>
  <c r="E29" i="24"/>
  <c r="H29" i="24"/>
  <c r="E30" i="24"/>
  <c r="H30" i="24"/>
  <c r="E31" i="24"/>
  <c r="H31" i="24"/>
  <c r="E32" i="24"/>
  <c r="H32" i="24"/>
  <c r="E33" i="24"/>
  <c r="H33" i="24"/>
  <c r="E34" i="24"/>
  <c r="H34" i="24"/>
  <c r="E35" i="24"/>
  <c r="H35" i="24"/>
  <c r="E36" i="24"/>
  <c r="H36" i="24"/>
  <c r="F31" i="6"/>
  <c r="G31" i="6" s="1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F17" i="6"/>
  <c r="G17" i="6" s="1"/>
  <c r="I4" i="26" l="1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3" i="26"/>
  <c r="F2" i="6"/>
  <c r="G2" i="6" s="1"/>
  <c r="E25" i="24"/>
  <c r="F26" i="24"/>
  <c r="E50" i="24"/>
  <c r="F27" i="24"/>
  <c r="E51" i="24"/>
  <c r="F28" i="24"/>
  <c r="E52" i="24"/>
  <c r="F29" i="24"/>
  <c r="E53" i="24"/>
  <c r="F30" i="24"/>
  <c r="E54" i="24"/>
  <c r="F31" i="24"/>
  <c r="E55" i="24"/>
  <c r="F32" i="24"/>
  <c r="E56" i="24"/>
  <c r="F33" i="24"/>
  <c r="E57" i="24"/>
  <c r="F34" i="24"/>
  <c r="E58" i="24"/>
  <c r="F35" i="24"/>
  <c r="E59" i="24"/>
  <c r="F36" i="24"/>
  <c r="E60" i="24"/>
  <c r="F37" i="24"/>
  <c r="E61" i="24"/>
  <c r="F38" i="24"/>
  <c r="E62" i="24"/>
  <c r="F39" i="24"/>
  <c r="E63" i="24"/>
  <c r="C64" i="24"/>
  <c r="E64" i="24"/>
  <c r="C65" i="24"/>
  <c r="D65" i="24"/>
  <c r="E65" i="24"/>
  <c r="C66" i="24"/>
  <c r="D66" i="24"/>
  <c r="E66" i="24"/>
  <c r="F25" i="24"/>
  <c r="I25" i="24" l="1"/>
  <c r="H25" i="24"/>
  <c r="E49" i="24"/>
  <c r="F15" i="6" l="1"/>
  <c r="G15" i="6" s="1"/>
  <c r="F3" i="6"/>
  <c r="G3" i="6" s="1"/>
  <c r="F4" i="6"/>
  <c r="G4" i="6" s="1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6" i="6"/>
  <c r="G16" i="6" s="1"/>
  <c r="F18" i="6"/>
  <c r="G18" i="6" s="1"/>
  <c r="F19" i="6"/>
  <c r="G19" i="6" s="1"/>
  <c r="F20" i="6"/>
  <c r="G20" i="6" s="1"/>
  <c r="F21" i="6"/>
  <c r="G21" i="6" s="1"/>
  <c r="F22" i="6"/>
  <c r="G22" i="6" s="1"/>
  <c r="F23" i="6"/>
  <c r="G23" i="6" s="1"/>
  <c r="F24" i="6"/>
  <c r="G24" i="6" s="1"/>
  <c r="F25" i="6"/>
  <c r="G25" i="6" s="1"/>
  <c r="F26" i="6"/>
  <c r="G26" i="6" s="1"/>
  <c r="F27" i="6"/>
  <c r="G27" i="6" s="1"/>
  <c r="F28" i="6"/>
  <c r="G28" i="6" s="1"/>
  <c r="F29" i="6"/>
  <c r="G29" i="6" s="1"/>
  <c r="F30" i="6"/>
  <c r="G30" i="6" s="1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F41" i="6"/>
  <c r="G41" i="6" s="1"/>
  <c r="F42" i="6"/>
  <c r="G42" i="6" s="1"/>
  <c r="F43" i="6"/>
  <c r="G43" i="6" s="1"/>
  <c r="F44" i="6"/>
  <c r="G44" i="6" s="1"/>
  <c r="F45" i="6"/>
  <c r="G45" i="6" s="1"/>
  <c r="F46" i="6"/>
  <c r="G46" i="6" s="1"/>
  <c r="F47" i="6"/>
  <c r="G47" i="6" s="1"/>
  <c r="F48" i="6"/>
  <c r="G48" i="6" s="1"/>
  <c r="F49" i="6"/>
  <c r="G49" i="6" s="1"/>
  <c r="F50" i="6"/>
  <c r="G50" i="6" s="1"/>
  <c r="F51" i="6"/>
  <c r="G51" i="6" s="1"/>
  <c r="F52" i="6"/>
  <c r="G52" i="6" s="1"/>
  <c r="F53" i="6"/>
  <c r="G53" i="6" s="1"/>
  <c r="F54" i="6"/>
  <c r="G54" i="6" s="1"/>
  <c r="F55" i="6"/>
  <c r="G55" i="6" s="1"/>
  <c r="F56" i="6"/>
  <c r="G56" i="6" s="1"/>
  <c r="F57" i="6"/>
  <c r="G57" i="6" s="1"/>
  <c r="F58" i="6"/>
  <c r="G58" i="6" s="1"/>
  <c r="F59" i="6"/>
  <c r="G59" i="6" s="1"/>
  <c r="H17" i="6" l="1"/>
  <c r="H31" i="6"/>
  <c r="H5" i="6"/>
  <c r="H9" i="6"/>
  <c r="H13" i="6"/>
  <c r="H18" i="6"/>
  <c r="H22" i="6"/>
  <c r="H26" i="6"/>
  <c r="H30" i="6"/>
  <c r="H2" i="6"/>
  <c r="H6" i="6"/>
  <c r="H10" i="6"/>
  <c r="H14" i="6"/>
  <c r="H19" i="6"/>
  <c r="H23" i="6"/>
  <c r="H27" i="6"/>
  <c r="H32" i="6"/>
  <c r="H36" i="6"/>
  <c r="H40" i="6"/>
  <c r="H44" i="6"/>
  <c r="H48" i="6"/>
  <c r="H52" i="6"/>
  <c r="H56" i="6"/>
  <c r="H8" i="6"/>
  <c r="H16" i="6"/>
  <c r="H25" i="6"/>
  <c r="H34" i="6"/>
  <c r="H39" i="6"/>
  <c r="H45" i="6"/>
  <c r="H50" i="6"/>
  <c r="H55" i="6"/>
  <c r="H4" i="6"/>
  <c r="H21" i="6"/>
  <c r="H37" i="6"/>
  <c r="H58" i="6"/>
  <c r="H3" i="6"/>
  <c r="H11" i="6"/>
  <c r="H20" i="6"/>
  <c r="H28" i="6"/>
  <c r="H35" i="6"/>
  <c r="H41" i="6"/>
  <c r="H46" i="6"/>
  <c r="H51" i="6"/>
  <c r="H57" i="6"/>
  <c r="H12" i="6"/>
  <c r="H29" i="6"/>
  <c r="H42" i="6"/>
  <c r="H47" i="6"/>
  <c r="H53" i="6"/>
  <c r="H24" i="6"/>
  <c r="H49" i="6"/>
  <c r="H7" i="6"/>
  <c r="H15" i="6"/>
  <c r="H33" i="6"/>
  <c r="H54" i="6"/>
  <c r="H38" i="6"/>
  <c r="H59" i="6"/>
  <c r="H43" i="6"/>
</calcChain>
</file>

<file path=xl/sharedStrings.xml><?xml version="1.0" encoding="utf-8"?>
<sst xmlns="http://schemas.openxmlformats.org/spreadsheetml/2006/main" count="19148" uniqueCount="2029">
  <si>
    <t>Razón social cliente factura</t>
  </si>
  <si>
    <t>Fecha</t>
  </si>
  <si>
    <t>Estado movto.</t>
  </si>
  <si>
    <t>Cant. pedida</t>
  </si>
  <si>
    <t>Cant. pendiente</t>
  </si>
  <si>
    <t>Referencia</t>
  </si>
  <si>
    <t>Desc. detalle ext. 1</t>
  </si>
  <si>
    <t>Cliente factura</t>
  </si>
  <si>
    <t>Desc. ciudad</t>
  </si>
  <si>
    <t>SUPERMOTOS DE GIRARDOT S.A.S.</t>
  </si>
  <si>
    <t xml:space="preserve">CB 190R                                           </t>
  </si>
  <si>
    <t>NEGRO ONI</t>
  </si>
  <si>
    <t>CHAPARRAL</t>
  </si>
  <si>
    <t>ROJO NEGR</t>
  </si>
  <si>
    <t xml:space="preserve">*CB-110                                           </t>
  </si>
  <si>
    <t>AZUL FIJI</t>
  </si>
  <si>
    <t xml:space="preserve">NEGRO    </t>
  </si>
  <si>
    <t>ROJO SPOR</t>
  </si>
  <si>
    <t xml:space="preserve">*INVICTA                                          </t>
  </si>
  <si>
    <t>ROJO SIEN</t>
  </si>
  <si>
    <t xml:space="preserve">DREAM NEO                                         </t>
  </si>
  <si>
    <t xml:space="preserve">*WAVE 110                                         </t>
  </si>
  <si>
    <t>AZUL GEMI</t>
  </si>
  <si>
    <t xml:space="preserve">CLICK 125i                                        </t>
  </si>
  <si>
    <t>NEGRO AST</t>
  </si>
  <si>
    <t xml:space="preserve">DIO 110                                           </t>
  </si>
  <si>
    <t>NEGRO BLA</t>
  </si>
  <si>
    <t xml:space="preserve">*XR 150L                                          </t>
  </si>
  <si>
    <t xml:space="preserve">*CBF-125 pt                                       </t>
  </si>
  <si>
    <t>ESPINAL</t>
  </si>
  <si>
    <t>GRIS META</t>
  </si>
  <si>
    <t>AZUL BLAN</t>
  </si>
  <si>
    <t>NEGRO ROJ</t>
  </si>
  <si>
    <t>BELTRAN OTALORA ALBERTO</t>
  </si>
  <si>
    <t>GUAMO</t>
  </si>
  <si>
    <t>MENDEZ PARRA MANUEL RICARDO</t>
  </si>
  <si>
    <t>HONDA</t>
  </si>
  <si>
    <t>SUPERMOTOS DEL TOLIMA S.A.S</t>
  </si>
  <si>
    <t>LIBANO</t>
  </si>
  <si>
    <t>MARIQUITA</t>
  </si>
  <si>
    <t>MELGAR</t>
  </si>
  <si>
    <t>PURIFICACION</t>
  </si>
  <si>
    <t>CALI</t>
  </si>
  <si>
    <t>SUPERMOTOS DE CALI S.A.S.</t>
  </si>
  <si>
    <t>BLANCO PE</t>
  </si>
  <si>
    <t>SUPERMOTOS DEL PACIFICO S.A.S</t>
  </si>
  <si>
    <t>GRUPO EMPRESARIAL DISTRITO SAS</t>
  </si>
  <si>
    <t>BUENAVENTURA</t>
  </si>
  <si>
    <t>MOTO PREMIUM DE OCCIDENTE S.A.S.</t>
  </si>
  <si>
    <t>CAICEDONIA</t>
  </si>
  <si>
    <t>SHAIK OSPINA CARLOS ANDRES</t>
  </si>
  <si>
    <t>CANDELARIA</t>
  </si>
  <si>
    <t>SUPERMOTOS DEL CAFE S.A.S.</t>
  </si>
  <si>
    <t>CARTAGO</t>
  </si>
  <si>
    <t>FLORIDA</t>
  </si>
  <si>
    <t>JAMUNDI</t>
  </si>
  <si>
    <t>LA UNION</t>
  </si>
  <si>
    <t>SUPERMOTOS DEL VALLE S.A.S.</t>
  </si>
  <si>
    <t>PALMIRA</t>
  </si>
  <si>
    <t>TULUA MOTOS S. A.</t>
  </si>
  <si>
    <t>TULUA</t>
  </si>
  <si>
    <t>COMERCIAL ELECTRO MUEBLES LTDA</t>
  </si>
  <si>
    <t>ARAUCA</t>
  </si>
  <si>
    <t>ARAUQUITA</t>
  </si>
  <si>
    <t>SARAVENA</t>
  </si>
  <si>
    <t>TAME</t>
  </si>
  <si>
    <t>INVERSIONES LOPEZ CADAVID Y COMPAÑIA LTDA</t>
  </si>
  <si>
    <t>YOPAL</t>
  </si>
  <si>
    <t>TORRES ESTEPA FREDDY HUMBERTO</t>
  </si>
  <si>
    <t>CHAVES CADENA JAIRO LEON</t>
  </si>
  <si>
    <t>MOCOA</t>
  </si>
  <si>
    <t>CABRERA  EVERT</t>
  </si>
  <si>
    <t>CABRERA EVERT</t>
  </si>
  <si>
    <t>PUERTO ASIS</t>
  </si>
  <si>
    <t>SALAZAR ACOSTA EDWIN ARTURO</t>
  </si>
  <si>
    <t>CREDITOS PARRA Y CIA S.A.S</t>
  </si>
  <si>
    <t>LETICIA</t>
  </si>
  <si>
    <t>RUGE PINZON JORGE HERNAN</t>
  </si>
  <si>
    <t>CASA YOJE S.A.S.</t>
  </si>
  <si>
    <t>LA PRIMAVERA</t>
  </si>
  <si>
    <t>NEIVA</t>
  </si>
  <si>
    <t>SUPERMOTOS DEL HUILA SAS</t>
  </si>
  <si>
    <t>GARZON</t>
  </si>
  <si>
    <t>LA PLATA</t>
  </si>
  <si>
    <t>PITALITO</t>
  </si>
  <si>
    <t>SUPERMOTOS DEL MAGDALENA S.A.S</t>
  </si>
  <si>
    <t>SANTA MARTA</t>
  </si>
  <si>
    <t>RUBE MOTOS S.A.S.</t>
  </si>
  <si>
    <t>EL BANCO</t>
  </si>
  <si>
    <t>MOTOS IBC S.A.S</t>
  </si>
  <si>
    <t>FUNDACION</t>
  </si>
  <si>
    <t>LOPEZ NARVAEZ JOSE DAVID</t>
  </si>
  <si>
    <t>GUAMAL</t>
  </si>
  <si>
    <t>MOTO HIT LTDA</t>
  </si>
  <si>
    <t>PLATO</t>
  </si>
  <si>
    <t>MOTO SUPER S.A.S</t>
  </si>
  <si>
    <t>SAN SEBASTIAN BUENAVIST</t>
  </si>
  <si>
    <t>DISTRIGON LIMITADA</t>
  </si>
  <si>
    <t>SANTA ANA</t>
  </si>
  <si>
    <t>YOKO MOTOS S.A.S.</t>
  </si>
  <si>
    <t>VILLAVICENCIO</t>
  </si>
  <si>
    <t>COMERCIALIZADORA ALCALA MOTOR S.A.S.</t>
  </si>
  <si>
    <t>CABALLERO BUENO CLEOMEDES JOSE</t>
  </si>
  <si>
    <t>CHAVES BONILLA CONCESIONARIOS SAS</t>
  </si>
  <si>
    <t>ACACIAS</t>
  </si>
  <si>
    <t>GRANADA</t>
  </si>
  <si>
    <t>PASTO</t>
  </si>
  <si>
    <t>MAQUINAGRO S.A</t>
  </si>
  <si>
    <t>SUPERMOTOS DE NARIÑO SAS</t>
  </si>
  <si>
    <t>CARDENAS URBANO CARLOS EDUARDO</t>
  </si>
  <si>
    <t>SAMANIEGO</t>
  </si>
  <si>
    <t>CALVACHE ORTEGA LUZ AIDEE</t>
  </si>
  <si>
    <t>SAN PABLO</t>
  </si>
  <si>
    <t>TUMACO</t>
  </si>
  <si>
    <t>SUPERMOTOS DEL ORIENTE S.A.S.</t>
  </si>
  <si>
    <t>CUCUTA</t>
  </si>
  <si>
    <t>OSORIO RIVERO CIRO ALFONSO</t>
  </si>
  <si>
    <t>OCAÑA</t>
  </si>
  <si>
    <t>ARMENIA</t>
  </si>
  <si>
    <t>CALARCA</t>
  </si>
  <si>
    <t>QUIMBAYA</t>
  </si>
  <si>
    <t>PEREIRA</t>
  </si>
  <si>
    <t>DOS QUEBRADAS</t>
  </si>
  <si>
    <t>LA VIRGINIA</t>
  </si>
  <si>
    <t>SANTA ROSA DE CABAL</t>
  </si>
  <si>
    <t>SUPERMOTOS DE SANTANDER S.A.S</t>
  </si>
  <si>
    <t>BUCARAMANGA</t>
  </si>
  <si>
    <t>MACANA  MARTHA ROCIO</t>
  </si>
  <si>
    <t>BARBOSA</t>
  </si>
  <si>
    <t>DISMOTOS HONDA S.A.S.</t>
  </si>
  <si>
    <t>CIMITARRA</t>
  </si>
  <si>
    <t>CENTRALMOTOS LEBRIJA S.A.S.</t>
  </si>
  <si>
    <t>FLORIDABLANCA</t>
  </si>
  <si>
    <t>ABRIL RODRIGUEZ HELBER MAURICIO</t>
  </si>
  <si>
    <t>GIRON</t>
  </si>
  <si>
    <t>TIRIA MORENO TERESA DE JESUS</t>
  </si>
  <si>
    <t>AVILA VERA BLANCA STELLA</t>
  </si>
  <si>
    <t>SAN GIL</t>
  </si>
  <si>
    <t>SUFIMOTOS S.A.S.</t>
  </si>
  <si>
    <t>SINCELEJO</t>
  </si>
  <si>
    <t>SUPERMOTOS DE CORDOBA S.A</t>
  </si>
  <si>
    <t>COROZAL</t>
  </si>
  <si>
    <t>CASTILLO NOGUERA LEIDY ALEJANDRA</t>
  </si>
  <si>
    <t>MAJAGUAL</t>
  </si>
  <si>
    <t>MOTO HOGAR C.L.R. S.A.S.</t>
  </si>
  <si>
    <t>SAMPUES</t>
  </si>
  <si>
    <t>PADILLA FLOREZ MARIO LUIS</t>
  </si>
  <si>
    <t>SAN MARCOS</t>
  </si>
  <si>
    <t>IBAGUE</t>
  </si>
  <si>
    <t>SUPERMOTOS DE MEDELLIN S.A.S.</t>
  </si>
  <si>
    <t>MEDELLIN</t>
  </si>
  <si>
    <t>SUPERMOTOS DE ANTIOQUIA S.A.</t>
  </si>
  <si>
    <t>CANOMOTOS ANDES S.A.S</t>
  </si>
  <si>
    <t>ANDES</t>
  </si>
  <si>
    <t>ESCUDERO CANO ELIZABETH</t>
  </si>
  <si>
    <t>SANTAFE DE ANTIOQUIA</t>
  </si>
  <si>
    <t>ZUPERMOTOS DEL GOLFO SAS</t>
  </si>
  <si>
    <t>APARTADO</t>
  </si>
  <si>
    <t>ARBOLETES</t>
  </si>
  <si>
    <t>HONDA SUPER NORTE S.A.S.</t>
  </si>
  <si>
    <t>BELLO</t>
  </si>
  <si>
    <t>SUROMOTOS S.A.</t>
  </si>
  <si>
    <t>CIUDAD BOLIVAR</t>
  </si>
  <si>
    <t>HONDA-SUR MOTOS Y REPUESTOS S.A.S.</t>
  </si>
  <si>
    <t>CALDAS</t>
  </si>
  <si>
    <t>ZUPERMOTO S.A.</t>
  </si>
  <si>
    <t>CAUCASIA</t>
  </si>
  <si>
    <t>COPACABANA</t>
  </si>
  <si>
    <t>ENVIGADO</t>
  </si>
  <si>
    <t>MOTOS LA FRONTERA S.A.</t>
  </si>
  <si>
    <t>PUERTO BERRIO</t>
  </si>
  <si>
    <t>RIONEGRO</t>
  </si>
  <si>
    <t>ESTRADA RESTREPO JESUS DAVID</t>
  </si>
  <si>
    <t>SANTA ROSA DE OSOS</t>
  </si>
  <si>
    <t>VILLA PEREZ JESUS DAVID</t>
  </si>
  <si>
    <t>SEGOVIA</t>
  </si>
  <si>
    <t>TURBO</t>
  </si>
  <si>
    <t>YARUMAL</t>
  </si>
  <si>
    <t>SUPERMOTOS DEL ATLANTICO S.A.S</t>
  </si>
  <si>
    <t>BARRANQUILLA</t>
  </si>
  <si>
    <t>INVERSIONES HERNANDEZ SINNING H&amp;S S.A.S</t>
  </si>
  <si>
    <t>SABANALARGA</t>
  </si>
  <si>
    <t>BICIMOTOS Y REPUESTOS S.A.S</t>
  </si>
  <si>
    <t>SOLEDAD</t>
  </si>
  <si>
    <t>BOGOTA D.C.</t>
  </si>
  <si>
    <t>EN MOTO.COM SAS</t>
  </si>
  <si>
    <t>SUPERMOTOS DE CUNDINAMARCA S.A.S</t>
  </si>
  <si>
    <t>CCS MOTOR S A S</t>
  </si>
  <si>
    <t>MOTOR CITY HERO S.A.S</t>
  </si>
  <si>
    <t>SUPERMOTOS DE BOGOTA S.A.S.</t>
  </si>
  <si>
    <t>CORTES VELASQUEZ OMAR HENRY</t>
  </si>
  <si>
    <t>SAINEA PUERTO LUIS ALBERTO</t>
  </si>
  <si>
    <t>CASAMOTO S A S</t>
  </si>
  <si>
    <t>SUPERMOTOS DE BOLIVAR S.A.S.</t>
  </si>
  <si>
    <t>CARTAGENA</t>
  </si>
  <si>
    <t>MOTOMAS DE LA COSTA LTDA</t>
  </si>
  <si>
    <t>MAGANGUE</t>
  </si>
  <si>
    <t>JISSEN HANNA SIRENE</t>
  </si>
  <si>
    <t>MOMPOS</t>
  </si>
  <si>
    <t>AGRO HONDA LA S.A.S</t>
  </si>
  <si>
    <t>ROMERO COCA JORGE ALBERTO</t>
  </si>
  <si>
    <t>SANTA ROSA DEL SUR</t>
  </si>
  <si>
    <t>TUNJA</t>
  </si>
  <si>
    <t>HONDA MOTOBOY S.A.S.</t>
  </si>
  <si>
    <t>PUERTO BOYACA</t>
  </si>
  <si>
    <t>SOGAMOSO</t>
  </si>
  <si>
    <t>MANIZALES</t>
  </si>
  <si>
    <t>LA DORADA</t>
  </si>
  <si>
    <t>CEVECO S.A.S.</t>
  </si>
  <si>
    <t>RIOSUCIO</t>
  </si>
  <si>
    <t>FLORENCIA</t>
  </si>
  <si>
    <t>ROSAS ESCANDON GUSTAVO ADOLFO</t>
  </si>
  <si>
    <t>POSADA OSPINA HOFFERMANM</t>
  </si>
  <si>
    <t>EL DONCELLO</t>
  </si>
  <si>
    <t>SAN VICENTE DEL CAGUAN</t>
  </si>
  <si>
    <t>SUPERMOTOS DEL CAUCA SAS</t>
  </si>
  <si>
    <t>POPAYAN</t>
  </si>
  <si>
    <t>GUAJI  ARACELY</t>
  </si>
  <si>
    <t>ARGELIA</t>
  </si>
  <si>
    <t>ROSAS BAZANTE JORGE ANDRES</t>
  </si>
  <si>
    <t>PATIA(EL BORDO)</t>
  </si>
  <si>
    <t>MONJE MORCILLO EDWARD FELIPE</t>
  </si>
  <si>
    <t>PIENDAMO</t>
  </si>
  <si>
    <t>MICOLTA FRANCO ALEXANDER</t>
  </si>
  <si>
    <t>PUERTO TEJADA</t>
  </si>
  <si>
    <t>SANTANDER DE QUILICHAO</t>
  </si>
  <si>
    <t>TIMBIO</t>
  </si>
  <si>
    <t>SUPERMOTOS DEL CESAR S.A.S.</t>
  </si>
  <si>
    <t>VALLEDUPAR</t>
  </si>
  <si>
    <t>RODRIGUEZ ROSA CECILIA</t>
  </si>
  <si>
    <t>BOSCONIA</t>
  </si>
  <si>
    <t>MOTOS GAP S.A.S.</t>
  </si>
  <si>
    <t>CURUMANI</t>
  </si>
  <si>
    <t>MONTERIA</t>
  </si>
  <si>
    <t>MOTO AGRO DEL SINU S.A.S.</t>
  </si>
  <si>
    <t>CERETE</t>
  </si>
  <si>
    <t>CHINU</t>
  </si>
  <si>
    <t>CIENAGA DE ORO</t>
  </si>
  <si>
    <t>LORICA</t>
  </si>
  <si>
    <t>MOTOCENTRO HONDA S.A.</t>
  </si>
  <si>
    <t>MONTELIBANO</t>
  </si>
  <si>
    <t>LA BUENA HONDA DE LA SABANA S.A.S.</t>
  </si>
  <si>
    <t>PLANETA RICA</t>
  </si>
  <si>
    <t>SAHAGUN</t>
  </si>
  <si>
    <t>HONDA STORE S.A.S.</t>
  </si>
  <si>
    <t>SAN ANDRES DE SOTAVENTO</t>
  </si>
  <si>
    <t>REGUEMOTOS S.A.S.</t>
  </si>
  <si>
    <t>SAN ANTERO</t>
  </si>
  <si>
    <t>SAN BERNARDO DEL VIENTO</t>
  </si>
  <si>
    <t>SAN PELAYO</t>
  </si>
  <si>
    <t>TIERRALTA</t>
  </si>
  <si>
    <t>MONJE CAMPO HUGO HERNAN</t>
  </si>
  <si>
    <t>SERVI-MOTOS CHIA</t>
  </si>
  <si>
    <t>CHIA</t>
  </si>
  <si>
    <t>FACATATIVA</t>
  </si>
  <si>
    <t>FUSAGASUGA</t>
  </si>
  <si>
    <t>GIRARDOT</t>
  </si>
  <si>
    <t>MADRID</t>
  </si>
  <si>
    <t>ACOSTA TINOCO ALCIRA</t>
  </si>
  <si>
    <t>VILLETA</t>
  </si>
  <si>
    <t>MERCAMOTOS S.A.S</t>
  </si>
  <si>
    <t>ZIPAQUIRA</t>
  </si>
  <si>
    <t>DROSSOS AUBAD IOANNIS</t>
  </si>
  <si>
    <t>QUIBDO</t>
  </si>
  <si>
    <t>Total general</t>
  </si>
  <si>
    <t>Suma de Cant. pendiente</t>
  </si>
  <si>
    <t>MOTOS PRADERA S.A.S.</t>
  </si>
  <si>
    <t>SUROMOTOS</t>
  </si>
  <si>
    <t>RYA LOS MINEROS S.A.S.</t>
  </si>
  <si>
    <t>SERVIMOTOS HONDA LIBERTADORES S.A.S.</t>
  </si>
  <si>
    <t>MOTO KING EL REY DE LAS MOTOS S.A.S.</t>
  </si>
  <si>
    <t>MOTOCEL COMPANY S.A.S</t>
  </si>
  <si>
    <t>SERVIMOTOS URRAO S.A.S</t>
  </si>
  <si>
    <t>CORREDOR PACHON LUIS ANTONIO</t>
  </si>
  <si>
    <t>ELECTRO RAMOS CREDITOS S.A.S</t>
  </si>
  <si>
    <t>NORTE</t>
  </si>
  <si>
    <t>CENTRO</t>
  </si>
  <si>
    <t>BEST BIKE S.A.S</t>
  </si>
  <si>
    <t>GRIMALDOS JURADO JOSE ANTONIO</t>
  </si>
  <si>
    <t>MAQUINAGRO S.A.</t>
  </si>
  <si>
    <t>LA BUENA HONDA DEL CARIBE S.A.</t>
  </si>
  <si>
    <t>SUPERMOTOS DEL HUILA S.A.S.</t>
  </si>
  <si>
    <t>Cantidad</t>
  </si>
  <si>
    <t>Disponibilidad</t>
  </si>
  <si>
    <t>Programación</t>
  </si>
  <si>
    <t>CLASE DE CLIENTE</t>
  </si>
  <si>
    <t>ZONAS</t>
  </si>
  <si>
    <t>Desc. sucursal factura</t>
  </si>
  <si>
    <t>Fecha entrega</t>
  </si>
  <si>
    <t>CLIENTE</t>
  </si>
  <si>
    <t>CIUDAD</t>
  </si>
  <si>
    <t>ZONA</t>
  </si>
  <si>
    <t>RUTA</t>
  </si>
  <si>
    <t>ARDILA MIRANDA DANIEL</t>
  </si>
  <si>
    <t>3.1</t>
  </si>
  <si>
    <t>1.1</t>
  </si>
  <si>
    <t>3.2</t>
  </si>
  <si>
    <t>COLVENTAS S.A.</t>
  </si>
  <si>
    <t>CHIQUINQUIRA</t>
  </si>
  <si>
    <t>DELCO S.A.S</t>
  </si>
  <si>
    <t>CIENAGA</t>
  </si>
  <si>
    <t>PIVIJAY</t>
  </si>
  <si>
    <t>DIRCOMOTOS LTDA.</t>
  </si>
  <si>
    <t>1.3</t>
  </si>
  <si>
    <t>RIOHACHA</t>
  </si>
  <si>
    <t>ASTREA</t>
  </si>
  <si>
    <t>2.2</t>
  </si>
  <si>
    <t>FRIO Y CALOR S.A</t>
  </si>
  <si>
    <t>BARRANCABERMEJA</t>
  </si>
  <si>
    <t>G Y D MOTOS SAS</t>
  </si>
  <si>
    <t>GOMEZ GUERRERO MAURICIO</t>
  </si>
  <si>
    <t>SOCORRO</t>
  </si>
  <si>
    <t>SAN ALBERTO</t>
  </si>
  <si>
    <t>1.2</t>
  </si>
  <si>
    <t>GUERRA MONTES PEDRO ANTONIO</t>
  </si>
  <si>
    <t>VALENCIA</t>
  </si>
  <si>
    <t>3.3</t>
  </si>
  <si>
    <t>LA BUENA HONDA DEL CARIBE S.A.S.</t>
  </si>
  <si>
    <t>SAN JUAN DEL CESAR</t>
  </si>
  <si>
    <t>PAMPLONA</t>
  </si>
  <si>
    <t>ABREGO</t>
  </si>
  <si>
    <t>MALAGA</t>
  </si>
  <si>
    <t>2.1</t>
  </si>
  <si>
    <t>CIRCASIA</t>
  </si>
  <si>
    <t>MOTOCARIBE S.A.S.</t>
  </si>
  <si>
    <t>EL CARMEN DE BOLIVAR</t>
  </si>
  <si>
    <t>PUERTO LIBERTADOR</t>
  </si>
  <si>
    <t>AYAPEL</t>
  </si>
  <si>
    <t>TARAZA</t>
  </si>
  <si>
    <t>MOTOMAYORISTA S.A.S.</t>
  </si>
  <si>
    <t>ITAGUI</t>
  </si>
  <si>
    <t>FUNZA</t>
  </si>
  <si>
    <t>PRADERA</t>
  </si>
  <si>
    <t>PEREZ RODRIGUEZ GUSTAVO ANDRES</t>
  </si>
  <si>
    <t>PROCESOS ENERGETICOS INTEGRALES LIMITADA</t>
  </si>
  <si>
    <t>DUITAMA</t>
  </si>
  <si>
    <t>RT MOTOS S.A.S</t>
  </si>
  <si>
    <t>UBATE</t>
  </si>
  <si>
    <t>NECOCLI</t>
  </si>
  <si>
    <t>ITSMINA</t>
  </si>
  <si>
    <t>URRAO</t>
  </si>
  <si>
    <t>(Varios elementos)</t>
  </si>
  <si>
    <t>Precio unit.</t>
  </si>
  <si>
    <t>SAN ROQUE</t>
  </si>
  <si>
    <t>NIT</t>
  </si>
  <si>
    <t>CONTADO A HOY</t>
  </si>
  <si>
    <t>Costo del pedido</t>
  </si>
  <si>
    <t>CUPO CONTADO</t>
  </si>
  <si>
    <t>CUPO CREDITO</t>
  </si>
  <si>
    <t>Máx. de CUPO CONTADO</t>
  </si>
  <si>
    <t>Máx. de CUPO CREDITO</t>
  </si>
  <si>
    <t>Máx. de Disponibilidad</t>
  </si>
  <si>
    <t xml:space="preserve">CB 160F DLX                                       </t>
  </si>
  <si>
    <t>NEGRO PER</t>
  </si>
  <si>
    <t>Referencia-Color</t>
  </si>
  <si>
    <t>Costo Programado</t>
  </si>
  <si>
    <t># Viaje</t>
  </si>
  <si>
    <t>Concatenar</t>
  </si>
  <si>
    <t>Cant. Programada</t>
  </si>
  <si>
    <t>Suma de Cant. Programada</t>
  </si>
  <si>
    <t>Condición de pago</t>
  </si>
  <si>
    <t>EMPRESA</t>
  </si>
  <si>
    <t>ENTREGAS</t>
  </si>
  <si>
    <t>CODIGO</t>
  </si>
  <si>
    <t>E</t>
  </si>
  <si>
    <t>TIPO CAMION</t>
  </si>
  <si>
    <t>SENCILLO PEQUEÑO</t>
  </si>
  <si>
    <t>SENCILLO GRANDE</t>
  </si>
  <si>
    <t>SP</t>
  </si>
  <si>
    <t>SG</t>
  </si>
  <si>
    <t>TG</t>
  </si>
  <si>
    <t>ESTRUCTURA DEL CODIGO</t>
  </si>
  <si>
    <t>CONCECUTIVO DEL DIA</t>
  </si>
  <si>
    <t>DIA</t>
  </si>
  <si>
    <t>MES</t>
  </si>
  <si>
    <t>TIPO DE CAMION</t>
  </si>
  <si>
    <t>HORARIO</t>
  </si>
  <si>
    <t>CONDICION DE PAGO</t>
  </si>
  <si>
    <t>CONTADO</t>
  </si>
  <si>
    <t>CREDITO</t>
  </si>
  <si>
    <t>Tiene Cupo</t>
  </si>
  <si>
    <t>A</t>
  </si>
  <si>
    <t>TURBO PEQUEÑA</t>
  </si>
  <si>
    <t>TURBO GRANDE</t>
  </si>
  <si>
    <t>TP</t>
  </si>
  <si>
    <t>01:00:00 p.m</t>
  </si>
  <si>
    <t>60E</t>
  </si>
  <si>
    <t>90D</t>
  </si>
  <si>
    <t>TAURAMENA</t>
  </si>
  <si>
    <t>Valores</t>
  </si>
  <si>
    <t>Máx. de Condición de pago</t>
  </si>
  <si>
    <t>FRIO Y CALOR</t>
  </si>
  <si>
    <t>Columna2</t>
  </si>
  <si>
    <t>GRUPO DOS RUEDAS SAS</t>
  </si>
  <si>
    <t>2.7</t>
  </si>
  <si>
    <t>SAN ANDRES</t>
  </si>
  <si>
    <t>SUPREMOTOS S.A.S.</t>
  </si>
  <si>
    <t>2.8</t>
  </si>
  <si>
    <t>2.3</t>
  </si>
  <si>
    <t>POSADA  ROMUALDO</t>
  </si>
  <si>
    <t>URREGO ACOSTA CARLOS JAVIER</t>
  </si>
  <si>
    <t>2.4</t>
  </si>
  <si>
    <t>2.5</t>
  </si>
  <si>
    <t>2.6</t>
  </si>
  <si>
    <t>INIRIDA</t>
  </si>
  <si>
    <t>LEBRIJA</t>
  </si>
  <si>
    <t>3.4</t>
  </si>
  <si>
    <t>3.5</t>
  </si>
  <si>
    <t>C MOTO STORE S.A.S.</t>
  </si>
  <si>
    <t>HATO NUEVO</t>
  </si>
  <si>
    <t>VILLANUEVA</t>
  </si>
  <si>
    <t>2-sr</t>
  </si>
  <si>
    <t>1-sr</t>
  </si>
  <si>
    <t>LA APARTADA</t>
  </si>
  <si>
    <t>3-sr</t>
  </si>
  <si>
    <t>CUPO DE CREDITO FANALCA</t>
  </si>
  <si>
    <t>CUPO DE CREDITO FACTORING</t>
  </si>
  <si>
    <t>TOTAL CREDITO</t>
  </si>
  <si>
    <t>PVT-00086145</t>
  </si>
  <si>
    <t>PVT-00086111</t>
  </si>
  <si>
    <t>PVT-00086088</t>
  </si>
  <si>
    <t>PVT-00086093</t>
  </si>
  <si>
    <t>PVT-00086077</t>
  </si>
  <si>
    <t>PVT-00086112</t>
  </si>
  <si>
    <t>PVT-00086171</t>
  </si>
  <si>
    <t>PVT-00086098</t>
  </si>
  <si>
    <t>PVT-00086106</t>
  </si>
  <si>
    <t>PVT-00086099</t>
  </si>
  <si>
    <t>PVT-00086102</t>
  </si>
  <si>
    <t>PVT-00086060</t>
  </si>
  <si>
    <t>PVT-00086078</t>
  </si>
  <si>
    <t>PVT-00086065</t>
  </si>
  <si>
    <t>PVT-00086174</t>
  </si>
  <si>
    <t>PVT-00086094</t>
  </si>
  <si>
    <t>PVT-00086151</t>
  </si>
  <si>
    <t>PVT-00086173</t>
  </si>
  <si>
    <t>PVT-00086172</t>
  </si>
  <si>
    <t>PVT-00086110</t>
  </si>
  <si>
    <t>PVT-00086115</t>
  </si>
  <si>
    <t>PVT-00086144</t>
  </si>
  <si>
    <t>PVT-00086154</t>
  </si>
  <si>
    <t>PVT-00086125</t>
  </si>
  <si>
    <t>PVT-00086128</t>
  </si>
  <si>
    <t>PVT-00086127</t>
  </si>
  <si>
    <t>PVT-00086130</t>
  </si>
  <si>
    <t>PVT-00086076</t>
  </si>
  <si>
    <t>PVT-00086071</t>
  </si>
  <si>
    <t>PVT-00086113</t>
  </si>
  <si>
    <t>PVT-00086135</t>
  </si>
  <si>
    <t>PVT-00086058</t>
  </si>
  <si>
    <t>PVT-00086139</t>
  </si>
  <si>
    <t>PVT-00086137</t>
  </si>
  <si>
    <t>Nro documento</t>
  </si>
  <si>
    <t>PVT-00086177</t>
  </si>
  <si>
    <t>PVT-00086179</t>
  </si>
  <si>
    <t>PVT-00086181</t>
  </si>
  <si>
    <t>PVT-00086200</t>
  </si>
  <si>
    <t>SUPERMOTOS DE CALI S.A.S. PPAL</t>
  </si>
  <si>
    <t>PVT-00086175</t>
  </si>
  <si>
    <t>PVT-00086176</t>
  </si>
  <si>
    <t>PVT-00086280</t>
  </si>
  <si>
    <t>PVT-00086282</t>
  </si>
  <si>
    <t>PVT-00086283</t>
  </si>
  <si>
    <t>PVT-00086287</t>
  </si>
  <si>
    <t>PVT-00086285</t>
  </si>
  <si>
    <t>PVT-00086278</t>
  </si>
  <si>
    <t>PVT-00086281</t>
  </si>
  <si>
    <t>PVT-00086279</t>
  </si>
  <si>
    <t>PVT-00086239</t>
  </si>
  <si>
    <t>PVT-00086303</t>
  </si>
  <si>
    <t>PVT-00086243</t>
  </si>
  <si>
    <t>PVT-00086335</t>
  </si>
  <si>
    <t>NARANJA N</t>
  </si>
  <si>
    <t>QUINTERO RODRIGUEZ MARISOL</t>
  </si>
  <si>
    <t>PVT-00086448</t>
  </si>
  <si>
    <t>PVT-00086450</t>
  </si>
  <si>
    <t>PVT-00086580</t>
  </si>
  <si>
    <t>PVT-00086594</t>
  </si>
  <si>
    <t>PVT-00086595</t>
  </si>
  <si>
    <t>PVT-00086581</t>
  </si>
  <si>
    <t>SONSON</t>
  </si>
  <si>
    <t>PVT-00086722</t>
  </si>
  <si>
    <t>PVT-00086700</t>
  </si>
  <si>
    <t>10-20-1-E-TG-3</t>
  </si>
  <si>
    <t>11-20-1-J-SG-3</t>
  </si>
  <si>
    <t>12-20-1-E-TG-3</t>
  </si>
  <si>
    <t>13-20-1-V-SP-2</t>
  </si>
  <si>
    <t>14-20-1-A-TG-3</t>
  </si>
  <si>
    <t>15-20-1-E-TP-2</t>
  </si>
  <si>
    <t>Trasportador</t>
  </si>
  <si>
    <t>Tipo de camion</t>
  </si>
  <si>
    <t>Cantidad Motos</t>
  </si>
  <si>
    <t>Hora de cargue</t>
  </si>
  <si>
    <t>Total</t>
  </si>
  <si>
    <t>02-20-1-O-SP-1</t>
  </si>
  <si>
    <t>3</t>
  </si>
  <si>
    <t>09-20-1-E-SG-2</t>
  </si>
  <si>
    <t>01-20-1-J-SG-1</t>
  </si>
  <si>
    <t>08-20-1-E-TG-3</t>
  </si>
  <si>
    <t>07-20-1-A-SP-2</t>
  </si>
  <si>
    <t>06-20-1-E-TG-3</t>
  </si>
  <si>
    <t>05-20-1-E-TP-1</t>
  </si>
  <si>
    <t>04-20-1-E-SG-2</t>
  </si>
  <si>
    <t>1</t>
  </si>
  <si>
    <t>2</t>
  </si>
  <si>
    <t>03-20-1-V-TG-1</t>
  </si>
  <si>
    <t>Empresa transportadora</t>
  </si>
  <si>
    <t>Cantidad de motos</t>
  </si>
  <si>
    <t>Hora de Cargue</t>
  </si>
  <si>
    <t>Conductor</t>
  </si>
  <si>
    <t>Código del Viaje</t>
  </si>
  <si>
    <t>Tipo de Camión</t>
  </si>
  <si>
    <t>COPIAR Y PEGAR (TABLA DE ARRIBA)</t>
  </si>
  <si>
    <t>Suma de Total</t>
  </si>
  <si>
    <t>FORMULADO</t>
  </si>
  <si>
    <t>Programacion dia anterior</t>
  </si>
  <si>
    <t>Disponibilidad Real</t>
  </si>
  <si>
    <t>gran total</t>
  </si>
  <si>
    <t>PEGRA TABLA PARA DESCONTAR MOTOS</t>
  </si>
  <si>
    <t>Columna1</t>
  </si>
  <si>
    <t>Modelo-Color</t>
  </si>
  <si>
    <t xml:space="preserve">Modelo </t>
  </si>
  <si>
    <t>Color</t>
  </si>
  <si>
    <t>CODIGO2</t>
  </si>
  <si>
    <t>TRANSPORTADOR</t>
  </si>
  <si>
    <t>GERENTE VENTAS</t>
  </si>
  <si>
    <t>GERENTE REGIONAL</t>
  </si>
  <si>
    <t>REGION<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</si>
  <si>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</si>
  <si>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</si>
  <si>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</si>
  <si>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</si>
  <si>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</si>
  <si>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VENTA (AAA, AA, A)</t>
  </si>
  <si>
    <t>NIT (sin codigo verificacion)</t>
  </si>
  <si>
    <t>NOMBRE  AGENCIA</t>
  </si>
  <si>
    <t>DEPARTAMENTO</t>
  </si>
  <si>
    <t>DIRECCION</t>
  </si>
  <si>
    <t xml:space="preserve">LÍDER DE PUNTO O RESPONSABLE DE AGENCIA </t>
  </si>
  <si>
    <t>CORREOXSUC</t>
  </si>
  <si>
    <t>OSCAR JOERNS  310 4750173</t>
  </si>
  <si>
    <t>TIMY VANOY 311 3001934</t>
  </si>
  <si>
    <t>R1</t>
  </si>
  <si>
    <t>ALCALA MOTOR S.A.S</t>
  </si>
  <si>
    <t>Fabio Molina Lopez</t>
  </si>
  <si>
    <t>AAA</t>
  </si>
  <si>
    <t>Agencia Villavicencio</t>
  </si>
  <si>
    <t>Villavicencio</t>
  </si>
  <si>
    <t>Meta</t>
  </si>
  <si>
    <t>Boyacá</t>
  </si>
  <si>
    <t>Jorge Uribe</t>
  </si>
  <si>
    <t>Agencia Bogotá</t>
  </si>
  <si>
    <t>Bogota</t>
  </si>
  <si>
    <t>Cundinamarca</t>
  </si>
  <si>
    <t>Jorge  Uribe</t>
  </si>
  <si>
    <t>Andres Meza</t>
  </si>
  <si>
    <t>316 854 7535</t>
  </si>
  <si>
    <t>AA</t>
  </si>
  <si>
    <t xml:space="preserve">Andres Meza / Jorge Teran </t>
  </si>
  <si>
    <t xml:space="preserve">Carlos   Calderon </t>
  </si>
  <si>
    <t xml:space="preserve">Bogotá </t>
  </si>
  <si>
    <t>Carlos Calderon</t>
  </si>
  <si>
    <t>ROMMOTOS</t>
  </si>
  <si>
    <t>Miguel Chaves</t>
  </si>
  <si>
    <t xml:space="preserve">Villavicencio </t>
  </si>
  <si>
    <t>Miguel Chaves//Rocio Bonilla</t>
  </si>
  <si>
    <t>Libardo Ruiz</t>
  </si>
  <si>
    <t xml:space="preserve">311 219 69 78 </t>
  </si>
  <si>
    <t>Bogotá</t>
  </si>
  <si>
    <t>Yesid Darío Ruiz</t>
  </si>
  <si>
    <t>DISTRIBUIDORA HERCA</t>
  </si>
  <si>
    <t>Ricardo Caballero</t>
  </si>
  <si>
    <t>310 267 49 43</t>
  </si>
  <si>
    <t>Rafael Armando Morales Ardila</t>
  </si>
  <si>
    <t>Jose Duval Ruiz</t>
  </si>
  <si>
    <t>315 475 77 71</t>
  </si>
  <si>
    <t>Agencia Zipaquira</t>
  </si>
  <si>
    <t>Zipaquira</t>
  </si>
  <si>
    <t>Juan Valenzuela</t>
  </si>
  <si>
    <t>LUIS ALBERTO SAINEA</t>
  </si>
  <si>
    <t>MOTOSERVI</t>
  </si>
  <si>
    <t xml:space="preserve">Luis Alberto Sainea </t>
  </si>
  <si>
    <t>311 521 0810</t>
  </si>
  <si>
    <t>Agencia Soacha</t>
  </si>
  <si>
    <t>Soacha</t>
  </si>
  <si>
    <t>gustavo sainea camargo</t>
  </si>
  <si>
    <t>MOTOMUNDIAL</t>
  </si>
  <si>
    <t>Omar Cortes</t>
  </si>
  <si>
    <t>317 648 5552</t>
  </si>
  <si>
    <t xml:space="preserve">Bogota </t>
  </si>
  <si>
    <t>Jonathan Gutierrez Salinas</t>
  </si>
  <si>
    <t>Omar Robayo</t>
  </si>
  <si>
    <t>311 540 7114</t>
  </si>
  <si>
    <t>Agencia Ubate</t>
  </si>
  <si>
    <t>Ubate</t>
  </si>
  <si>
    <t>Hugo Hernan Monje Campo</t>
  </si>
  <si>
    <t>320 838 8981</t>
  </si>
  <si>
    <t>Agencia Chia</t>
  </si>
  <si>
    <t xml:space="preserve">Chia  </t>
  </si>
  <si>
    <t>Maria Paola del Castillo</t>
  </si>
  <si>
    <t>314 828 31 80</t>
  </si>
  <si>
    <t>Agencia Apartado</t>
  </si>
  <si>
    <t>Apartadó</t>
  </si>
  <si>
    <t>Antioquia</t>
  </si>
  <si>
    <t>Yuermilse Mejía Cardona</t>
  </si>
  <si>
    <t>MOTORCYCLE MARKET</t>
  </si>
  <si>
    <t>Miguel Saenz</t>
  </si>
  <si>
    <t>Agencia Funza</t>
  </si>
  <si>
    <t>Diego Betancourt</t>
  </si>
  <si>
    <t>SUPERMOTOS DEL GUALIVA</t>
  </si>
  <si>
    <t>Alcira Acosta Tinoco</t>
  </si>
  <si>
    <t>Agencia Villeta</t>
  </si>
  <si>
    <t>Villeta</t>
  </si>
  <si>
    <t>R2</t>
  </si>
  <si>
    <t>CENTROMOTOS</t>
  </si>
  <si>
    <t>Edwin Salazar Acsta</t>
  </si>
  <si>
    <t>Centromotos</t>
  </si>
  <si>
    <t>Hormiga</t>
  </si>
  <si>
    <t>Putumayo</t>
  </si>
  <si>
    <t>Carolina Guerra</t>
  </si>
  <si>
    <t xml:space="preserve">AAA </t>
  </si>
  <si>
    <t>GUSTAMOTOS HONDA</t>
  </si>
  <si>
    <t>Gustavo Adolfo Rosas</t>
  </si>
  <si>
    <t>312 585 2076</t>
  </si>
  <si>
    <t>Gustamotos Honda</t>
  </si>
  <si>
    <t>Florencia</t>
  </si>
  <si>
    <t>Caquetá</t>
  </si>
  <si>
    <t>Leydi Caicedo</t>
  </si>
  <si>
    <t>HOFFERMANM POSADA</t>
  </si>
  <si>
    <t>Hofferman Posada</t>
  </si>
  <si>
    <t>311 477 55 70</t>
  </si>
  <si>
    <t>Motosport</t>
  </si>
  <si>
    <t xml:space="preserve">Doncello </t>
  </si>
  <si>
    <t>Hoffermanm Posada Ospina</t>
  </si>
  <si>
    <t>HONDA MAQUINAGRO</t>
  </si>
  <si>
    <t>Jairo Leon Chaves</t>
  </si>
  <si>
    <t xml:space="preserve">315 821 9458 </t>
  </si>
  <si>
    <t>Honda Maquinagro</t>
  </si>
  <si>
    <t>Yina Griseth Rojas C.</t>
  </si>
  <si>
    <t>Neiva</t>
  </si>
  <si>
    <t>Huila</t>
  </si>
  <si>
    <t>MOTO HONDA</t>
  </si>
  <si>
    <t>Evert Cabrera</t>
  </si>
  <si>
    <t>Moto Honda</t>
  </si>
  <si>
    <t xml:space="preserve">Puerto Asís </t>
  </si>
  <si>
    <t>Mauricio Santos</t>
  </si>
  <si>
    <t>MUNDO HONDA</t>
  </si>
  <si>
    <t>Alberto Beltran Otalora</t>
  </si>
  <si>
    <t>310 619 2666</t>
  </si>
  <si>
    <t>Mundo Honda Guamo</t>
  </si>
  <si>
    <t>Guamo</t>
  </si>
  <si>
    <t>Tolima</t>
  </si>
  <si>
    <t>Deysi Diaz</t>
  </si>
  <si>
    <t>SUPERMOTOS MYM</t>
  </si>
  <si>
    <t>Oscar Ivan Mendez Parra / Manuel Ricardo Mendez</t>
  </si>
  <si>
    <t>313 326 45 47</t>
  </si>
  <si>
    <t>Supermotos MYM Fusa</t>
  </si>
  <si>
    <t>Fusagasuga</t>
  </si>
  <si>
    <t>Oscar Ivan Mendez Parra</t>
  </si>
  <si>
    <t>Dora Luz Gomez</t>
  </si>
  <si>
    <t>314 821 03 09</t>
  </si>
  <si>
    <t>Honda Motoboy Puerto Boyaca</t>
  </si>
  <si>
    <t xml:space="preserve">Pto Boyacá  </t>
  </si>
  <si>
    <t>Sandra Bernal</t>
  </si>
  <si>
    <t>Caldas</t>
  </si>
  <si>
    <t>IVAN DARIO RAMIREZ  312 8986843</t>
  </si>
  <si>
    <t>R3</t>
  </si>
  <si>
    <t>BICIMOTOS INIRIDA</t>
  </si>
  <si>
    <t>Jorge Ruge</t>
  </si>
  <si>
    <t>311 475 8225</t>
  </si>
  <si>
    <t>Inirida</t>
  </si>
  <si>
    <t>Guainia</t>
  </si>
  <si>
    <t>Mary Montes</t>
  </si>
  <si>
    <t xml:space="preserve">Jeiver Yobany Sanchez </t>
  </si>
  <si>
    <t>314 357 97 14</t>
  </si>
  <si>
    <t>La Primavera</t>
  </si>
  <si>
    <t>Vichada</t>
  </si>
  <si>
    <t>Horquin Rolon Cardenas</t>
  </si>
  <si>
    <t>310 808 27 98</t>
  </si>
  <si>
    <t xml:space="preserve">Arauca </t>
  </si>
  <si>
    <t>Arauca</t>
  </si>
  <si>
    <t>Gloria Elena Reyes</t>
  </si>
  <si>
    <t>Saravena</t>
  </si>
  <si>
    <t>CREDIMOTOS OCAÑA</t>
  </si>
  <si>
    <t>Ciro Alonso Osorio</t>
  </si>
  <si>
    <t xml:space="preserve">315 702 0525  </t>
  </si>
  <si>
    <t>Ocaña</t>
  </si>
  <si>
    <t xml:space="preserve">Ocaña   </t>
  </si>
  <si>
    <t>Norte de Santander</t>
  </si>
  <si>
    <t>Legdy Johanna Restrepo</t>
  </si>
  <si>
    <t>SERVIREPUESTOS ARDILA</t>
  </si>
  <si>
    <t>DANIEL ARDILA MIRANDA</t>
  </si>
  <si>
    <t>Daniel Ardila Miranda</t>
  </si>
  <si>
    <t>310 276 44 69</t>
  </si>
  <si>
    <t>Maria Cristina Rodriguez</t>
  </si>
  <si>
    <t>MOTO KING</t>
  </si>
  <si>
    <t>Jairo Sandoval</t>
  </si>
  <si>
    <t>315 676 2321</t>
  </si>
  <si>
    <t>OFICINAS</t>
  </si>
  <si>
    <t>Oficina (Cucuta)</t>
  </si>
  <si>
    <t>Cucuta</t>
  </si>
  <si>
    <t>Yuli Mileni  Galvis Rubio</t>
  </si>
  <si>
    <t>Santander</t>
  </si>
  <si>
    <t xml:space="preserve">Fanny Edilsa Baron Baenz  </t>
  </si>
  <si>
    <t>311 2516973 - 312 3923284</t>
  </si>
  <si>
    <t>Libertadores</t>
  </si>
  <si>
    <t>Cucutá</t>
  </si>
  <si>
    <t>Fanny Baron</t>
  </si>
  <si>
    <t>MIGUEL BURGOS 312 457 1196</t>
  </si>
  <si>
    <t>HUGO MARTINEZ    314 8300659</t>
  </si>
  <si>
    <t>Walter Jose Cano Agudelo</t>
  </si>
  <si>
    <t>320 797 51 99</t>
  </si>
  <si>
    <t xml:space="preserve">Andes </t>
  </si>
  <si>
    <t>Cl.audia Peña</t>
  </si>
  <si>
    <t>ELIZABETH ESCUDERO CANO</t>
  </si>
  <si>
    <t>CURUME MOTOS</t>
  </si>
  <si>
    <t>Juan David Escudero Cano</t>
  </si>
  <si>
    <t>054 8533605   -   317 437 3788</t>
  </si>
  <si>
    <t>Santa Fé de Antioquia</t>
  </si>
  <si>
    <t>Yeison Ramos</t>
  </si>
  <si>
    <t>312 757 7060</t>
  </si>
  <si>
    <t>San Roque</t>
  </si>
  <si>
    <t>HONDA CHOCÓ</t>
  </si>
  <si>
    <t>Yeny Andrea García</t>
  </si>
  <si>
    <t>310 425 6214</t>
  </si>
  <si>
    <t>Quibdó</t>
  </si>
  <si>
    <t>Quibdo</t>
  </si>
  <si>
    <t>Chocó</t>
  </si>
  <si>
    <t xml:space="preserve">Beatriz Elena García </t>
  </si>
  <si>
    <t>318 844 83 42</t>
  </si>
  <si>
    <t>Barbosa</t>
  </si>
  <si>
    <t>Rubiela García</t>
  </si>
  <si>
    <t>312 200 61 05</t>
  </si>
  <si>
    <t>Sabaneta</t>
  </si>
  <si>
    <t xml:space="preserve">Caldas    </t>
  </si>
  <si>
    <t>Federico Palomo</t>
  </si>
  <si>
    <t>300 5285266</t>
  </si>
  <si>
    <t>San Andres De Sotavento</t>
  </si>
  <si>
    <t>Córdoba</t>
  </si>
  <si>
    <t>Cordoba</t>
  </si>
  <si>
    <t>Angela M. Zuñiga</t>
  </si>
  <si>
    <t>310 513 7823</t>
  </si>
  <si>
    <t xml:space="preserve">Planeta Rica </t>
  </si>
  <si>
    <t>Angela Ma. Zuñiga</t>
  </si>
  <si>
    <t>MOTOAGRO DEL SINU S.A.S.</t>
  </si>
  <si>
    <t>Maria Victoria Diaz</t>
  </si>
  <si>
    <t>312 6601258</t>
  </si>
  <si>
    <t>Cereté</t>
  </si>
  <si>
    <t>Maria Victoria Diaz M</t>
  </si>
  <si>
    <t>Lucia Zuñiga</t>
  </si>
  <si>
    <t>321 540 6701</t>
  </si>
  <si>
    <t>La Apartada</t>
  </si>
  <si>
    <t>Olier Cura</t>
  </si>
  <si>
    <t>JESUS DAVID ESTRADA RESTREPO</t>
  </si>
  <si>
    <t>MOTO ESTRADA</t>
  </si>
  <si>
    <t>Jesus David Contreras</t>
  </si>
  <si>
    <t>300 490 3887</t>
  </si>
  <si>
    <t xml:space="preserve">Yarumal </t>
  </si>
  <si>
    <t>Alberto Maya</t>
  </si>
  <si>
    <t>321 696 81 28</t>
  </si>
  <si>
    <t>Magdalena</t>
  </si>
  <si>
    <t>Solvia Doria Arteaga</t>
  </si>
  <si>
    <t xml:space="preserve">San Marcos </t>
  </si>
  <si>
    <t>Sucre</t>
  </si>
  <si>
    <t>Turbo</t>
  </si>
  <si>
    <t>Magangué</t>
  </si>
  <si>
    <t>Bolivar</t>
  </si>
  <si>
    <t>Roberto Carlos Roqueme</t>
  </si>
  <si>
    <t>314 524 80 63</t>
  </si>
  <si>
    <t>San Pelayo</t>
  </si>
  <si>
    <t>Carlos Portillo</t>
  </si>
  <si>
    <t>Sampues</t>
  </si>
  <si>
    <t>Manuel Beltran</t>
  </si>
  <si>
    <t>Ana Maria Fajardo Zuñiga</t>
  </si>
  <si>
    <t>313 644 91 05</t>
  </si>
  <si>
    <t>Puerto Berrio</t>
  </si>
  <si>
    <t>Catalina Ramos Hernandez</t>
  </si>
  <si>
    <t xml:space="preserve">MOTO RACER </t>
  </si>
  <si>
    <t>MOTO RACER</t>
  </si>
  <si>
    <t>Jesus David Villa Perez</t>
  </si>
  <si>
    <t>Segovia</t>
  </si>
  <si>
    <t>MOTOVALE</t>
  </si>
  <si>
    <t>Pedro Guerra Montes</t>
  </si>
  <si>
    <t>310 728 31 57</t>
  </si>
  <si>
    <t xml:space="preserve">Valencia </t>
  </si>
  <si>
    <t>Lucelly Castillo</t>
  </si>
  <si>
    <t>300 611 2570</t>
  </si>
  <si>
    <t xml:space="preserve">Itagüi  </t>
  </si>
  <si>
    <t>RESTREPO JIMENES LUIS EDUARDO</t>
  </si>
  <si>
    <t>RYA DISTRIBUCIONES</t>
  </si>
  <si>
    <t>Luis Eduardo Restrepo</t>
  </si>
  <si>
    <t>313 606 57 13</t>
  </si>
  <si>
    <t>Istmina</t>
  </si>
  <si>
    <t>Erika Galvan</t>
  </si>
  <si>
    <t>Ricardo Viveros Olarte</t>
  </si>
  <si>
    <t>315 2630426</t>
  </si>
  <si>
    <t>San Antero</t>
  </si>
  <si>
    <t xml:space="preserve">Córdoba </t>
  </si>
  <si>
    <t>Ivenlina Gómez Correa</t>
  </si>
  <si>
    <t>SERVIMOTOS URRAO</t>
  </si>
  <si>
    <t>Carlos Javier Urrego Acosta</t>
  </si>
  <si>
    <t>313 767 3231</t>
  </si>
  <si>
    <t>Urrao</t>
  </si>
  <si>
    <t>Diana Trejos</t>
  </si>
  <si>
    <t>SUROMOTOS S.A.S.</t>
  </si>
  <si>
    <t>Carlos Eduardo González</t>
  </si>
  <si>
    <t>313 683 57 55</t>
  </si>
  <si>
    <t>Ciudad Bolivar</t>
  </si>
  <si>
    <t>Roberto González</t>
  </si>
  <si>
    <t>Elizabeth Zuñiga</t>
  </si>
  <si>
    <t>Elizabeth Zuñiga Zuñiga</t>
  </si>
  <si>
    <t>Zaragoza</t>
  </si>
  <si>
    <t>Patricia Eugenia Zuñiga Perea</t>
  </si>
  <si>
    <t>312 884 6908</t>
  </si>
  <si>
    <t>omar dario rubio rada</t>
  </si>
  <si>
    <t>Jhon Alexander Poveda Triana</t>
  </si>
  <si>
    <t>311 497 0694; 310 887 4815</t>
  </si>
  <si>
    <t>San Pablo</t>
  </si>
  <si>
    <t>Luis Londoño</t>
  </si>
  <si>
    <t>CASTILLO LEYDI ALEJANDRA</t>
  </si>
  <si>
    <t>ARTURO MOTOS</t>
  </si>
  <si>
    <t>Leidy Castillo</t>
  </si>
  <si>
    <t>Majagual</t>
  </si>
  <si>
    <t>AJ DISTRIBUIDORA DEL SUR</t>
  </si>
  <si>
    <t>Jorge Alberto Romero Coca</t>
  </si>
  <si>
    <t>316 267 95 20</t>
  </si>
  <si>
    <t>Santa Rosa del Sur</t>
  </si>
  <si>
    <t>Arnaldo Parra Jimenez</t>
  </si>
  <si>
    <t xml:space="preserve">MOTOS Y REPUESTOS DE LA COSTA </t>
  </si>
  <si>
    <t>Horacio Otero Prada</t>
  </si>
  <si>
    <t>312 621 8588</t>
  </si>
  <si>
    <t>Soledad</t>
  </si>
  <si>
    <t>Atlantico</t>
  </si>
  <si>
    <t>Renhy Ruiz</t>
  </si>
  <si>
    <t>ALMACEN MOTOTEFY</t>
  </si>
  <si>
    <t>Mario Luis Padilla Florez</t>
  </si>
  <si>
    <t>320 513 65 78  -  310 350 51 06  -  300 397 23 47</t>
  </si>
  <si>
    <t>San Marcos</t>
  </si>
  <si>
    <t>Mario Padilla</t>
  </si>
  <si>
    <t>JHON ACOSTA  311 6355410</t>
  </si>
  <si>
    <t>COLVENTAS</t>
  </si>
  <si>
    <t>Reinaldo Ogliastri</t>
  </si>
  <si>
    <t>Santa Marta</t>
  </si>
  <si>
    <t>Barranquilla</t>
  </si>
  <si>
    <t>Bosconia</t>
  </si>
  <si>
    <t>Cesar</t>
  </si>
  <si>
    <t>321 424 444</t>
  </si>
  <si>
    <t>William Cepeda</t>
  </si>
  <si>
    <t>DELCO S.A.S.</t>
  </si>
  <si>
    <t>DELCO SAS</t>
  </si>
  <si>
    <t>Jaime Ruiz Botero</t>
  </si>
  <si>
    <t>319 424 5555</t>
  </si>
  <si>
    <t>Mompos</t>
  </si>
  <si>
    <t>Arnond Tettr Martinez</t>
  </si>
  <si>
    <t>DIRCOMOTO LTDA</t>
  </si>
  <si>
    <t xml:space="preserve"> Sebastian Romero</t>
  </si>
  <si>
    <t>San Andres</t>
  </si>
  <si>
    <t>San Andrés</t>
  </si>
  <si>
    <t>Sebastian Romero</t>
  </si>
  <si>
    <t>Luis Carlos Grandett González</t>
  </si>
  <si>
    <t>310 706 6330</t>
  </si>
  <si>
    <t>Maicao</t>
  </si>
  <si>
    <t>Guajira</t>
  </si>
  <si>
    <t>Johan Grandett</t>
  </si>
  <si>
    <t>Santa Ana</t>
  </si>
  <si>
    <t>INVERSIONES H&amp;S</t>
  </si>
  <si>
    <t>fabio Alberto Hernandez</t>
  </si>
  <si>
    <t>310 357 2684         -        320 657 4764</t>
  </si>
  <si>
    <t>Zenith Maria Sinning</t>
  </si>
  <si>
    <t>Santo Tomas</t>
  </si>
  <si>
    <t xml:space="preserve">Santo Tonas </t>
  </si>
  <si>
    <t>INVERSIONES MEJIA CELADA S.A.S</t>
  </si>
  <si>
    <t>Juan David Mejia Lopera</t>
  </si>
  <si>
    <t>311 6098376  -  310 625 18 75</t>
  </si>
  <si>
    <t>Denis Torres</t>
  </si>
  <si>
    <t>Puerto Wilches</t>
  </si>
  <si>
    <t>San Martin</t>
  </si>
  <si>
    <t>Augusto Zuñiga</t>
  </si>
  <si>
    <t>310 3754159  300 8148307</t>
  </si>
  <si>
    <t>Ligia Perez</t>
  </si>
  <si>
    <t>Hato Nuevo</t>
  </si>
  <si>
    <t>Hatonuevo</t>
  </si>
  <si>
    <t>MOTO HANNA</t>
  </si>
  <si>
    <t>Hanna Jiries Zirene Jissem</t>
  </si>
  <si>
    <t>310 362 10 07</t>
  </si>
  <si>
    <t xml:space="preserve">Mompox  </t>
  </si>
  <si>
    <t>Jorge Zirene Avendaño</t>
  </si>
  <si>
    <t>Jorge Romero Rodriguez</t>
  </si>
  <si>
    <t>313 511 7104</t>
  </si>
  <si>
    <t>Karina Romero</t>
  </si>
  <si>
    <t>Pivijay</t>
  </si>
  <si>
    <t>Luis Leyton Salcedo</t>
  </si>
  <si>
    <t>312 686 07 60</t>
  </si>
  <si>
    <t>Magangue</t>
  </si>
  <si>
    <t>Nelsy Cardenas</t>
  </si>
  <si>
    <t>Gustavo Perez</t>
  </si>
  <si>
    <t>Fundacion</t>
  </si>
  <si>
    <t>Nancy Calderon</t>
  </si>
  <si>
    <t>Pelaya</t>
  </si>
  <si>
    <t xml:space="preserve">Eustorpio Ibarra Caballero </t>
  </si>
  <si>
    <t>301  205 3932</t>
  </si>
  <si>
    <t>MOTOS Y MOTORES</t>
  </si>
  <si>
    <t>Jose David López Narvaez</t>
  </si>
  <si>
    <t>311 684 53 41</t>
  </si>
  <si>
    <t>Jose David López N.</t>
  </si>
  <si>
    <t>Guamal</t>
  </si>
  <si>
    <t>Veronica Marulanda</t>
  </si>
  <si>
    <t>Caucasia</t>
  </si>
  <si>
    <t xml:space="preserve">Caucasia  </t>
  </si>
  <si>
    <t>Rocio Atilano</t>
  </si>
  <si>
    <t>Medellin</t>
  </si>
  <si>
    <t>El Banco</t>
  </si>
  <si>
    <t>Nidia Monterroza</t>
  </si>
  <si>
    <t xml:space="preserve">Clara Ines Restrepo Palacio </t>
  </si>
  <si>
    <t>Copacabana</t>
  </si>
  <si>
    <t>Erika Soto</t>
  </si>
  <si>
    <t>SUPERMOTOS Y REPUESTOS DEL CARIBE</t>
  </si>
  <si>
    <t>Rosa Cecilia Rodriguez</t>
  </si>
  <si>
    <t>312 6592947</t>
  </si>
  <si>
    <t>Libar Guerrero Quintero</t>
  </si>
  <si>
    <t>314 535 50 56  -  310 606 33 80</t>
  </si>
  <si>
    <t>La Loma</t>
  </si>
  <si>
    <t>JAVIER TAMAYO   310 8356106</t>
  </si>
  <si>
    <t>JOSE FERNANDO GONZALEZ 3108385513</t>
  </si>
  <si>
    <t>SUR</t>
  </si>
  <si>
    <t>LUZ AIDE CALVACHE ORTEGA</t>
  </si>
  <si>
    <t>CLASSICMOTOS</t>
  </si>
  <si>
    <t>Luz Aide Calvache Ortega</t>
  </si>
  <si>
    <t>Nariño</t>
  </si>
  <si>
    <t>ALEXANDER MICOLTA FRANCO</t>
  </si>
  <si>
    <t>COLOMBIA MOTOS PUERTO TEJADA</t>
  </si>
  <si>
    <t>Alexander Micolta Franco</t>
  </si>
  <si>
    <t>316 481 0485</t>
  </si>
  <si>
    <t>Colombia Motos Puerto Tejada</t>
  </si>
  <si>
    <t>Puerto Tejada</t>
  </si>
  <si>
    <t>Cauca</t>
  </si>
  <si>
    <t>Ximena Fernandez Fernandez</t>
  </si>
  <si>
    <t>DISTRITO MOTOR S.A.S</t>
  </si>
  <si>
    <t>Jorge Salazar</t>
  </si>
  <si>
    <t>317 510 16 47</t>
  </si>
  <si>
    <t>Grupo Empresarial Distrito</t>
  </si>
  <si>
    <t>Cali</t>
  </si>
  <si>
    <t>Valle</t>
  </si>
  <si>
    <t>Rueda Acosta Diego Alberto</t>
  </si>
  <si>
    <t>Henry Chavez</t>
  </si>
  <si>
    <t>La Union</t>
  </si>
  <si>
    <t>El Bordo</t>
  </si>
  <si>
    <t>322 720 41 69</t>
  </si>
  <si>
    <t xml:space="preserve">Agromotor </t>
  </si>
  <si>
    <t>Pto. Asis</t>
  </si>
  <si>
    <t>Henry Caicedo</t>
  </si>
  <si>
    <t>MOTOMONTAÑA DEL SUR</t>
  </si>
  <si>
    <t>Jorge Andres Rosas Bazante</t>
  </si>
  <si>
    <t>310 428 53 79</t>
  </si>
  <si>
    <t>Motomontaña del Sur</t>
  </si>
  <si>
    <t>Timbío  Ppal</t>
  </si>
  <si>
    <t>Alejandra Alvarez</t>
  </si>
  <si>
    <t>MOTORCOL</t>
  </si>
  <si>
    <t>Carlos Eduardo Cardenas</t>
  </si>
  <si>
    <t>310 457 3699</t>
  </si>
  <si>
    <t>Motorcol</t>
  </si>
  <si>
    <t>Samaniego</t>
  </si>
  <si>
    <t>Mario Moreles</t>
  </si>
  <si>
    <t>SERVIMOTOS DEL CAUCA</t>
  </si>
  <si>
    <t>Edward Felipe Monje</t>
  </si>
  <si>
    <t>310 547 5976</t>
  </si>
  <si>
    <t>Servimotos del Cauca</t>
  </si>
  <si>
    <t>Piendamo</t>
  </si>
  <si>
    <t>ARACELY GUAJI</t>
  </si>
  <si>
    <t>TALLER FERCHO MOTOS</t>
  </si>
  <si>
    <t>Aracelly Guaji</t>
  </si>
  <si>
    <t>311 452 0008</t>
  </si>
  <si>
    <t>Taller Fercho Motos</t>
  </si>
  <si>
    <t>El plateado corregimiento de Argelia</t>
  </si>
  <si>
    <t>Lucelly sanchez</t>
  </si>
  <si>
    <t>SANTIAGO AVALO    300 6122760</t>
  </si>
  <si>
    <t>David Andres Echeverri  Cesar Echeverri</t>
  </si>
  <si>
    <t>321 800 99 59         3113078750</t>
  </si>
  <si>
    <t xml:space="preserve">Riosucio    </t>
  </si>
  <si>
    <t>Fernando Dueñas</t>
  </si>
  <si>
    <t>Robinson Parra</t>
  </si>
  <si>
    <t>310 281 36 95</t>
  </si>
  <si>
    <t>Leticia</t>
  </si>
  <si>
    <t>Amazonas</t>
  </si>
  <si>
    <t>Lennis Eder</t>
  </si>
  <si>
    <t>Edgar Salazar Naranjo</t>
  </si>
  <si>
    <t>313 716 99 65</t>
  </si>
  <si>
    <t>Risaralda</t>
  </si>
  <si>
    <t>Sevilla</t>
  </si>
  <si>
    <t>Eliana Soto</t>
  </si>
  <si>
    <t>Ojab Shaik Cobo</t>
  </si>
  <si>
    <t>Pradera</t>
  </si>
  <si>
    <t>Wbemar Garcia Ramirez</t>
  </si>
  <si>
    <t>MOTOSVALLE</t>
  </si>
  <si>
    <t>Carlos Andres Shaik</t>
  </si>
  <si>
    <t>310 459 80 89</t>
  </si>
  <si>
    <t>Florida</t>
  </si>
  <si>
    <t>Candelaria</t>
  </si>
  <si>
    <t>Olga Esperanza Mirama</t>
  </si>
  <si>
    <t xml:space="preserve">TULUAMOTOS </t>
  </si>
  <si>
    <t>William Tejada</t>
  </si>
  <si>
    <t>SUPERMOTOS DEL GALERA</t>
  </si>
  <si>
    <t>Pasto</t>
  </si>
  <si>
    <t>Danilo Herrera</t>
  </si>
  <si>
    <t>CENTRALMOTOS</t>
  </si>
  <si>
    <t>Lorenzo Carlos Arguello</t>
  </si>
  <si>
    <t>300 357 8938</t>
  </si>
  <si>
    <t>Lebrija</t>
  </si>
  <si>
    <t>leonardo Carlos Arguello Salazar</t>
  </si>
  <si>
    <t>COLMOTOS</t>
  </si>
  <si>
    <t>Fredy Humberto Torres Estepa</t>
  </si>
  <si>
    <t>310 3496480 / 313 4191142</t>
  </si>
  <si>
    <t>Sogamoso</t>
  </si>
  <si>
    <t>Mery Vargas</t>
  </si>
  <si>
    <t>C&amp;M FINANCIAMOS</t>
  </si>
  <si>
    <t>Mauricio Gomez Guerrero</t>
  </si>
  <si>
    <t>314 414 9540</t>
  </si>
  <si>
    <t>Socorro</t>
  </si>
  <si>
    <t>Alexander Mejia B.</t>
  </si>
  <si>
    <t>315 475 77 69</t>
  </si>
  <si>
    <t>Cimitarra</t>
  </si>
  <si>
    <t xml:space="preserve">Cimitarra  </t>
  </si>
  <si>
    <t>Victor Quintero</t>
  </si>
  <si>
    <t>MACANA MARTHA ROCIO</t>
  </si>
  <si>
    <t>DISTRIHONDA</t>
  </si>
  <si>
    <t>Martha Rocio Macana / Libardo Forero</t>
  </si>
  <si>
    <t>318 311 95 16</t>
  </si>
  <si>
    <t>Eduard Libardo Forero</t>
  </si>
  <si>
    <t>Hervin Javier Salazar Picio</t>
  </si>
  <si>
    <t>310 262 65 12</t>
  </si>
  <si>
    <t>La Cumbre</t>
  </si>
  <si>
    <t>Floridablanca</t>
  </si>
  <si>
    <t>Gloria Amparo Castellanos</t>
  </si>
  <si>
    <t>GRIMALDI MOTOS</t>
  </si>
  <si>
    <t>Jose Antonio Grimaldos Jurado</t>
  </si>
  <si>
    <t>320 849 8955</t>
  </si>
  <si>
    <t>Santa  Helena</t>
  </si>
  <si>
    <t>Santa Helena del Opón</t>
  </si>
  <si>
    <t>HONDA PITS.CO</t>
  </si>
  <si>
    <t>Oscar  Alfonso  Ossa</t>
  </si>
  <si>
    <t>315 259 6655</t>
  </si>
  <si>
    <t>Giron</t>
  </si>
  <si>
    <t xml:space="preserve">Giron </t>
  </si>
  <si>
    <t>Jhon Jairo Lopez Cadavid</t>
  </si>
  <si>
    <t>310 236 7567</t>
  </si>
  <si>
    <t>Jhon Edward Lopez</t>
  </si>
  <si>
    <t>Granada</t>
  </si>
  <si>
    <t>MOTOCENTER HONDA</t>
  </si>
  <si>
    <t>Helber Abril</t>
  </si>
  <si>
    <t>316 472 1571</t>
  </si>
  <si>
    <t xml:space="preserve">Girón </t>
  </si>
  <si>
    <t>Jenny Piña</t>
  </si>
  <si>
    <t>SUPERMOTOS DEL FONCE</t>
  </si>
  <si>
    <t>Blanca Stella Avila Mera</t>
  </si>
  <si>
    <t>318 735 8200</t>
  </si>
  <si>
    <t>San Gil</t>
  </si>
  <si>
    <t>Blanca Stella Avila Vera</t>
  </si>
  <si>
    <t>MOTOCEL COMPANY</t>
  </si>
  <si>
    <t>Luis Alberto Noguera Gaona</t>
  </si>
  <si>
    <t>311 2206966 / 317 3765107</t>
  </si>
  <si>
    <t>Aguazul</t>
  </si>
  <si>
    <t>Aguazaul</t>
  </si>
  <si>
    <t>Casanaer</t>
  </si>
  <si>
    <t>Reinaldo Serrano</t>
  </si>
  <si>
    <t>316 425 5555</t>
  </si>
  <si>
    <t>Bucaramanga</t>
  </si>
  <si>
    <t xml:space="preserve">Dora Lizeth Paez Camacho </t>
  </si>
  <si>
    <t>ZN R1</t>
  </si>
  <si>
    <t>SUPERMOTOS DE ANTIOQUIA</t>
  </si>
  <si>
    <t>Jose Alexander Panqueba</t>
  </si>
  <si>
    <t>321 2429831</t>
  </si>
  <si>
    <t>Envigado</t>
  </si>
  <si>
    <t>SUPERMOTOS DE MEDELLIN</t>
  </si>
  <si>
    <t>Silvio YaNez</t>
  </si>
  <si>
    <t>Colombia</t>
  </si>
  <si>
    <t>SUPERMOTOS DE CORDOBA</t>
  </si>
  <si>
    <t>Hugo Eliecer Olascoaga Avilez</t>
  </si>
  <si>
    <t>312 691 6910</t>
  </si>
  <si>
    <t>Monteria</t>
  </si>
  <si>
    <t>Jose Isaias Diaz</t>
  </si>
  <si>
    <t>Monteria Sur</t>
  </si>
  <si>
    <t>Socorro Lugo</t>
  </si>
  <si>
    <t>Lorica</t>
  </si>
  <si>
    <t>Juana Reyes Blanco</t>
  </si>
  <si>
    <t>Sincelejo.</t>
  </si>
  <si>
    <t>Sincelejo</t>
  </si>
  <si>
    <t>Hugo Eliecer Olascoaga</t>
  </si>
  <si>
    <t>ZN R2</t>
  </si>
  <si>
    <t>SUPERMOTOS DE BOLIVAR</t>
  </si>
  <si>
    <t>Sonia Assia Vergara</t>
  </si>
  <si>
    <t>320 5951322</t>
  </si>
  <si>
    <t xml:space="preserve">Pie de Popa </t>
  </si>
  <si>
    <t>Cartagena</t>
  </si>
  <si>
    <t>Carlos Montes Santamaria</t>
  </si>
  <si>
    <t>SUPERMOTOS DEL MAGDALENA</t>
  </si>
  <si>
    <t>Principal</t>
  </si>
  <si>
    <t>Silvia Gonzalez</t>
  </si>
  <si>
    <t>SUPERMOTOS DEL ATLANTICO</t>
  </si>
  <si>
    <t>Barranquilla Centro</t>
  </si>
  <si>
    <t>Atlantica</t>
  </si>
  <si>
    <t>Nancy Correa</t>
  </si>
  <si>
    <t xml:space="preserve">SUPERMOTOS DEL CESAR </t>
  </si>
  <si>
    <t>Jorge Mario Suarez Vallejo</t>
  </si>
  <si>
    <t>311 4128749</t>
  </si>
  <si>
    <t>Valledupar</t>
  </si>
  <si>
    <t>RONALD A. SAAVEDRA  313 8814083</t>
  </si>
  <si>
    <t>ZC R1</t>
  </si>
  <si>
    <t>SUPERMOTOS DE BOGOTA</t>
  </si>
  <si>
    <t>Henry Eduardo Cepeda Garcia</t>
  </si>
  <si>
    <t>311 283 6576</t>
  </si>
  <si>
    <t>7 de Agosto</t>
  </si>
  <si>
    <t>Henry Cepeda</t>
  </si>
  <si>
    <t>Johanna Alexandra Rubiano</t>
  </si>
  <si>
    <t>SUPERMOTOS DE LA SABANA</t>
  </si>
  <si>
    <t>Facatativa</t>
  </si>
  <si>
    <t>Alex Bermudez</t>
  </si>
  <si>
    <t>Suba Tibabuyes</t>
  </si>
  <si>
    <t>Prado Veraniego</t>
  </si>
  <si>
    <t>SUPERMOTOS DE CUNDINAMARCA</t>
  </si>
  <si>
    <t xml:space="preserve">Ivonne Maritza Jimenez Sanabria </t>
  </si>
  <si>
    <t>310 282 5357</t>
  </si>
  <si>
    <t>Venecia</t>
  </si>
  <si>
    <t xml:space="preserve">Ivonne Maritza Jimenez Sanabria                           Heison Galindo Ortiz  </t>
  </si>
  <si>
    <t>ZC R2</t>
  </si>
  <si>
    <t>Daniel Barbosa Pinzon</t>
  </si>
  <si>
    <t>311 367 7568</t>
  </si>
  <si>
    <t>SUPERMOTOS DEL TOLIMA</t>
  </si>
  <si>
    <t xml:space="preserve">Cesar Auguto Arbelaez </t>
  </si>
  <si>
    <t>321 389 2735</t>
  </si>
  <si>
    <t>Ibague ppal</t>
  </si>
  <si>
    <t>Ibague</t>
  </si>
  <si>
    <t xml:space="preserve">Miller Devia </t>
  </si>
  <si>
    <t>SUPERMOTOS DE GIRARDOT</t>
  </si>
  <si>
    <t>Cesar Augusto Arbelaez</t>
  </si>
  <si>
    <t>Girardot</t>
  </si>
  <si>
    <t>Camilo Pinzón</t>
  </si>
  <si>
    <t>ZC R3</t>
  </si>
  <si>
    <t>SUPERMOTOS DEL ORIENTE</t>
  </si>
  <si>
    <t>Alvaro Florez</t>
  </si>
  <si>
    <t>314 244 4467</t>
  </si>
  <si>
    <t>Cucuta  Principal</t>
  </si>
  <si>
    <t>JOSE FERNANDO GONZALEZ 310 838 5513</t>
  </si>
  <si>
    <t>ZS R1</t>
  </si>
  <si>
    <t>SUPERMOTOS DE CALI</t>
  </si>
  <si>
    <t>Joaquin Salazar</t>
  </si>
  <si>
    <t>310 4904533</t>
  </si>
  <si>
    <t>Valle del Cauca</t>
  </si>
  <si>
    <t>Cesar Palma</t>
  </si>
  <si>
    <t>X</t>
  </si>
  <si>
    <t>Yesenia Alvarez</t>
  </si>
  <si>
    <t>Buenaventura</t>
  </si>
  <si>
    <t>Lina Muñoz</t>
  </si>
  <si>
    <t>SUPERMOTOS DE FARALLONES</t>
  </si>
  <si>
    <t>Claudia Rojas</t>
  </si>
  <si>
    <t xml:space="preserve">Francia Elena Gonzalez </t>
  </si>
  <si>
    <t>Fernanda Izquierdo</t>
  </si>
  <si>
    <t>ZS R2</t>
  </si>
  <si>
    <t>Melisa Martinez</t>
  </si>
  <si>
    <t>Jamundi</t>
  </si>
  <si>
    <t>Lopez Jhon Eduard</t>
  </si>
  <si>
    <t>Juliany Andrea Ramirez</t>
  </si>
  <si>
    <t>SUPERMOTOS DE QUILICHAO</t>
  </si>
  <si>
    <t>Damaris Carabali Raigoza</t>
  </si>
  <si>
    <t>321 760 8233</t>
  </si>
  <si>
    <t>Santander de Quilichao</t>
  </si>
  <si>
    <t>Damaris Carabali</t>
  </si>
  <si>
    <t xml:space="preserve">A </t>
  </si>
  <si>
    <t>Caloto</t>
  </si>
  <si>
    <t>Javier Bolaños Giron</t>
  </si>
  <si>
    <t>Mondomo</t>
  </si>
  <si>
    <t>Carmela Cumbal Lopez</t>
  </si>
  <si>
    <t>Villa Rica</t>
  </si>
  <si>
    <t>Ximena Guerrero</t>
  </si>
  <si>
    <t>SM PACIFICO</t>
  </si>
  <si>
    <t>Julian Grisales</t>
  </si>
  <si>
    <t>Tercera Norte</t>
  </si>
  <si>
    <t>Sandra Valencia</t>
  </si>
  <si>
    <t>SUPERMOTOS DEL CAUCA</t>
  </si>
  <si>
    <t>Nivia Maribel Velasco</t>
  </si>
  <si>
    <t>Popayan</t>
  </si>
  <si>
    <t>Johan Rodas</t>
  </si>
  <si>
    <t>Jimena Pérez/Johan Rodas</t>
  </si>
  <si>
    <t>Esmeralda</t>
  </si>
  <si>
    <t>Maria Fernanda Medina</t>
  </si>
  <si>
    <t>El tambo</t>
  </si>
  <si>
    <t>el tambo</t>
  </si>
  <si>
    <t>Angie Betancourt</t>
  </si>
  <si>
    <t>Calle 4</t>
  </si>
  <si>
    <t>Leidy Camayo</t>
  </si>
  <si>
    <t>Morales</t>
  </si>
  <si>
    <t>Sherly Natalia Lopez</t>
  </si>
  <si>
    <t>Plaza Norte</t>
  </si>
  <si>
    <t>Lucy Yanet Gonzalez</t>
  </si>
  <si>
    <t>Mercaderes</t>
  </si>
  <si>
    <t>Zuly Zamanta Cruz</t>
  </si>
  <si>
    <t>SUPERMOTOS DE NARIÑO</t>
  </si>
  <si>
    <t>Jaime Daniel Paz</t>
  </si>
  <si>
    <t>313 611 2032</t>
  </si>
  <si>
    <t>Las Lunas</t>
  </si>
  <si>
    <t>Jhoana Alicia Narvaez</t>
  </si>
  <si>
    <t>La union</t>
  </si>
  <si>
    <t>vacante</t>
  </si>
  <si>
    <t>SUPERMOTOS DEL VALLE</t>
  </si>
  <si>
    <t>Carlos Antonio Restrepo</t>
  </si>
  <si>
    <t>311 372 9946</t>
  </si>
  <si>
    <t>Palmira</t>
  </si>
  <si>
    <t>Jhonny Alexander Andrade Ortega</t>
  </si>
  <si>
    <t>SUPERMOTOS DEL CAFÉ</t>
  </si>
  <si>
    <t>Lorena Guarin</t>
  </si>
  <si>
    <t>Pereira</t>
  </si>
  <si>
    <t>Emilsen Chaverra</t>
  </si>
  <si>
    <t>ZS R3</t>
  </si>
  <si>
    <t>SUPERMOTOS DE SANTANDER</t>
  </si>
  <si>
    <t>Andres Peña Mantilla</t>
  </si>
  <si>
    <t>Bmanga Ppal</t>
  </si>
  <si>
    <t>Bmanga</t>
  </si>
  <si>
    <t>Oscar Rueda</t>
  </si>
  <si>
    <t>SUPERMOTOS DE CALI S.A.S. CALI ROOSEVELT</t>
  </si>
  <si>
    <t>SUPERMOTOS DE CALI S.A.S  JAMUNDI</t>
  </si>
  <si>
    <t>SUPERMOTOS DE CALI S.A.S AGENCIA LA LUNA</t>
  </si>
  <si>
    <t>SUPERMOTOS DE CALI S.A.S. CALI MELENDEZ</t>
  </si>
  <si>
    <t>SUPERMOTOS DE CALI S.A.S. CIUDAD CORDOBA</t>
  </si>
  <si>
    <t>SUPERMOTOS DE CALI S.A.S SAN BOSCO</t>
  </si>
  <si>
    <t>SUPERMOTOS DE CALI S.A.S.  BUENAVENTURA</t>
  </si>
  <si>
    <t>Cant. Puntos</t>
  </si>
  <si>
    <t>SUPREMOTOS</t>
  </si>
  <si>
    <t>Suma de Costo Programado</t>
  </si>
  <si>
    <t>A. VELEZ U. &amp; CIA. DEPOSITOS MIRANDA LIMITADA</t>
  </si>
  <si>
    <t>HUGO MARTINEZ    313 730 0119</t>
  </si>
  <si>
    <t>Aprobado</t>
  </si>
  <si>
    <t>CONC - CONCESIONARIOS</t>
  </si>
  <si>
    <t>NEGRO MAT</t>
  </si>
  <si>
    <t xml:space="preserve">CB 160F STD                                       </t>
  </si>
  <si>
    <t>IPIALES</t>
  </si>
  <si>
    <t>TUQUERRES</t>
  </si>
  <si>
    <t>CTR - ZONA CENTRO</t>
  </si>
  <si>
    <t>PVT-00089186</t>
  </si>
  <si>
    <t>SUPERMOTOS DEL TOLIMA S.A.S IBAGUE</t>
  </si>
  <si>
    <t>PVT-00089191</t>
  </si>
  <si>
    <t>SUPERMOTOS DE GIRARDOT S.A.S.-GIRARDOT</t>
  </si>
  <si>
    <t>PVT-00089192</t>
  </si>
  <si>
    <t>SUPERMOTOS DE GIRARDOT S.A.S.-ESPINAL</t>
  </si>
  <si>
    <t>GUARANDA</t>
  </si>
  <si>
    <t>SANTO TOMAS</t>
  </si>
  <si>
    <t>MOTO MAS S A S</t>
  </si>
  <si>
    <t/>
  </si>
  <si>
    <t>NO TIENE CUPO</t>
  </si>
  <si>
    <t>Si</t>
  </si>
  <si>
    <t>03-21-3-E-SG-2</t>
  </si>
  <si>
    <t>CLICK 125i                                        NEGRO MAT</t>
  </si>
  <si>
    <t>CB 160F STD                                       NEGRO PER</t>
  </si>
  <si>
    <t>RUTA ENTREGAS</t>
  </si>
  <si>
    <t>7.2</t>
  </si>
  <si>
    <t>9.2</t>
  </si>
  <si>
    <t>11.2</t>
  </si>
  <si>
    <t>7.2.A</t>
  </si>
  <si>
    <t>CAMACHO SUAREZ NELSON DAMIAN</t>
  </si>
  <si>
    <t>MOTO WORLD</t>
  </si>
  <si>
    <t>6.2.B</t>
  </si>
  <si>
    <t>MOTORCYCLE MARKET S.A.S</t>
  </si>
  <si>
    <t>7.2.B</t>
  </si>
  <si>
    <t>5.1.A</t>
  </si>
  <si>
    <t>6.1</t>
  </si>
  <si>
    <t>6.2.A</t>
  </si>
  <si>
    <t>9.1.A</t>
  </si>
  <si>
    <t>6.2</t>
  </si>
  <si>
    <t>LERIDA</t>
  </si>
  <si>
    <t>11.1</t>
  </si>
  <si>
    <t>G</t>
  </si>
  <si>
    <t>GLOBALISTIK</t>
  </si>
  <si>
    <t>CP</t>
  </si>
  <si>
    <t>CAMIONETA PART.</t>
  </si>
  <si>
    <t>P</t>
  </si>
  <si>
    <t>PARTICULAR</t>
  </si>
  <si>
    <t>04:00:00 p.m</t>
  </si>
  <si>
    <t>6.4</t>
  </si>
  <si>
    <t>MAICAO</t>
  </si>
  <si>
    <t>PIEDECUESTA</t>
  </si>
  <si>
    <t>(en blanco)</t>
  </si>
  <si>
    <t>BARBACOAS</t>
  </si>
  <si>
    <t>MOTOS GAP</t>
  </si>
  <si>
    <t>afbarbosa@fanalca.com.co;ltorres@fanalca.com.co;dialopez@fanalca.com.co;omrodriguez@fanalca.com.co;mburgos@fanalca.com.co;idramirez@fanalca.com.co;jacosta@fanalca.com.co;tavo.perez@hotmail.com;mercadeoventasmotosgap@outlook.com;motosgap@hotmail.com;tavoperez@hotmail.com;motosgap@hotmail.com;</t>
  </si>
  <si>
    <t>afbarbosa@fanalca.com.co;ltorres@fanalca.com.co;dialopez@fanalca.com.co;omrodriguez@fanalca.com.co;ojoerns@fanalca.com.co;ralba@fanalca.com.co;tgvanoy@fanalca.com.co;gerencia@bestbike.com.co;</t>
  </si>
  <si>
    <t>afbarbosa@fanalca.com.co;ltorres@fanalca.com.co;dialopez@fanalca.com.co;omrodriguez@fanalca.com.co;ojoerns@fanalca.com.co;ralba@fanalca.com.co;tgvanoy@fanalca.com.co;andres.meza@performance-col.com;directorcasamoto@gmail.com;directorcasamoto@gmail.com;andres.meza@performance-col.com;Jefeventascasamoto@gmail.com</t>
  </si>
  <si>
    <t>afbarbosa@fanalca.com.co;ltorres@fanalca.com.co;dialopez@fanalca.com.co;omrodriguez@fanalca.com.co;ojoerns@fanalca.com.co;ralba@fanalca.com.co;tgvanoy@fanalca.com.co;enmoto.com@hotmail.com</t>
  </si>
  <si>
    <t>afbarbosa@fanalca.com.co;ltorres@fanalca.com.co;dialopez@fanalca.com.co;omrodriguez@fanalca.com.co;ojoerns@fanalca.com.co;ralba@fanalca.com.co;tgvanoy@fanalca.com.co;mercamotor.sas@gmail.com</t>
  </si>
  <si>
    <t>afbarbosa@fanalca.com.co;ltorres@fanalca.com.co;dialopez@fanalca.com.co;omrodriguez@fanalca.com.co;ojoerns@fanalca.com.co;ralba@fanalca.com.co;tgvanoy@fanalca.com.co;gerencia@motoservi.com.co;</t>
  </si>
  <si>
    <t>afbarbosa@fanalca.com.co;ltorres@fanalca.com.co;dialopez@fanalca.com.co;omrodriguez@fanalca.com.co;ojoerns@fanalca.com.co;ralba@fanalca.com.co;tgvanoy@fanalca.com.co;contacto@motomundial.com.co</t>
  </si>
  <si>
    <t>afbarbosa@fanalca.com.co;ltorres@fanalca.com.co;dialopez@fanalca.com.co;omrodriguez@fanalca.com.co;ojoerns@fanalca.com.co;ralba@fanalca.com.co;tgvanoy@fanalca.com.co;miguel.saenz@motomarket.com.co;yuli.poveda@motomarket.com.co</t>
  </si>
  <si>
    <t>afbarbosa@fanalca.com.co;ltorres@fanalca.com.co;dialopez@fanalca.com.co;omrodriguez@fanalca.com.co;ojoerns@fanalca.com.co;ralba@fanalca.com.co;tgvanoy@fanalca.com.co;supermotosdelgualiva@hotmail.com;</t>
  </si>
  <si>
    <t>afbarbosa@fanalca.com.co;ltorres@fanalca.com.co;dialopez@fanalca.com.co;omrodriguez@fanalca.com.co;ojoerns@fanalca.com.co;ralba@fanalca.com.co;tgvanoy@fanalca.com.co;centromotoshondagerente@yahoo.com.co;centromotosptoasis@hotmail.com</t>
  </si>
  <si>
    <t>afbarbosa@fanalca.com.co;ltorres@fanalca.com.co;dialopez@fanalca.com.co;omrodriguez@fanalca.com.co;ojoerns@fanalca.com.co;ralba@fanalca.com.co;tgvanoy@fanalca.com.co;distrillantas.gustavo@gmail.com</t>
  </si>
  <si>
    <t>afbarbosa@fanalca.com.co;ltorres@fanalca.com.co;dialopez@fanalca.com.co;omrodriguez@fanalca.com.co;ojoerns@fanalca.com.co;ralba@fanalca.com.co;tgvanoy@fanalca.com.co;motosporthonda@hotmail.com</t>
  </si>
  <si>
    <t>afbarbosa@fanalca.com.co;ltorres@fanalca.com.co;dialopez@fanalca.com.co;omrodriguez@fanalca.com.co;ojoerns@fanalca.com.co;ralba@fanalca.com.co;tgvanoy@fanalca.com.co;jchavesmotoragro@gmail.com;mercadeohondamaquinagro@gmail.com;</t>
  </si>
  <si>
    <t>afbarbosa@fanalca.com.co;ltorres@fanalca.com.co;dialopez@fanalca.com.co;omrodriguez@fanalca.com.co;ojoerns@fanalca.com.co;ralba@fanalca.com.co;tgvanoy@fanalca.com.co;motohondaptoasis@hotmail.com</t>
  </si>
  <si>
    <t>afbarbosa@fanalca.com.co;ltorres@fanalca.com.co;dialopez@fanalca.com.co;omrodriguez@fanalca.com.co;ojoerns@fanalca.com.co;ralba@fanalca.com.co;tgvanoy@fanalca.com.co;mundohonda2013@hotmail.com</t>
  </si>
  <si>
    <t>afbarbosa@fanalca.com.co;ltorres@fanalca.com.co;dialopez@fanalca.com.co;omrodriguez@fanalca.com.co;ojoerns@fanalca.com.co;ralba@fanalca.com.co;tgvanoy@fanalca.com.co;oscarmendez37@hotmail.com</t>
  </si>
  <si>
    <t>afbarbosa@fanalca.com.co;ltorres@fanalca.com.co;dialopez@fanalca.com.co;omrodriguez@fanalca.com.co;ojoerns@fanalca.com.co;ralba@fanalca.com.co;tgvanoy@fanalca.com.co;oroscar@epm.net.co;sanli_21@hotmail.com;hondamotoboy@hotmail.com</t>
  </si>
  <si>
    <t>afbarbosa@fanalca.com.co;ltorres@fanalca.com.co;dialopez@fanalca.com.co;omrodriguez@fanalca.com.co;ojoerns@fanalca.com.co;ralba@fanalca.com.co;tgvanoy@fanalca.com.co;jorgeruge.p@gmail.com;sol19elena@hotmail.com</t>
  </si>
  <si>
    <t>afbarbosa@fanalca.com.co;ltorres@fanalca.com.co;dialopez@fanalca.com.co;omrodriguez@fanalca.com.co;ojoerns@fanalca.com.co;ralba@fanalca.com.co;tgvanoy@fanalca.com.co.co;casayojehonda@hotmail.com</t>
  </si>
  <si>
    <t>afbarbosa@fanalca.com.co;ltorres@fanalca.com.co;dialopez@fanalca.com.co;omrodriguez@fanalca.com.co;ojoerns@fanalca.com.co;ralba@fanalca.com.co;tgvanoy@fanalca.com.co; hrolon@electromueblesarauca.com</t>
  </si>
  <si>
    <t>afbarbosa@fanalca.com.co;ltorres@fanalca.com.co;dialopez@fanalca.com.co;omrodriguez@fanalca.com.co;ojoerns@fanalca.com.co;ralba@fanalca.com.co;tgvanoy@fanalca.com.co;caorautonorte@hotmail.com;credimotossanalberto@hotmail.com</t>
  </si>
  <si>
    <t>afbarbosa@fanalca.com.co;ltorres@fanalca.com.co;dialopez@fanalca.com.co;omrodriguez@fanalca.com.co;ojoerns@fanalca.com.co;ralba@fanalca.com.co;tgvanoy@fanalca.com.co;salvitachin2008@yahoo.es</t>
  </si>
  <si>
    <t>afbarbosa@fanalca.com.co;ltorres@fanalca.com.co;dialopez@fanalca.com.co;omrodriguez@fanalca.com.co;ojoerns@fanalca.com.co;ralba@fanalca.com.co;tgvanoy@fanalca.com.co;jsandoval@sancarga.com</t>
  </si>
  <si>
    <t>afbarbosa@fanalca.com.co;ltorres@fanalca.com.co;dialopez@fanalca.com.co;omrodriguez@fanalca.com.co;ojoerns@fanalca.com.co;ralba@fanalca.com.co;tgvanoy@fanalca.com.co;servimotoslibertadores@hotmail.com</t>
  </si>
  <si>
    <t>afbarbosa@fanalca.com.co;ltorres@fanalca.com.co;dialopez@fanalca.com.co;omrodriguez@fanalca.com.co;mburgos@fanalca.com.co;idramirez@fanalca.com.co;jacosta@fanalca.com.co;canomotosa@hotmail.com;humartinez@fanalca.com.co</t>
  </si>
  <si>
    <t>afbarbosa@fanalca.com.co;ltorres@fanalca.com.co;dialopez@fanalca.com.co;omrodriguez@fanalca.com.co;mburgos@fanalca.com.co;idramirez@fanalca.com.co;jacosta@fanalca.com.co;repuestoscurume@hotmail.com;humartinez@fanalca.com.co</t>
  </si>
  <si>
    <t>afbarbosa@fanalca.com.co;ltorres@fanalca.com.co;dialopez@fanalca.com.co;omrodriguez@fanalca.com.co;mburgos@fanalca.com.co;idramirez@fanalca.com.co;jacosta@fanalca.com.co;yeisonramos73@hotmail.com;humartinez@fanalca.com.co</t>
  </si>
  <si>
    <t>afbarbosa@fanalca.com.co;ltorres@fanalca.com.co;dialopez@fanalca.com.co;omrodriguez@fanalca.com.co;mburgos@fanalca.com.co;idramirez@fanalca.com.co;jacosta@fanalca.com.co;hondachoco@hotmail.com;humartinez@fanalca.com.co</t>
  </si>
  <si>
    <t xml:space="preserve">afbarbosa@fanalca.com.co;ltorres@fanalca.com.co;dialopez@fanalca.com.co;omrodriguez@fanalca.com.co;mburgos@fanalca.com.co;idramirez@fanalca.com.co;jacosta@fanalca.com.co;hondasupernorte@une.net.co;humartinez@fanalca.com.co </t>
  </si>
  <si>
    <t>afbarbosa@fanalca.com.co;ltorres@fanalca.com.co;dialopez@fanalca.com.co;omrodriguez@fanalca.com.co;mburgos@fanalca.com.co;idramirez@fanalca.com.co;jacosta@fanalca.com.co;hondasur@une.net.co;humartinez@fanalca.com.co</t>
  </si>
  <si>
    <t>afbarbosa@fanalca.com.co;ltorres@fanalca.com.co;dialopez@fanalca.com.co;omrodriguez@fanalca.com.co;mburgos@fanalca.com.co;idramirez@fanalca.com.co;jacosta@fanalca.com.co;hondastore@hotmail.com;humartinez@fanalca.com.co</t>
  </si>
  <si>
    <t>afbarbosa@fanalca.com.co;ltorres@fanalca.com.co;dialopez@fanalca.com.co;omrodriguez@fanalca.com.co;mburgos@fanalca.com.co;idramirez@fanalca.com.co;jacosta@fanalca.com.co;angelam.zp@hotmail.com;humartinez@fanalca.com.co</t>
  </si>
  <si>
    <t>afbarbosa@fanalca.com.co;ltorres@fanalca.com.co;dialopez@fanalca.com.co;omrodriguez@fanalca.com.co;mburgos@fanalca.com.co;idramirez@fanalca.com.co;jacosta@fanalca.com.co;moto.agro@yahoo.com;auditor.motoagrodelsinu@gmail.com;hondacerete@yahoo.com;humartinez@fanalca.com.co</t>
  </si>
  <si>
    <t>afbarbosa@fanalca.com.co;ltorres@fanalca.com.co;dialopez@fanalca.com.co;omrodriguez@fanalca.com.co;mburgos@fanalca.com.co;idramirez@fanalca.com.co;jacosta@fanalca.com.co;jestradarestrepo@gmail.com;humartinez@fanalca.com.co</t>
  </si>
  <si>
    <t>afbarbosa@fanalca.com.co;ltorres@fanalca.com.co;dialopez@fanalca.com.co;omrodriguez@fanalca.com.co;mburgos@fanalca.com.co;idramirez@fanalca.com.co;jacosta@fanalca.com.co;motohitlorica@hotmail.com;sol19elena@hotmail.com;humartinez@fanalca.com.co</t>
  </si>
  <si>
    <t>afbarbosa@fanalca.com.co;ltorres@fanalca.com.co;dialopez@fanalca.com.co;omrodriguez@fanalca.com.co;mburgos@fanalca.com.co;idramirez@fanalca.com.co;jacosta@fanalca.com.co;moto.hogar@gmail.com;humartinez@fanalca.com.co</t>
  </si>
  <si>
    <t>afbarbosa@fanalca.com.co;ltorres@fanalca.com.co;dialopez@fanalca.com.co;omrodriguez@fanalca.com.co;mburgos@fanalca.com.co;idramirez@fanalca.com.co;jacosta@fanalca.com.co;motoslafrontera@hotmail.com;humartinez@fanalca.com.co</t>
  </si>
  <si>
    <t>afbarbosa@fanalca.com.co;ltorres@fanalca.com.co;dialopez@fanalca.com.co;omrodriguez@fanalca.com.co;mburgos@fanalca.com.co;idramirez@fanalca.com.co;jacosta@fanalca.com.co;davitike@hotmail.com;humartinez@fanalca.com.co</t>
  </si>
  <si>
    <t>afbarbosa@fanalca.com.co;ltorres@fanalca.com.co;dialopez@fanalca.com.co;omrodriguez@fanalca.com.co;mburgos@fanalca.com.co;idramirez@fanalca.com.co;jacosta@fanalca.com.co;moto_vale@hotmail.com;humartinez@fanalca.com.co</t>
  </si>
  <si>
    <t>afbarbosa@fanalca.com.co;ltorres@fanalca.com.co;dialopez@fanalca.com.co;omrodriguez@fanalca.com.co;mburgos@fanalca.com.co;idramirez@fanalca.com.co;jacosta@fanalca.com.co;humartinez@fanalca.com.co</t>
  </si>
  <si>
    <t>afbarbosa@fanalca.com.co;ltorres@fanalca.com.co;dialopez@fanalca.com.co;omrodriguez@fanalca.com.co;mburgos@fanalca.com.co;idramirez@fanalca.com.co;jacosta@fanalca.com.co;reguemoto@gmail.com;humartinez@fanalca.com.co</t>
  </si>
  <si>
    <t>afbarbosa@fanalca.com.co;ltorres@fanalca.com.co;dialopez@fanalca.com.co;omrodriguez@fanalca.com.co;mburgos@fanalca.com.co;idramirez@fanalca.com.co;jacosta@fanalca.com.co;carlos.urrego@epm.com.co;servimotoshondaurrao@gmail.com;humartinez@fanalca.com.co</t>
  </si>
  <si>
    <t>afbarbosa@fanalca.com.co;ltorres@fanalca.com.co;dialopez@fanalca.com.co;omrodriguez@fanalca.com.co;mburgos@fanalca.com.co;idramirez@fanalca.com.co;jacosta@fanalca.com.co;suromotos@yahoo.com;humartinez@fanalca.com.co</t>
  </si>
  <si>
    <t>afbarbosa@fanalca.com.co;ltorres@fanalca.com.co;dialopez@fanalca.com.co;omrodriguez@fanalca.com.co;mburgos@fanalca.com.co;idramirez@fanalca.com.co;jacosta@fanalca.com.co;zupermotohonda@gmail.com;humartinez@fanalca.com.co</t>
  </si>
  <si>
    <t>afbarbosa@fanalca.com.co;ltorres@fanalca.com.co;dialopez@fanalca.com.co;omrodriguez@fanalca.com.co;mburgos@fanalca.com.co;idramirez@fanalca.com.co;jacosta@fanalca.com.co;zupermotosdelgolfo@hotmail.com;humartinez@fanalca.com.co</t>
  </si>
  <si>
    <t>afbarbosa@fanalca.com.co;ltorres@fanalca.com.co;dialopez@fanalca.com.co;omrodriguez@fanalca.com.co;mburgos@fanalca.com.co;idramirez@fanalca.com.co;jacosta@fanalca.com.co;jalexp_18@hotmail.com;bmwgonzaga@hotmail.com;</t>
  </si>
  <si>
    <t>afbarbosa@fanalca.com.co;ltorres@fanalca.com.co;dialopez@fanalca.com.co;omrodriguez@fanalca.com.co;mburgos@fanalca.com.co;idramirez@fanalca.com.co;jacosta@fanalca.com.co;arturosmotos@hotmail.com;</t>
  </si>
  <si>
    <t>afbarbosa@fanalca.com.co;ltorres@fanalca.com.co;dialopez@fanalca.com.co;omrodriguez@fanalca.com.co;mburgos@fanalca.com.co;idramirez@fanalca.com.co;jacosta@fanalca.com.co;mototefy@hotmail.com;motojireh@hotmail.com;</t>
  </si>
  <si>
    <t>afbarbosa@fanalca.com.co;ltorres@fanalca.com.co;dialopez@fanalca.com.co;omrodriguez@fanalca.com.co;mburgos@fanalca.com.co;idramirez@fanalca.com.co;jacosta@fanalca.com.co;bici_gerencia@hotmail.es;admonmotorepuestosdelacosta@gmail.com;bici_gerencia@hotmail.es;administradormotosyrepuestosdelacosta@bicimotos.com.co  ;</t>
  </si>
  <si>
    <t>afbarbosa@fanalca.com.co;ltorres@fanalca.com.co;dialopez@fanalca.com.co;omrodriguez@fanalca.com.co;mburgos@fanalca.com.co;idramirez@fanalca.com.co;jacosta@fanalca.com.co;reinaldoogliastri@yahoo.com;asistfyc@grupowonder.com ;</t>
  </si>
  <si>
    <t>afbarbosa@fanalca.com.co;ltorres@fanalca.com.co;dialopez@fanalca.com.co;omrodriguez@fanalca.com.co;mburgos@fanalca.com.co;idramirez@fanalca.com.co;jacosta@fanalca.com.co;motosupermaicao@hotmail.com;silver_johan@hotmail.es;distrigonltdaguamal@hotmal.com;agromagdhermanosltda@hotmail.com;motosupermaicao@hotmail.com;yonnyromerovargas@gmail.com</t>
  </si>
  <si>
    <t>afbarbosa@fanalca.com.co;ltorres@fanalca.com.co;dialopez@fanalca.com.co;omrodriguez@fanalca.com.co;mburgos@fanalca.com.co;idramirez@fanalca.com.co;jacosta@fanalca.com.co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</si>
  <si>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afbarbosa@fanalca.com.co;ltorres@fanalca.com.co;dialopez@fanalca.com.co;omrodriguez@fanalca.com.co;mburgos@fanalca.com.co;idramirez@fanalca.com.co;jacosta@fanalca.com.co;judamelo30@hotmail.com;inversionesmejiacelada@hotmail.com;credimotossabana@hotmail.com</t>
  </si>
  <si>
    <t>afbarbosa@fanalca.com.co;ltorres@fanalca.com.co;dialopez@fanalca.com.co;omrodriguez@fanalca.com.co;mburgos@fanalca.com.co;idramirez@fanalca.com.co;jacosta@fanalca.com.co;buenahcaribe.g@hotmail.com</t>
  </si>
  <si>
    <t>afbarbosa@fanalca.com.co;ltorres@fanalca.com.co;dialopez@fanalca.com.co;omrodriguez@fanalca.com.co;mburgos@fanalca.com.co;idramirez@fanalca.com.co;jacosta@fanalca.com.co;motohanna@hotmail.com</t>
  </si>
  <si>
    <t>afbarbosa@fanalca.com.co;ltorres@fanalca.com.co;dialopez@fanalca.com.co;omrodriguez@fanalca.com.co;mburgos@fanalca.com.co;idramirez@fanalca.com.co;jacosta@fanalca.com.co;motocaribeplato@gmail.com</t>
  </si>
  <si>
    <t>afbarbosa@fanalca.com.co;ltorres@fanalca.com.co;dialopez@fanalca.com.co;omrodriguez@fanalca.com.co;mburgos@fanalca.com.co;idramirez@fanalca.com.co;jacosta@fanalca.com.co;motomasdelacosta@hotmail.com;motomasdelacostamagangue@outlook.es</t>
  </si>
  <si>
    <t xml:space="preserve">afbarbosa@fanalca.com.co;ltorres@fanalca.com.co;dialopez@fanalca.com.co;omrodriguez@fanalca.com.co;mburgos@fanalca.com.co;idramirez@fanalca.com.co;jacosta@fanalca.com.co;toyo212010@hotmail.com </t>
  </si>
  <si>
    <t xml:space="preserve">afbarbosa@fanalca.com.co;ltorres@fanalca.com.co;dialopez@fanalca.com.co;omrodriguez@fanalca.com.co;mburgos@fanalca.com.co;idramirez@fanalca.com.co;jacosta@fanalca.com.co;motosjose001@hotmail.com     </t>
  </si>
  <si>
    <t>afbarbosa@fanalca.com.co;ltorres@fanalca.com.co;dialopez@fanalca.com.co;omrodriguez@fanalca.com.co;mburgos@fanalca.com.co;idramirez@fanalca.com.co;jacosta@fanalca.com.co;motosjose001@hotmail.com     ;aacc@fanalca.com.co</t>
  </si>
  <si>
    <t>afbarbosa@fanalca.com.co;ltorres@fanalca.com.co;dialopez@fanalca.com.co;omrodriguez@fanalca.com.co;mburgos@fanalca.com.co;idramirez@fanalca.com.co;jacosta@fanalca.com.co;gerenciacomercial@agroyamahaymotofacil.com</t>
  </si>
  <si>
    <t>afbarbosa@fanalca.com.co;ltorres@fanalca.com.co;dialopez@fanalca.com.co;omrodriguez@fanalca.com.co;mburgos@fanalca.com.co;idramirez@fanalca.com.co;jacosta@fanalca.com.co;rosa_49760@hotmail.com;libar40@hotmail.com</t>
  </si>
  <si>
    <t>afbarbosa@fanalca.com.co;ltorres@fanalca.com.co;dialopez@fanalca.com.co;omrodriguez@fanalca.com.co;jtamayo@fanalca.com.co;idramirez@fanalca.com.co;savalo@fanalca.com.co;jogonzalez@fanalca.com.co;orlobravo@hotmail.com</t>
  </si>
  <si>
    <t>afbarbosa@fanalca.com.co;ltorres@fanalca.com.co;dialopez@fanalca.com.co;omrodriguez@fanalca.com.co;jtamayo@fanalca.com.co;idramirez@fanalca.com.co;savalo@fanalca.com.co;jogonzalez@fanalca.com.co;puertotejada.andina@gmail.com</t>
  </si>
  <si>
    <t>afbarbosa@fanalca.com.co;ltorres@fanalca.com.co;dialopez@fanalca.com.co;omrodriguez@fanalca.com.co;jtamayo@fanalca.com.co;idramirez@fanalca.com.co;savalo@fanalca.com.co;jogonzalez@fanalca.com.co;jorgesalazar9@hotmail.com;jefe.ventasdistritomotors@gmail.com</t>
  </si>
  <si>
    <t>afbarbosa@fanalca.com.co;ltorres@fanalca.com.co;dialopez@fanalca.com.co;omrodriguez@fanalca.com.co;jtamayo@fanalca.com.co;idramirez@fanalca.com.co;savalo@fanalca.com.co;jogonzalez@fanalca.com.co;gerencia@maquinagro.com;divisionmotos@maquinagro.com</t>
  </si>
  <si>
    <t>afbarbosa@fanalca.com.co;ltorres@fanalca.com.co;dialopez@fanalca.com.co;omrodriguez@fanalca.com.co;jtamayo@fanalca.com.co;idramirez@fanalca.com.co;savalo@fanalca.com.co;jogonzalez@fanalca.com.co;motomontanadelsur@yahoo.com.co;sammybjj129@hotmail.com</t>
  </si>
  <si>
    <t>afbarbosa@fanalca.com.co;ltorres@fanalca.com.co;dialopez@fanalca.com.co;omrodriguez@fanalca.com.co;jtamayo@fanalca.com.co;idramirez@fanalca.com.co;savalo@fanalca.com.co;jogonzalez@fanalca.com.co;carlosmotorcol@yahoo.es;motorcolhonda@yahoo.es</t>
  </si>
  <si>
    <t>afbarbosa@fanalca.com.co;ltorres@fanalca.com.co;dialopez@fanalca.com.co;omrodriguez@fanalca.com.co;jtamayo@fanalca.com.co;idramirez@fanalca.com.co;savalo@fanalca.com.co;jogonzalez@fanalca.com.co;servihondapiendamo-1@hotmail.com</t>
  </si>
  <si>
    <t>afbarbosa@fanalca.com.co;ltorres@fanalca.com.co;dialopez@fanalca.com.co;omrodriguez@fanalca.com.co;jtamayo@fanalca.com.co;idramirez@fanalca.com.co;savalo@fanalca.com.co;jogonzalez@fanalca.com.co;lucely488@hotmail.com</t>
  </si>
  <si>
    <t xml:space="preserve">afbarbosa@fanalca.com.co;ltorres@fanalca.com.co;dialopez@fanalca.com.co;omrodriguez@fanalca.com.co;jtamayo@fanalca.com.co;idramirez@fanalca.com.co;savalo@fanalca.com.co;jogonzalez@fanalca.com.co;eder.jimenez@creditosparra.com.co;robinson@creditosparra.com.co;diana.parra@creditosparra.com.co </t>
  </si>
  <si>
    <t>afbarbosa@fanalca.com.co;ltorres@fanalca.com.co;dialopez@fanalca.com.co;omrodriguez@fanalca.com.co;jtamayo@fanalca.com.co;idramirez@fanalca.com.co;savalo@fanalca.com.co;jogonzalez@fanalca.com.co;lgonzalez@motopremiumdeoccidente.com;gerencia@motopremiumdeoccidente.com</t>
  </si>
  <si>
    <t>afbarbosa@fanalca.com.co;ltorres@fanalca.com.co;dialopez@fanalca.com.co;omrodriguez@fanalca.com.co;jtamayo@fanalca.com.co;idramirez@fanalca.com.co;savalo@fanalca.com.co;jogonzalez@fanalca.com.co;motospradera@hotmail.com</t>
  </si>
  <si>
    <t>afbarbosa@fanalca.com.co;ltorres@fanalca.com.co;dialopez@fanalca.com.co;omrodriguez@fanalca.com.co;jtamayo@fanalca.com.co;idramirez@fanalca.com.co;savalo@fanalca.com.co;jogonzalez@fanalca.com.co;cashaos29@gmail.com;motosvalle@gmail.com</t>
  </si>
  <si>
    <t>afbarbosa@fanalca.com.co;ltorres@fanalca.com.co;dialopez@fanalca.com.co;omrodriguez@fanalca.com.co;jtamayo@fanalca.com.co;idramirez@fanalca.com.co;savalo@fanalca.com.co;jogonzalez@fanalca.com.co;aacc@fanalca.com.co;tulmotos@telecom.com.co;juansebastianbarrios@tuluamotos.com;mmondragon@tuluamotos.com</t>
  </si>
  <si>
    <t>afbarbosa@fanalca.com.co;ltorres@fanalca.com.co;dialopez@fanalca.com.co;omrodriguez@fanalca.com.co;jtamayo@fanalca.com.co;idramirez@fanalca.com.co;savalo@fanalca.com.co;jogonzalez@fanalca.com.co;colmotosft@hotmail.es</t>
  </si>
  <si>
    <t>afbarbosa@fanalca.com.co;ltorres@fanalca.com.co;dialopez@fanalca.com.co;omrodriguez@fanalca.com.co;jtamayo@fanalca.com.co;idramirez@fanalca.com.co;savalo@fanalca.com.co;jogonzalez@fanalca.com.co;mauriciogomezamg@yahoo.com;mauriciogomezamg@yahoo.com</t>
  </si>
  <si>
    <t>afbarbosa@fanalca.com.co;ltorres@fanalca.com.co;dialopez@fanalca.com.co;omrodriguez@fanalca.com.co;jtamayo@fanalca.com.co;idramirez@fanalca.com.co;savalo@fanalca.com.co;jogonzalez@fanalca.com.co;dismotoscimitarra@hotmail.com</t>
  </si>
  <si>
    <t>afbarbosa@fanalca.com.co;ltorres@fanalca.com.co;dialopez@fanalca.com.co;omrodriguez@fanalca.com.co;jtamayo@fanalca.com.co;idramirez@fanalca.com.co;savalo@fanalca.com.co;jogonzalez@fanalca.com.co;eguard_24@hotmail.com;suzuki.gonfor@hotmail.com</t>
  </si>
  <si>
    <t xml:space="preserve">afbarbosa@fanalca.com.co;ltorres@fanalca.com.co;dialopez@fanalca.com.co;omrodriguez@fanalca.com.co;jtamayo@fanalca.com.co;idramirez@fanalca.com.co;savalo@fanalca.com.co;jogonzalez@fanalca.com.co;grimaldimotos@hotmail.com  </t>
  </si>
  <si>
    <t>afbarbosa@fanalca.com.co;ltorres@fanalca.com.co;dialopez@fanalca.com.co;omrodriguez@fanalca.com.co;jtamayo@fanalca.com.co;idramirez@fanalca.com.co;savalo@fanalca.com.co;jogonzalez@fanalca.com.co;hondapitsgiron@gmail.com</t>
  </si>
  <si>
    <t>afbarbosa@fanalca.com.co;ltorres@fanalca.com.co;dialopez@fanalca.com.co;omrodriguez@fanalca.com.co;jtamayo@fanalca.com.co;idramirez@fanalca.com.co;savalo@fanalca.com.co;jogonzalez@fanalca.com.co;maximotosilc.yopal@hotmail.com</t>
  </si>
  <si>
    <t>afbarbosa@fanalca.com.co;ltorres@fanalca.com.co;dialopez@fanalca.com.co;omrodriguez@fanalca.com.co;jtamayo@fanalca.com.co;idramirez@fanalca.com.co;savalo@fanalca.com.co;jogonzalez@fanalca.com.co;motocenterhonda@gmail.com;gerenciamotocenter@gmail.com</t>
  </si>
  <si>
    <t>afbarbosa@fanalca.com.co;ltorres@fanalca.com.co;dialopez@fanalca.com.co;omrodriguez@fanalca.com.co;jtamayo@fanalca.com.co;idramirez@fanalca.com.co;savalo@fanalca.com.co;jogonzalez@fanalca.com.co;supermotosdelfonce@gmail.com</t>
  </si>
  <si>
    <t>afbarbosa@fanalca.com.co;ltorres@fanalca.com.co;dialopez@fanalca.com.co;omrodriguez@fanalca.com.co;jtamayo@fanalca.com.co;idramirez@fanalca.com.co;savalo@fanalca.com.co;jogonzalez@fanalca.com.co;motocelco@hotmail.com;luisnoguera6@hotmail.com</t>
  </si>
  <si>
    <t>afbarbosa@fanalca.com.co;ltorres@fanalca.com.co;dialopez@fanalca.com.co;omrodriguez@fanalca.com.co;jtamayo@fanalca.com.co;idramirez@fanalca.com.co;savalo@fanalca.com.co;jogonzalez@fanalca.com.co;reiserrano@grupowonder.com;asistfyc@grupowonder.com ;</t>
  </si>
  <si>
    <t>afbarbosa@fanalca.com.co;japanqueba@supermotosdeantioquia.com.co;ltorres@fanalca.com.co;dialopez@fanalca.com.co;omrodriguez@fanalca.com.co;mburgos@fanalca.com.co;idramirez@fanalca.com.co;jacosta@fanalca.com.co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</si>
  <si>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afbarbosa@fanalca.com.co;ltorres@fanalca.com.co;dialopez@fanalca.com.co;omrodriguez@fanalca.com.co;mburgos@fanalca.com.co;idramirez@fanalca.com.co;jacosta@fanalca.com.co;lmlondono@supermotosdemedellin.com.co;dmsepulveda@supermotosdemedellin.com.co</t>
  </si>
  <si>
    <t>afbarbosa@fanalca.com.co;ltorres@fanalca.com.co;dialopez@fanalca.com.co;omrodriguez@fanalca.com.co;mburgos@fanalca.com.co;idramirez@fanalca.com.co;jacosta@fanalca.com.co;heolascoaga@supermotosdecordoba.com.co</t>
  </si>
  <si>
    <t>afbarbosa@fanalca.com.co;ltorres@fanalca.com.co;dialopez@fanalca.com.co;omrodriguez@fanalca.com.co;mburgos@fanalca.com.co;idramirez@fanalca.com.co;jacosta@fanalca.com.co;siassia@supermotosdebolivar.com.co</t>
  </si>
  <si>
    <t>afbarbosa@fanalca.com.co;ltorres@fanalca.com.co;dialopez@fanalca.com.co;omrodriguez@fanalca.com.co;mburgos@fanalca.com.co;idramirez@fanalca.com.co;jacosta@fanalca.com.co;siassia@supermotosdebolivar.com.co;nmcorrea@supermotosdelatlantico.com.co</t>
  </si>
  <si>
    <t>afbarbosa@fanalca.com.co;ltorres@fanalca.com.co;dialopez@fanalca.com.co;omrodriguez@fanalca.com.co;mburgos@fanalca.com.co;idramirez@fanalca.com.co;jacosta@fanalca.com.co;jmsuarez@supermotosdelcesar.com.co</t>
  </si>
  <si>
    <t>afbarbosa@fanalca.com.co;ltorres@fanalca.com.co;dialopez@fanalca.com.co;omrodriguez@fanalca.com.co;ojoerns@fanalca.com.co;ralba@fanalca.com.co;tgvanoy@fanalca.com.co;hecepeda@supermotosdebogota.com.co</t>
  </si>
  <si>
    <t>afbarbosa@fanalca.com.co;ltorres@fanalca.com.co;dialopez@fanalca.com.co;omrodriguez@fanalca.com.co;ojoerns@fanalca.com.co;ralba@fanalca.com.co;tgvanoy@fanalca.com.co;imjimenez@supermotosdecundinamarca.com.co;karodriguez@supermotosdecundinamarca.com.co</t>
  </si>
  <si>
    <t>afbarbosa@fanalca.com.co;ltorres@fanalca.com.co;dialopez@fanalca.com.co;omrodriguez@fanalca.com.co;ojoerns@fanalca.com.co;ralba@fanalca.com.co;tgvanoy@fanalca.com.co;dbarbosa@supermotosdelhuila.com.co</t>
  </si>
  <si>
    <t>afbarbosa@fanalca.com.co;ltorres@fanalca.com.co;dialopez@fanalca.com.co;omrodriguez@fanalca.com.co;ojoerns@fanalca.com.co;ralba@fanalca.com.co;tgvanoy@fanalca.com.co;aaflorez@supermotosdeloriente.com.co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</si>
  <si>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;cmrojas@supermotosdecali.com.co;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</si>
  <si>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</t>
  </si>
  <si>
    <t>afbarbosa@fanalca.com.co;ltorres@fanalca.com.co;dialopez@fanalca.com.co;omrodriguez@fanalca.com.co;jtamayo@fanalca.com.co;idramirez@fanalca.com.co;savalo@fanalca.com.co;jogonzalez@fanalca.com.co;cmrojas@supermotosdecali.com.co;</t>
  </si>
  <si>
    <t>afbarbosa@fanalca.com.co;ltorres@fanalca.com.co;dialopez@fanalca.com.co;omrodriguez@fanalca.com.co;jtamayo@fanalca.com.co;idramirez@fanalca.com.co;savalo@fanalca.com.co;jogonzalez@fanalca.com.co;cmrojas@supermotosdecali.com.co</t>
  </si>
  <si>
    <t>afbarbosa@fanalca.com.co;ltorres@fanalca.com.co;dialopez@fanalca.com.co;omrodriguez@fanalca.com.co;jtamayo@fanalca.com.co;idramirez@fanalca.com.co;savalo@fanalca.com.co;jogonzalez@fanalca.com.co;dcarabali@supermotosdelcauca.com.co</t>
  </si>
  <si>
    <t>afbarbosa@fanalca.com.co;ltorres@fanalca.com.co;dialopez@fanalca.com.co;omrodriguez@fanalca.com.co;jtamayo@fanalca.com.co;idramirez@fanalca.com.co;savalo@fanalca.com.co;jogonzalez@fanalca.com.co;jagrisales@supermotosdelpacifico.com.co</t>
  </si>
  <si>
    <t>afbarbosa@fanalca.com.co;ltorres@fanalca.com.co;dialopez@fanalca.com.co;omrodriguez@fanalca.com.co;jtamayo@fanalca.com.co;idramirez@fanalca.com.co;savalo@fanalca.com.co;jogonzalez@fanalca.com.co;nmvelasco@supermotosdelcauca.com.co</t>
  </si>
  <si>
    <t>afbarbosa@fanalca.com.co;ltorres@fanalca.com.co;dialopez@fanalca.com.co;omrodriguez@fanalca.com.co;jtamayo@fanalca.com.co;idramirez@fanalca.com.co;savalo@fanalca.com.co;jogonzalez@fanalca.com.co;jdpaz@supermotosdenarino.com.co</t>
  </si>
  <si>
    <t>afbarbosa@fanalca.com.co;ltorres@fanalca.com.co;dialopez@fanalca.com.co;omrodriguez@fanalca.com.co;jtamayo@fanalca.com.co;idramirez@fanalca.com.co;savalo@fanalca.com.co;jogonzalez@fanalca.com.co;carestrepo@supermotosdelvalle.com.co</t>
  </si>
  <si>
    <t>afbarbosa@fanalca.com.co;ltorres@fanalca.com.co;dialopez@fanalca.com.co;omrodriguez@fanalca.com.co;jtamayo@fanalca.com.co;idramirez@fanalca.com.co;savalo@fanalca.com.co;jogonzalez@fanalca.com.co;oamurillo@supermotosdelcafe.com.co;loguarin@supermotosdelcafe.com.co;echaverra@supermotosdelcafe.com.co</t>
  </si>
  <si>
    <t>afbarbosa@fanalca.com.co;ltorres@fanalca.com.co;dialopez@fanalca.com.co;omrodriguez@fanalca.com.co;jtamayo@fanalca.com.co;idramirez@fanalca.com.co;savalo@fanalca.com.co;jogonzalez@fanalca.com.co;anpena@supermotosdesantander.com.co;orueda@supermotosdesantander.com.co</t>
  </si>
  <si>
    <t>afbarbosa@fanalca.com.co;ltorres@fanalca.com.co;dialopez@fanalca.com.co;omrodriguez@fanalca.com.co;jtamayo@fanalca.com.co;juandavid.velasco@2ruedas.com.co;ojoerns@fanalca.com.co;ralba@fanalca.com.co</t>
  </si>
  <si>
    <t>afbarbosa@fanalca.com.co;ltorres@fanalca.com.co;dialopez@fanalca.com.co;omrodriguez@fanalca.com.co;jtamayo@fanalca.com.co;motosporthonda@hotmail.com;ojoerns@fanalca.com.co</t>
  </si>
  <si>
    <t xml:space="preserve">afbarbosa@fanalca.com.co;ltorres@fanalca.com.co;dialopez@fanalca.com.co;omrodriguez@fanalca.com.co;jtamayo@fanalca.com.co;ojoerns@fanalca.com.co;mburgos@fanalca.com.co;humartinez@fanalca.com.co;sgil@depositosmiranda.com
</t>
  </si>
  <si>
    <t>01-23-11-E-SP-1</t>
  </si>
  <si>
    <t>02-23-11-A-TG-2</t>
  </si>
  <si>
    <t>SOACHA</t>
  </si>
  <si>
    <t>7.1</t>
  </si>
  <si>
    <t>afbarbosa@fanalca.com.co;ltorres@fanalca.com.co;dialopez@fanalca.com.co;omrodriguez@fanalca.com.co;ojoerns@fanalca.com.co;ralba@fanalca.com.co;tgvanoy@fanalca.com.co;carlos.calderonagudelo@gmail.com;asistenteccsmotorsas@gmail.com</t>
  </si>
  <si>
    <t>FLORIAN LOZANO FABIO</t>
  </si>
  <si>
    <t>8.2</t>
  </si>
  <si>
    <t>HOYOS BARRERA DORALBA</t>
  </si>
  <si>
    <t>TORRES CERQUERA FREDY</t>
  </si>
  <si>
    <t>5.0</t>
  </si>
  <si>
    <t>YUMBO</t>
  </si>
  <si>
    <t>EL CARMEN</t>
  </si>
  <si>
    <t xml:space="preserve">afbarbosa@fanalca.com.co;ltorres@fanalca.com.co;dialopez@fanalca.com.co;omrodriguez@fanalca.com.co;mburgos@fanalca.com.co;idramirez@fanalca.com.co;jacosta@fanalca.com.co;motocentro_honda@hotmail.com;aacc@fanalca.com.co;lperez.mch@outlook.com;humartinez@fanalca.com.co
</t>
  </si>
  <si>
    <t xml:space="preserve">afbarbosa@fanalca.com.co;ltorres@fanalca.com.co;dialopez@fanalca.com.co;omrodriguez@fanalca.com.co;ojoerns@fanalca.com.co;ralba@fanalca.com.co;tgvanoy@fanalca.com.co;gerencia@ykmotos.com.co;cartera@ykmotos.com.co;apartado@ykmotos.com.co;
</t>
  </si>
  <si>
    <t xml:space="preserve">afbarbosa@fanalca.com.co;ltorres@fanalca.com.co;dialopez@fanalca.com.co;omrodriguez@fanalca.com.co;mburgos@fanalca.com.co;idramirez@fanalca.com.co;jacosta@fanalca.com.co;gerencia@agroyamahaymotofacil.com;
</t>
  </si>
  <si>
    <t>afbarbosa@fanalca.com.co;ltorres@fanalca.com.co;dialopez@fanalca.com.co;omrodriguez@fanalca.com.co;ojoerns@fanalca.com.co;ralba@fanalca.com.co;tgvanoy@fanalca.com.co;servimotoschia@gmail.com;</t>
  </si>
  <si>
    <t>afbarbosa@fanalca.com.co;ltorres@fanalca.com.co;dialopez@fanalca.com.co;omrodriguez@fanalca.com.co;jtamayo@fanalca.com.co;idramirez@fanalca.com.co;savalo@fanalca.com.co;jogonzalez@fanalca.com.co;gydmotossas@gmail.com;ventasgydmotoshonda@gmail.com;hjsalazar_75@hotmail.com</t>
  </si>
  <si>
    <t>afbarbosa@fanalca.com.co;jmartinez@alcalamotor.com;jlara@alciautos.com.co;juliolara06@gmail.com;ralba@fanalca.com.co;ojoerns@fanalca.com.co;ltorres@fanalca.com.co;Lopezdialopez@fanalca.com.co;omrodriguez@fanalca.com.co;</t>
  </si>
  <si>
    <t>afbarbosa@fanalca.com.co;ltorres@fanalca.com.co;dialopez@fanalca.com.co;omrodriguez@fanalca.com.co;ojoerns@fanalca.com.co;ralba@fanalca.com.co;tgvanoy@fanalca.com.co;miguelchaverongo@hotmail.com;rociobonillag@hotmail.com;</t>
  </si>
  <si>
    <t>afbarbosa@fanalca.com.co;ltorres@fanalca.com.co;dialopez@fanalca.com.co;omrodriguez@fanalca.com.co;ojoerns@fanalca.com.co;ralba@fanalca.com.co;tgvanoy@fanalca.com.co;distriherca@yahoo.com.mx;distriherca@hotmail.com;magra8@yahoo.com.mx;</t>
  </si>
  <si>
    <t>afbarbosa@fanalca.com.co;ltorres@fanalca.com.co;dialopez@fanalca.com.co;omrodriguez@fanalca.com.co;ojoerns@fanalca.com.co;ralba@fanalca.com.co;tgvanoy@fanalca.com.co;robayito@hotmail.com;paotor_8@hotmail.com</t>
  </si>
  <si>
    <t>afbarbosa@fanalca.com.co;ltorres@fanalca.com.co;dialopez@fanalca.com.co;omrodriguez@fanalca.com.co;mburgos@fanalca.com.co;idramirez@fanalca.com.co;jacosta@fanalca.com.co;almacenlosmineros@gmail.com;gerenciaryalosmineros@gmail.com;humartinez@fanalca.com.co</t>
  </si>
  <si>
    <t xml:space="preserve">afbarbosa@fanalca.com.co;ltorres@fanalca.com.co;dialopez@fanalca.com.co;omrodriguez@fanalca.com.co;mburgos@fanalca.com.co;idramirez@fanalca.com.co;jacosta@fanalca.com.co;asistfyc@grupowonder.com;jaimeruizbotero@hotmail.com;almacenjr@telecom.com.co </t>
  </si>
  <si>
    <t>afbarbosa@fanalca.com.co;ltorres@fanalca.com.co;dialopez@fanalca.com.co;omrodriguez@fanalca.com.co;mburgos@fanalca.com.co;idramirez@fanalca.com.co;jacosta@fanalca.com.co;asistfyc@grupowonder.com;jaimeruizbotero@hotmail.com;almacenjr@telecom.com.co</t>
  </si>
  <si>
    <t>afbarbosa@fanalca.com.co;ltorres@fanalca.com.co;dialopez@fanalca.com.co;omrodriguez@fanalca.com.co;mburgos@fanalca.com.co;idramirez@fanalca.com.co;jacosta@fanalca.com.co;sufimotosgirardota@hotmail.com;sufimotoscopacabana@hotmail.com;sufimotos@gmail.com</t>
  </si>
  <si>
    <t>afbarbosa@fanalca.com.co;ltorres@fanalca.com.co;dialopez@fanalca.com.co;omrodriguez@fanalca.com.co;jtamayo@fanalca.com.co;idramirez@fanalca.com.co;savalo@fanalca.com.co;jogonzalez@fanalca.com.co;facturacion@ceveco.com.co;contabilidad@ceveco.com.co;secretaria@ceveco.com.co;gerencia@ceveco.com.co;supia@ceveco.com.co;honda@ceveco.com.co;</t>
  </si>
  <si>
    <t>afbarbosa@fanalca.com.co;ltorres@fanalca.com.co;dialopez@fanalca.com.co;omrodriguez@fanalca.com.co;jtamayo@fanalca.com.co;idramirez@fanalca.com.co;savalo@fanalca.com.co;jogonzalez@fanalca.com.co;centralmotoslebrija@gmail.com;lorenzoarguellos@gmail.com;</t>
  </si>
  <si>
    <t>afbarbosa@fanalca.com.co;ltorres@fanalca.com.co;dialopez@fanalca.com.co;omrodriguez@fanalca.com.co;ojoerns@fanalca.com.co;ralba@fanalca.com.co;tgvanoy@fanalca.com.co;carbelaez@supermotosdeltolima.com.co;</t>
  </si>
  <si>
    <t>afbarbosa@fanalca.com.co;nelsoncamacho@gecamacho.co;domiarenas@gecamacho.co;mp03gc@hotmail.com;motoworldbga@hotmail.com;idramirez@fanalca.com.co;ltorres@fanalca.com.co;</t>
  </si>
  <si>
    <t>VERDE CAN</t>
  </si>
  <si>
    <t xml:space="preserve">GRIS MET </t>
  </si>
  <si>
    <t xml:space="preserve">CB 190 REPSOL                                     </t>
  </si>
  <si>
    <t>NARANJA B</t>
  </si>
  <si>
    <t>ROJO BLAN</t>
  </si>
  <si>
    <t xml:space="preserve">CB 250 TWISTER                                    </t>
  </si>
  <si>
    <t xml:space="preserve">ROJO     </t>
  </si>
  <si>
    <t xml:space="preserve">XRE 190                                           </t>
  </si>
  <si>
    <t xml:space="preserve">DREAM  NEO                                        </t>
  </si>
  <si>
    <t>NEGRO AZU</t>
  </si>
  <si>
    <t>ROJO ALFA</t>
  </si>
  <si>
    <t xml:space="preserve">XRE  300                                          </t>
  </si>
  <si>
    <t xml:space="preserve">VERDE    </t>
  </si>
  <si>
    <t xml:space="preserve">WAVE 110S                                         </t>
  </si>
  <si>
    <t xml:space="preserve">PCX 150                                           </t>
  </si>
  <si>
    <t xml:space="preserve">PLATEADO </t>
  </si>
  <si>
    <t xml:space="preserve">GRIS     </t>
  </si>
  <si>
    <t xml:space="preserve">CB 110 DLX                                        </t>
  </si>
  <si>
    <t xml:space="preserve">AZUL     </t>
  </si>
  <si>
    <t xml:space="preserve">*CB1 PRO                                          </t>
  </si>
  <si>
    <t>PEARL PRO</t>
  </si>
  <si>
    <t>ROJO LUCY</t>
  </si>
  <si>
    <t xml:space="preserve">*XR-250 TORNADO pt MD34                           </t>
  </si>
  <si>
    <t>BLANCO NE</t>
  </si>
  <si>
    <t xml:space="preserve">CB 125F                                           </t>
  </si>
  <si>
    <t>AZUL ONIX</t>
  </si>
  <si>
    <t xml:space="preserve">CBR 250RD                                         </t>
  </si>
  <si>
    <t xml:space="preserve">BLANCO   </t>
  </si>
  <si>
    <t xml:space="preserve">CBR 500RAF                                        </t>
  </si>
  <si>
    <t xml:space="preserve">CRF 50FH                                          </t>
  </si>
  <si>
    <t xml:space="preserve">CBR250 RG                                         </t>
  </si>
  <si>
    <t xml:space="preserve">CBR 500RAH                                        </t>
  </si>
  <si>
    <t xml:space="preserve">NC 750XAH                                         </t>
  </si>
  <si>
    <t xml:space="preserve">PLATA    </t>
  </si>
  <si>
    <t>BLANCO MA</t>
  </si>
  <si>
    <t xml:space="preserve">VFR 800XH                                         </t>
  </si>
  <si>
    <t xml:space="preserve">VFR 1200XH                                        </t>
  </si>
  <si>
    <t xml:space="preserve">XR 650LH                                          </t>
  </si>
  <si>
    <t xml:space="preserve">CRF 150RBH                                        </t>
  </si>
  <si>
    <t xml:space="preserve">CRF 1000DH                                        </t>
  </si>
  <si>
    <t>BLANCO AZ</t>
  </si>
  <si>
    <t xml:space="preserve">XRE 300 RALLY                                     </t>
  </si>
  <si>
    <t>Sur R2</t>
  </si>
  <si>
    <t>Centro R2</t>
  </si>
  <si>
    <t>SALAZAR ACOSTA EDWIN ARTURO "CENTROMOTOS"</t>
  </si>
  <si>
    <t>MENDEZ PARRA MANUEL RICARDO - AUTE MOTOS</t>
  </si>
  <si>
    <t>Sur R1</t>
  </si>
  <si>
    <t>Norte R1</t>
  </si>
  <si>
    <t>DROSSOS AUBAD IOANNIS ( HONDA CHOCO)</t>
  </si>
  <si>
    <t>CARDENAS URBANO CARLOS EDUARDO"MOTORCOL"</t>
  </si>
  <si>
    <t>FACTURAS VENCIDAS</t>
  </si>
  <si>
    <t>ROSAS BAZANTE JORGE (MOTOMONTAÑA DEL SUR)</t>
  </si>
  <si>
    <t>GRUPO EMPRESARIAL DISTRITO S.A.S.</t>
  </si>
  <si>
    <t>SHAIK OSPINA CARLOS ANDRES - MOTOS VALLE</t>
  </si>
  <si>
    <t>Centro R3</t>
  </si>
  <si>
    <t>COMERCIAL ELECTRO MUEBLES LTDA.</t>
  </si>
  <si>
    <t>Sur R3</t>
  </si>
  <si>
    <t>INVERSIONES LOPEZ CADAVID Y CIA LTDA</t>
  </si>
  <si>
    <t>OSORIO RIVERO CIRO (CREDIMOTOS OCAÑA)</t>
  </si>
  <si>
    <t>Norte R2</t>
  </si>
  <si>
    <t>Centro R1</t>
  </si>
  <si>
    <t>PROCESOS ENERGETICOS INTEGRALES LTDA</t>
  </si>
  <si>
    <t>G Y D MOTOS S.A.S</t>
  </si>
  <si>
    <t>MOTO HIT LTDA.</t>
  </si>
  <si>
    <t>MOTOAGRO DEL SINU S.A.</t>
  </si>
  <si>
    <t>MOTOCARIBE S.A.S</t>
  </si>
  <si>
    <t xml:space="preserve">ZUPERMOTOS DEL GOLFO SAS </t>
  </si>
  <si>
    <t>GUERRA MONTES PEDRO ANTONIO "MOTOVALE"</t>
  </si>
  <si>
    <t>JISSEN HANNA ZIRENE (MOTO HANNA)</t>
  </si>
  <si>
    <t>PADILLA FLOREZ MARIO LUIS - ALMACEN MOTOFETY</t>
  </si>
  <si>
    <t>LA BUENA HONDA DE LA SABANA</t>
  </si>
  <si>
    <t>RESTREPO JIMENEZ LUIS EDUARDO</t>
  </si>
  <si>
    <t>REGUEMOTO S.A.S</t>
  </si>
  <si>
    <t>RODRIGUEZ ROSA CECILIA ( SUPERMOTOS Y REPUESTOS DEL CARIBE)</t>
  </si>
  <si>
    <t>LOPEZ NARVAEZ JOSE DAVID - MOTOS Y MOTORES</t>
  </si>
  <si>
    <t>YOKOMOTOS S.A.S</t>
  </si>
  <si>
    <t>CHAVES CADENA JAIRO LEON (HONDA MAQUINAGRO)</t>
  </si>
  <si>
    <t>CORTES VELASQUEZ OMAR HENRY - MOTO MUNDIAL</t>
  </si>
  <si>
    <t>ROSAS ESCANDON GUSTAVO ADOLFO "GUSTAMOTOS"</t>
  </si>
  <si>
    <t>CABALLERO BUENO CLEOMEDES JOSE (DISTRI- HERCA)</t>
  </si>
  <si>
    <t>CHAVES BONILLA CONCESIONARIOS S.A.S.</t>
  </si>
  <si>
    <t>SAINEA PUERTO LUIS ALBERTO - MOTO SERVI</t>
  </si>
  <si>
    <t>CABRERA EVERT (MOTOHONDA)</t>
  </si>
  <si>
    <t>MACANA  MARTHA ROCIO - DISTRI HONDA</t>
  </si>
  <si>
    <t>ALMACENES SERGO LTDA</t>
  </si>
  <si>
    <t xml:space="preserve"> </t>
  </si>
  <si>
    <t>GUERRERO RODRIGUEZ YULIANA PAOLA - SURTIMOTOS FONSECA</t>
  </si>
  <si>
    <t>CLASSIC MOTOS ORLANDO BRAVO - CALVACHE ORTEGA LUZ AIDEE</t>
  </si>
  <si>
    <t>SUR OCC</t>
  </si>
  <si>
    <t>COMERCIALIZADORA FORTALECHE SAS</t>
  </si>
  <si>
    <t>MONJE MORCILLO EDWARD FELIPE - SERVIMOTOS DEL CAUCA</t>
  </si>
  <si>
    <r>
      <t xml:space="preserve">A. VELEZ U. &amp; CIA. DEPOSITOS MIRANDA LIMITADA </t>
    </r>
    <r>
      <rPr>
        <b/>
        <sz val="10"/>
        <rFont val="Tahoma"/>
        <family val="2"/>
      </rPr>
      <t>(SUCURSAL # 2)</t>
    </r>
  </si>
  <si>
    <t>MOTOMAYORISTA S.A.</t>
  </si>
  <si>
    <t>ORIENTE</t>
  </si>
  <si>
    <t>INVERSIONES ALVAREZ ARBOLEDA S.A.S.</t>
  </si>
  <si>
    <t>CAMACHO SUAREZ NELSON DAMIAN - ALMACEN MOTO WORLD</t>
  </si>
  <si>
    <t>ROMERO COCA JORGE (HONDA AJ DISTRIBUIDORA DEL SUR)</t>
  </si>
  <si>
    <t>GOMEZ GUERRERO MAURICIO - C&amp;M FINANCIAMOS</t>
  </si>
  <si>
    <t>CANOMOTOS ANDES SAS</t>
  </si>
  <si>
    <t>HONDA - SUR MOTOS Y REPUESTOS S.A.S</t>
  </si>
  <si>
    <t>HONDA FULL ORIENTE S.A.S.</t>
  </si>
  <si>
    <t>TORRES ESTEPA FREDY "COLMOTOS"</t>
  </si>
  <si>
    <t>ARDILA MIRANDA DANIEL (SERVIREPUESTOS ARDILA)</t>
  </si>
  <si>
    <t>GARCIA QUINTERO LUZ ENIR - SOLOMOTOS MILENIO</t>
  </si>
  <si>
    <t>JIMENEZ ESTEBAN GERMAN ROBERTO - PROMOTORA DE MOTOS</t>
  </si>
  <si>
    <t xml:space="preserve">CASTILLO NOGUERA LEIDY ALEJANDRA (COMERCIALIZADORA ARTURO MOTOS) </t>
  </si>
  <si>
    <t>HONDA STORE S.A.S</t>
  </si>
  <si>
    <t>TRAVEL MOTOCICLETAS SAS</t>
  </si>
  <si>
    <t>RUBE MOTOS S.A.S</t>
  </si>
  <si>
    <t>CASAMOTO S.A.S</t>
  </si>
  <si>
    <t>HONDA MOTOBOY EU</t>
  </si>
  <si>
    <t>MERCHAN RUEDA JENNIFER CAROLINA</t>
  </si>
  <si>
    <t>BELTRAN OTALORA ALBERTO - MUNDO HONDA GUAMO</t>
  </si>
  <si>
    <t>COBA RAMIREZ MARIA DEL CARMEN - SUMOTOAKA</t>
  </si>
  <si>
    <t>SERVIMOTOS CHÍA - MONJE CAMPO HUGO HERNAN</t>
  </si>
  <si>
    <t>MOTORCYCLE MARKETS.A.S</t>
  </si>
  <si>
    <t>DELCO S.A.</t>
  </si>
  <si>
    <t>Sur</t>
  </si>
  <si>
    <t>SUPERMOTOS DEL CAUCA S.A.S</t>
  </si>
  <si>
    <t>SUPERMOTOS DE CALI S.A.S</t>
  </si>
  <si>
    <t>SUPERMOTOS DEL VALLE S.A.S</t>
  </si>
  <si>
    <t>TULUAMOTOS S.A</t>
  </si>
  <si>
    <t>Centro</t>
  </si>
  <si>
    <t>Norte</t>
  </si>
  <si>
    <t>PVT-00096863</t>
  </si>
  <si>
    <t>Retenido</t>
  </si>
  <si>
    <t>SURO - SUR OCCIDENTE</t>
  </si>
  <si>
    <t>DIST - DISTRIBUIDORES</t>
  </si>
  <si>
    <t>PVT-00096864</t>
  </si>
  <si>
    <t>MOTOPREMIUM DE OCCIDENTE S.A.S-CALARCA</t>
  </si>
  <si>
    <t xml:space="preserve">DIO  110                                          </t>
  </si>
  <si>
    <t>PVT-00096866</t>
  </si>
  <si>
    <t>MOTO PREMIUM DE OCCIDENTE S.A.S.QUIMBAYA</t>
  </si>
  <si>
    <t>PVT-00096867</t>
  </si>
  <si>
    <t>MOTO PREMIUM DE OCCIDENTE S.A.S DOSQUEB.</t>
  </si>
  <si>
    <t xml:space="preserve">CB 190R INSTINTO R                                </t>
  </si>
  <si>
    <t>PVT-00096868</t>
  </si>
  <si>
    <t>MOTO PREMIUM DE OCCIDENTE S.A.S LA VIRGI</t>
  </si>
  <si>
    <t>PVT-00096869</t>
  </si>
  <si>
    <t>MOTOPREMIUM DE OCCIDENTE SAS SANTA ROSA</t>
  </si>
  <si>
    <t>PVT-00096870</t>
  </si>
  <si>
    <t>MOTO PREMIUM DE OCCIDENTE S.A.S.CAICEDO.</t>
  </si>
  <si>
    <t>PVT-00096871</t>
  </si>
  <si>
    <t>MOTO PREMIUM DE OCCIDENTE S.A.S. NEIVA</t>
  </si>
  <si>
    <t>PVT-00096872</t>
  </si>
  <si>
    <t>MOTO PREMIUM DE OCCIDENTE S.A.S LA UNION</t>
  </si>
  <si>
    <t>PVT-00096873</t>
  </si>
  <si>
    <t>MOTOS PRADERA S.A.S.-PRADERA</t>
  </si>
  <si>
    <t>PVT-00096874</t>
  </si>
  <si>
    <t>SHAIK OSPINA CARLOS ANDRES-CANDELARIA</t>
  </si>
  <si>
    <t>PVT-00096875</t>
  </si>
  <si>
    <t>SHAIK OSPINA CARLOS ANDRES-FLORIDA</t>
  </si>
  <si>
    <t>PVT-00096876</t>
  </si>
  <si>
    <t>TULUAMOTOS S.A  TULUA</t>
  </si>
  <si>
    <t>PVT-00096877</t>
  </si>
  <si>
    <t>TULUAMOTOS S.A CLL 18 PASTO</t>
  </si>
  <si>
    <t>PVT-00096878</t>
  </si>
  <si>
    <t>PVT-00096879</t>
  </si>
  <si>
    <t>PVT-00096880</t>
  </si>
  <si>
    <t>CARDENAS URBANO CARLOS EDUARDO AV SHUMAC</t>
  </si>
  <si>
    <t>PVT-00096881</t>
  </si>
  <si>
    <t>CARDENAS URBANO CARLOS-BARBACOAS</t>
  </si>
  <si>
    <t>PVT-00096882</t>
  </si>
  <si>
    <t>CARDENAS URBANO CARLOS EDUARDO-TUMACO</t>
  </si>
  <si>
    <t>PVT-00096883</t>
  </si>
  <si>
    <t>PVT-00096884</t>
  </si>
  <si>
    <t>SUPERMOTOS DE BOGOTA S.A.S. 7 DE AGOSTO</t>
  </si>
  <si>
    <t>PVT-00096885</t>
  </si>
  <si>
    <t>SUPERMOTOS DE BOGOTA S.A.S CALLE 80</t>
  </si>
  <si>
    <t>PVT-00096886</t>
  </si>
  <si>
    <t>SUPERMOTOS DE BOGOTA S.A.SCARACAS CON 32</t>
  </si>
  <si>
    <t>PVT-00096887</t>
  </si>
  <si>
    <t>SUPERMOTOS DE BOGOTA S.A.S.FONTIBON</t>
  </si>
  <si>
    <t>PVT-00096888</t>
  </si>
  <si>
    <t>SUPERMOTOS DE BOGOTA S.A.S. TIBABUYES</t>
  </si>
  <si>
    <t>PVT-00096889</t>
  </si>
  <si>
    <t>SUPERMOTOS DE BOGOTA S.A.S CEDRITOS</t>
  </si>
  <si>
    <t>PVT-00096890</t>
  </si>
  <si>
    <t>SUPERMOTOS DE BOGOTA S.A.S FACATATIVA</t>
  </si>
  <si>
    <t>PVT-00096891</t>
  </si>
  <si>
    <t>SUPERMOTOS DE CUNDINAMARCA S.A.S VENECIA</t>
  </si>
  <si>
    <t>PVT-00096892</t>
  </si>
  <si>
    <t>NTE - ZONA NORTE</t>
  </si>
  <si>
    <t>SUPERMOTOS DE CORDOBA S.A  PPAL</t>
  </si>
  <si>
    <t>PVT-00096893</t>
  </si>
  <si>
    <t>SUPERMOTOS DE CORDOBA S.A  LORICA</t>
  </si>
  <si>
    <t>PVT-00096894</t>
  </si>
  <si>
    <t>SUPERMOTOS DE CORDOBA S.A  SINCELEJO</t>
  </si>
  <si>
    <t>PVT-00096895</t>
  </si>
  <si>
    <t>PVT-00096896</t>
  </si>
  <si>
    <t>CHAVES BONILLA CONCESIONARIOS SAS-ACACIA</t>
  </si>
  <si>
    <t>PVT-00096897</t>
  </si>
  <si>
    <t>PVT-00096898</t>
  </si>
  <si>
    <t>CABALLERO BUENO CLEOMEDES  VILLAVICENCIO</t>
  </si>
  <si>
    <t>PVT-00096902</t>
  </si>
  <si>
    <t>PVT-00096905</t>
  </si>
  <si>
    <t>SAINEA PUERTO LUIS ALBERTO-CR 7</t>
  </si>
  <si>
    <t>PVT-00096906</t>
  </si>
  <si>
    <t>MOTORCYCLE MARKET S.A.S-FUNZA</t>
  </si>
  <si>
    <t>PVT-00096907</t>
  </si>
  <si>
    <t>MOTORCYCLE MARKET S.A.S - VILLAVICENCIO</t>
  </si>
  <si>
    <t>PVT-00096908</t>
  </si>
  <si>
    <t>PVT-00096909</t>
  </si>
  <si>
    <t>YOKO MOTOS S.A.S. VILLAVICENCIO</t>
  </si>
  <si>
    <t>PVT-00096910</t>
  </si>
  <si>
    <t>YOKO MOTOS S.A.S. APARTADO</t>
  </si>
  <si>
    <t>PVT-00096911</t>
  </si>
  <si>
    <t>PVT-00096912</t>
  </si>
  <si>
    <t>GRUPO DOS RUEDAS SAS - TUNJA</t>
  </si>
  <si>
    <t>PVT-00096913</t>
  </si>
  <si>
    <t>PVT-00096914</t>
  </si>
  <si>
    <t>PVT-00096916</t>
  </si>
  <si>
    <t>PVT-00096917</t>
  </si>
  <si>
    <t>DISMOTOS HONDA S.A.S. CIMITARRA</t>
  </si>
  <si>
    <t>PVT-00096918</t>
  </si>
  <si>
    <t>SUR - ZONA SUR</t>
  </si>
  <si>
    <t>DISMOTOS HONDA S.A.S. EL CARMEN</t>
  </si>
  <si>
    <t>PVT-00096919</t>
  </si>
  <si>
    <t>PVT-00096920</t>
  </si>
  <si>
    <t>INV. LOPEZ CADAVID Y CIA LTD-YOPAL</t>
  </si>
  <si>
    <t>PVT-00096922</t>
  </si>
  <si>
    <t>PVT-00096923</t>
  </si>
  <si>
    <t>PVT-00096924</t>
  </si>
  <si>
    <t>GUAJI ARACELY</t>
  </si>
  <si>
    <t>PVT-00096925</t>
  </si>
  <si>
    <t>MAQUINAGRO S.A  PASTO</t>
  </si>
  <si>
    <t>PVT-00096928</t>
  </si>
  <si>
    <t>COMERCIAL ELECTRO MUEBLES LTDA ARAUCA</t>
  </si>
  <si>
    <t>PVT-00096930</t>
  </si>
  <si>
    <t>COMERCIAL ELECTRO MUEBLES LTDA  SARAVENA</t>
  </si>
  <si>
    <t>PVT-00096931</t>
  </si>
  <si>
    <t>COMERCIAL ELECTRO MUEBLES LTDA TAME</t>
  </si>
  <si>
    <t>PVT-00096932</t>
  </si>
  <si>
    <t>PVT-00096933</t>
  </si>
  <si>
    <t>PVT-00096934</t>
  </si>
  <si>
    <t>PVT-00096935</t>
  </si>
  <si>
    <t>PVT-00096936</t>
  </si>
  <si>
    <t>PVT-00096937</t>
  </si>
  <si>
    <t>SUPERMOTOS DEL PACIFICO S.A.S PPAL</t>
  </si>
  <si>
    <t>PVT-00096938</t>
  </si>
  <si>
    <t>SUPERMOTOS DEL PACIFICO S.A.S YUMBO</t>
  </si>
  <si>
    <t>PVT-00096939</t>
  </si>
  <si>
    <t>SUPERMOTOS DEL MAGDALENA S.A.S-STA MARTA</t>
  </si>
  <si>
    <t>PVT-00096940</t>
  </si>
  <si>
    <t>PVT-00096941</t>
  </si>
  <si>
    <t>SUPERMOTOS DEL TOLIMA S.A.S CL 21</t>
  </si>
  <si>
    <t>PVT-00096942</t>
  </si>
  <si>
    <t>SUPERMOTOS DEL TOLIMA S.A.S MARIQUITA</t>
  </si>
  <si>
    <t>PVT-00096943</t>
  </si>
  <si>
    <t>SUPERMOTOS DEL TOLIMA S.A.S LIBANO</t>
  </si>
  <si>
    <t>PVT-00096944</t>
  </si>
  <si>
    <t>SUPERMOTOS DEL TOLIMA S.A.S  LA DORADA</t>
  </si>
  <si>
    <t>PVT-00096945</t>
  </si>
  <si>
    <t>PVT-00096946</t>
  </si>
  <si>
    <t>SUPERMOTOS DE GIRARDOT S.A.S.-MELGAR</t>
  </si>
  <si>
    <t>PVT-00096947</t>
  </si>
  <si>
    <t>PVT-00096948</t>
  </si>
  <si>
    <t>SUPERMOTOS DE GIRARDOT S.A.S.-CHAPARRAL</t>
  </si>
  <si>
    <t>PVT-00096952</t>
  </si>
  <si>
    <t>PVT-00096954</t>
  </si>
  <si>
    <t>PVT-00096955</t>
  </si>
  <si>
    <t>CASTILLO LEIDY ALEJANDRA  MAJAGUAL</t>
  </si>
  <si>
    <t>PVT-00096956</t>
  </si>
  <si>
    <t>PVT-00096957</t>
  </si>
  <si>
    <t>BICIMOTOS Y REPUESTOS S.A.S/SOLEDAD</t>
  </si>
  <si>
    <t>PVT-00096958</t>
  </si>
  <si>
    <t>PVT-00096959</t>
  </si>
  <si>
    <t>PVT-00096960</t>
  </si>
  <si>
    <t>PVT-00096961</t>
  </si>
  <si>
    <t>PVT-00096962</t>
  </si>
  <si>
    <t>PVT-00096963</t>
  </si>
  <si>
    <t>RUBE MOTOS S.A.S. RIOHACHA</t>
  </si>
  <si>
    <t>PVT-00096964</t>
  </si>
  <si>
    <t>RUBE MOTOS S.A.S. MAICAO</t>
  </si>
  <si>
    <t>PVT-00096965</t>
  </si>
  <si>
    <t>PVT-00096966</t>
  </si>
  <si>
    <t>RUBE MOTOS S.A.S. ARBOLETES</t>
  </si>
  <si>
    <t>PVT-00096967</t>
  </si>
  <si>
    <t>RUBE MOTOS S.A.S. APARTADO</t>
  </si>
  <si>
    <t>PVT-00096968</t>
  </si>
  <si>
    <t>RUBE MOTOS S.A.S-NECOCLI</t>
  </si>
  <si>
    <t>PVT-00096969</t>
  </si>
  <si>
    <t>RUBE MOTOS S.A.S. EL BANCO</t>
  </si>
  <si>
    <t>PVT-00096970</t>
  </si>
  <si>
    <t>PVT-00096971</t>
  </si>
  <si>
    <t>SALAZAR ACOSTA EDWIN ARTURO/PUERTO ASIS</t>
  </si>
  <si>
    <t>PVT-00096977</t>
  </si>
  <si>
    <t>POSADA  ROMUALDO - EL DONCELLO</t>
  </si>
  <si>
    <t>PVT-00096978</t>
  </si>
  <si>
    <t>MOTOSPORT HONDA SAN VICENTE</t>
  </si>
  <si>
    <t>PVT-00096979</t>
  </si>
  <si>
    <t>CHAVES CADENA JAIRO LEON/DONCELLO</t>
  </si>
  <si>
    <t>PVT-00096981</t>
  </si>
  <si>
    <t>CHAVES CADENA JAIRO LEON/MOCOA</t>
  </si>
  <si>
    <t>PVT-00096983</t>
  </si>
  <si>
    <t>CHAVES CADENA JAIRO LEON/FLORENCIA</t>
  </si>
  <si>
    <t>PVT-00096989</t>
  </si>
  <si>
    <t>CHAVES CADENA JAIRO LEON/SAN VICENTE</t>
  </si>
  <si>
    <t>PVT-00096991</t>
  </si>
  <si>
    <t>CHAVES CADENA JAIRO LEON/NEIVA</t>
  </si>
  <si>
    <t>PVT-00096992</t>
  </si>
  <si>
    <t>CHAVES CADENA JAIRO LEON/PITALITO</t>
  </si>
  <si>
    <t>PVT-00096998</t>
  </si>
  <si>
    <t>PVT-00096999</t>
  </si>
  <si>
    <t>PVT-00097000</t>
  </si>
  <si>
    <t>PVT-00097001</t>
  </si>
  <si>
    <t>MENDEZ PARRA MANUEL RICARDO IVAN-HONDA</t>
  </si>
  <si>
    <t>PVT-00097002</t>
  </si>
  <si>
    <t>MENDEZ PARRA MANUEL RICARDO-PURIFICACION</t>
  </si>
  <si>
    <t>PVT-00097003</t>
  </si>
  <si>
    <t>SUPERMOTOS MYM DORADA</t>
  </si>
  <si>
    <t>PVT-00097004</t>
  </si>
  <si>
    <t>PVT-00097005</t>
  </si>
  <si>
    <t>MENDEZ PARRA MANUEL RICARDO-CHAPARRAL</t>
  </si>
  <si>
    <t>PVT-00097007</t>
  </si>
  <si>
    <t>PVT-00097008</t>
  </si>
  <si>
    <t>PVT-00097009</t>
  </si>
  <si>
    <t>HONDA MOTOBOY S.A.S.  BOYACA</t>
  </si>
  <si>
    <t>PVT-00097010</t>
  </si>
  <si>
    <t>COBA RAMIREZ MARIA DEL CARMEN</t>
  </si>
  <si>
    <t>LA MACARENA</t>
  </si>
  <si>
    <t>PVT-00097011</t>
  </si>
  <si>
    <t>PVT-00097012</t>
  </si>
  <si>
    <t>COMERCIALIZADORA ALCALA MOTOR SAS-VILLAV</t>
  </si>
  <si>
    <t>PVT-00097013</t>
  </si>
  <si>
    <t>COMERCIALIZADORA ALCALA MOTOR SAS-TUNJA</t>
  </si>
  <si>
    <t>PVT-00097014</t>
  </si>
  <si>
    <t>SUPERMOTOS DEL CESAR S.A.S.  VALLEDUPAR</t>
  </si>
  <si>
    <t>PVT-00097015</t>
  </si>
  <si>
    <t>SUPERMOTOS DE MEDELLIN S.A.S. SAN DIE</t>
  </si>
  <si>
    <t>PVT-00097019</t>
  </si>
  <si>
    <t>SUPERMOTOS DE ANTIOQUIA S.A.  ENVIGADO</t>
  </si>
  <si>
    <t>PVT-00097020</t>
  </si>
  <si>
    <t>SUPERMOTOS DE ANTIOQUIA S.A.  BELLO</t>
  </si>
  <si>
    <t>PVT-00097021</t>
  </si>
  <si>
    <t>SUPERMOTOS DE ANTIOQUIA S.A.  RIONEGRO</t>
  </si>
  <si>
    <t>PVT-00097022</t>
  </si>
  <si>
    <t>SUPERMOTOS DE ANTIOQUIA S.A. MEDELLIN</t>
  </si>
  <si>
    <t>PVT-00097023</t>
  </si>
  <si>
    <t>SUPERMOTOS DEL CAFE S.A.S.  PEREIRA</t>
  </si>
  <si>
    <t>PVT-00097024</t>
  </si>
  <si>
    <t>SUPERMOTOS DEL CAFE S.A.S. ARMENIA</t>
  </si>
  <si>
    <t>PVT-00097026</t>
  </si>
  <si>
    <t>SUPERMOTOS DEL CAFE S.A.S. CARTAGO</t>
  </si>
  <si>
    <t>PVT-00097027</t>
  </si>
  <si>
    <t>SUPERMOTOS DEL CAFE S.A.S.  MANIZALES</t>
  </si>
  <si>
    <t>PVT-00097028</t>
  </si>
  <si>
    <t>SUPERMOTOS DE BOLIVAR S.A.S.CASTELLANA</t>
  </si>
  <si>
    <t>PVT-00097029</t>
  </si>
  <si>
    <t>SUPERMOTOS DE BOLIVAR S.A.S PIE DE LA PO</t>
  </si>
  <si>
    <t>PVT-00097030</t>
  </si>
  <si>
    <t>SUPERMOTOS DEL VALLE S.A.S  PALMIRA</t>
  </si>
  <si>
    <t>PVT-00097031</t>
  </si>
  <si>
    <t>SUPERMOTOS DE NARIÑO SAS IPIALES</t>
  </si>
  <si>
    <t>PVT-00097032</t>
  </si>
  <si>
    <t>SUPERMOTOS DE NARIÑO SAS TUQUERRES</t>
  </si>
  <si>
    <t>PVT-00097033</t>
  </si>
  <si>
    <t>SUPERMOTOS DE NARIÑO SAS LA UNION</t>
  </si>
  <si>
    <t>PVT-00097034</t>
  </si>
  <si>
    <t>SUPERMOTOS DE NARIÑO SAS PASTO</t>
  </si>
  <si>
    <t>PVT-00097035</t>
  </si>
  <si>
    <t>SUPERMOTOS DEL CAUCA SAS SANTANDER</t>
  </si>
  <si>
    <t>PVT-00097036</t>
  </si>
  <si>
    <t>PVT-00097037</t>
  </si>
  <si>
    <t>PVT-00097038</t>
  </si>
  <si>
    <t>PVT-00097039</t>
  </si>
  <si>
    <t>SUPERMOTOS DE CALI S.A.S. LIMONAR LA 66</t>
  </si>
  <si>
    <t>PVT-00097040</t>
  </si>
  <si>
    <t>PVT-00097041</t>
  </si>
  <si>
    <t>SUPERMOTOS DEL HUILA SAS FLORENCIA</t>
  </si>
  <si>
    <t>PVT-00097042</t>
  </si>
  <si>
    <t>SUPERMOTOS DEL HUILA SAS LA PLATA</t>
  </si>
  <si>
    <t>PVT-00097043</t>
  </si>
  <si>
    <t>SUPERMOTOS DEL HUILA SAS GARZON</t>
  </si>
  <si>
    <t>PVT-00097044</t>
  </si>
  <si>
    <t>SUPERMOTOS DEL HUILA SAS PITALITO</t>
  </si>
  <si>
    <t>PVT-00097045</t>
  </si>
  <si>
    <t>SUPERMOTOS DEL HUILA SAS NEIVA</t>
  </si>
  <si>
    <t>PVT-00097049</t>
  </si>
  <si>
    <t>PVT-00097052</t>
  </si>
  <si>
    <t>PVT-00097053</t>
  </si>
  <si>
    <t>PVT-00097057</t>
  </si>
  <si>
    <t>PVT-00097058</t>
  </si>
  <si>
    <t>SUPREMOTOS SINCELEJO</t>
  </si>
  <si>
    <t>PVT-00097059</t>
  </si>
  <si>
    <t>SUPREMOTOS COROZAL</t>
  </si>
  <si>
    <t>PVT-00097060</t>
  </si>
  <si>
    <t>SUPREMOTOS CHINU</t>
  </si>
  <si>
    <t>PVT-00097061</t>
  </si>
  <si>
    <t>PVT-00097062</t>
  </si>
  <si>
    <t>PVT-00097063</t>
  </si>
  <si>
    <t>PVT-00097065</t>
  </si>
  <si>
    <t>MOTO HIT LTDA  MAGANGUE</t>
  </si>
  <si>
    <t>PVT-00097068</t>
  </si>
  <si>
    <t>MOTO HIT LTDA  LORICA</t>
  </si>
  <si>
    <t>PVT-00097071</t>
  </si>
  <si>
    <t>MOTO HIT LTDA PLATO</t>
  </si>
  <si>
    <t>PVT-00097072</t>
  </si>
  <si>
    <t>MOTO HIT LTDA  SAHAGUN</t>
  </si>
  <si>
    <t>PVT-00097073</t>
  </si>
  <si>
    <t>MOTO HIT LTDA  SAN MARCOS</t>
  </si>
  <si>
    <t>PVT-00097074</t>
  </si>
  <si>
    <t>MOTO HIT LTDA TIERRALTA</t>
  </si>
  <si>
    <t>PVT-00097075</t>
  </si>
  <si>
    <t>MOTO HIT LTDA  TURBO</t>
  </si>
  <si>
    <t>PVT-00097076</t>
  </si>
  <si>
    <t>MOTO HIT LTDA CAUCASIA</t>
  </si>
  <si>
    <t>PVT-00097078</t>
  </si>
  <si>
    <t>MOTOCENTRO HONDA S.A.  TARAZA</t>
  </si>
  <si>
    <t>PVT-00097079</t>
  </si>
  <si>
    <t>MOTOCENTRO HONDA S.A.  MONTELIEBANO</t>
  </si>
  <si>
    <t>PVT-00097080</t>
  </si>
  <si>
    <t>MOTOCENTRO HONDA S.A.  PUERTO BERRIO</t>
  </si>
  <si>
    <t>PVT-00097081</t>
  </si>
  <si>
    <t>MOTOCENTRO HONDA S.A. CERETE</t>
  </si>
  <si>
    <t>PVT-00097082</t>
  </si>
  <si>
    <t>MOTOCENTRO HONDA S.A.  PTO LIBERTADOR</t>
  </si>
  <si>
    <t>PVT-00097083</t>
  </si>
  <si>
    <t>MOTOCENTRO HONDA S.A.  AYAPEL CASANARE</t>
  </si>
  <si>
    <t>PVT-00097084</t>
  </si>
  <si>
    <t>HONDA STORE S.A.S. SAN BERNARDO DEL VIEN</t>
  </si>
  <si>
    <t>PVT-00097085</t>
  </si>
  <si>
    <t>HONDA STORE S.A.S.-SAN ANDRES SOTAVENTO</t>
  </si>
  <si>
    <t>PVT-00097086</t>
  </si>
  <si>
    <t>PVT-00097087</t>
  </si>
  <si>
    <t>PVT-00097089</t>
  </si>
  <si>
    <t>HONDA-SUR MOTOS Y REPUESTOS S.A.S.-CALDA</t>
  </si>
  <si>
    <t>PVT-00097116</t>
  </si>
  <si>
    <t>PVT-00097117</t>
  </si>
  <si>
    <t>PVT-00097118</t>
  </si>
  <si>
    <t>ZUPERMOTOS DEL GOLFO SAS APARTADO</t>
  </si>
  <si>
    <t>PVT-00097119</t>
  </si>
  <si>
    <t>PVT-00097120</t>
  </si>
  <si>
    <t>ZUPERMOTO S.A. CAUCASIA</t>
  </si>
  <si>
    <t>PVT-00097121</t>
  </si>
  <si>
    <t>SUPERMOTOS DEL ORIENTE S.A.S. CUCUTA</t>
  </si>
  <si>
    <t>PVT-00097162</t>
  </si>
  <si>
    <t>PVT-00097166</t>
  </si>
  <si>
    <t>PVT-00097167</t>
  </si>
  <si>
    <t>PVT-00097168</t>
  </si>
  <si>
    <t>PVT-00097173</t>
  </si>
  <si>
    <t>PVT-00097182</t>
  </si>
  <si>
    <t>PVT-00097185</t>
  </si>
  <si>
    <t>PVT-00097186</t>
  </si>
  <si>
    <t>PVT-00097187</t>
  </si>
  <si>
    <t>MOTO HOGAR C.L.R. S.A.S. CIENAGA DE ORO</t>
  </si>
  <si>
    <t>PVT-00097194</t>
  </si>
  <si>
    <t>PVT-00097199</t>
  </si>
  <si>
    <t>PVT-00097200</t>
  </si>
  <si>
    <t>PVT-00097201</t>
  </si>
  <si>
    <t>MOTO HIT LTDA - EL CARMEN</t>
  </si>
  <si>
    <t>PVT-00097202</t>
  </si>
  <si>
    <t>MOTO HIT LTDA CERETE</t>
  </si>
  <si>
    <t>PVT-00097212</t>
  </si>
  <si>
    <t>PVT-00097213</t>
  </si>
  <si>
    <t>SUPERMOTOS DE SANTANDER S.A.SB/CABERMEJA</t>
  </si>
  <si>
    <t>PVT-00097214</t>
  </si>
  <si>
    <t>SUPERMOTOS DE SANTANDER S.ASB/MANGACRA21</t>
  </si>
  <si>
    <t>PVT-00097215</t>
  </si>
  <si>
    <t>SUPERMOTOS DE SANTANDER S.A.S/PIEDECUEST</t>
  </si>
  <si>
    <t>PVT-00097216</t>
  </si>
  <si>
    <t>SUPERMOTOS DE SANTANDER S.A.S/FLORIDABLA</t>
  </si>
  <si>
    <t>PVT-00097222</t>
  </si>
  <si>
    <t>PVT-00097228</t>
  </si>
  <si>
    <t>PVT-00097242</t>
  </si>
  <si>
    <t>PVT-00097249</t>
  </si>
  <si>
    <t>PVT-00097274</t>
  </si>
  <si>
    <t>PVT-00097277</t>
  </si>
  <si>
    <t>PVT-00097280</t>
  </si>
  <si>
    <t>PVT-00097286</t>
  </si>
  <si>
    <t>SUPERMOTOS DEL CAUCA SAS POPAYAN</t>
  </si>
  <si>
    <t>PVT-00097288</t>
  </si>
  <si>
    <t>PVT-00097290</t>
  </si>
  <si>
    <t>SUPERMOTOS DEL CAUCA SAS LA ESMERALDA</t>
  </si>
  <si>
    <t>PVT-00097291</t>
  </si>
  <si>
    <t>SUPERMOTOS DEL CAUCA SAS EL BORDO</t>
  </si>
  <si>
    <t>PVT-00097311</t>
  </si>
  <si>
    <t>PVT-00097351</t>
  </si>
  <si>
    <t>TORRES ESTEPA FREDDY HUMBERTO-SOGAMOSO</t>
  </si>
  <si>
    <t>PVT-00097352</t>
  </si>
  <si>
    <t>TORRES ESTEPA FREDDY HUMBERTO-YOPAL</t>
  </si>
  <si>
    <t>PVT-00097366</t>
  </si>
  <si>
    <t>GUERRERO RODRIGUEZ YULIANA PAOLA</t>
  </si>
  <si>
    <t>FONSECA</t>
  </si>
  <si>
    <t>PVT-00097368</t>
  </si>
  <si>
    <t>RODRIGUEZ  ROSA CECILIA-LA LOMA DE CALEN</t>
  </si>
  <si>
    <t>PVT-00097369</t>
  </si>
  <si>
    <t>RODRIGUEZ  ROSA CECILIA-BOSCONIA</t>
  </si>
  <si>
    <t>PVT-00097386</t>
  </si>
  <si>
    <t>PVT-00097434</t>
  </si>
  <si>
    <t>NGES - NEGOCIOS ESPECIALES</t>
  </si>
  <si>
    <t>ALMACENES LA 14 S.A</t>
  </si>
  <si>
    <t>PVT-00005593</t>
  </si>
  <si>
    <t>PVT-00005594</t>
  </si>
  <si>
    <t>PVT-00005595</t>
  </si>
  <si>
    <t>PVT-00005597</t>
  </si>
  <si>
    <t>PVT-00005598</t>
  </si>
  <si>
    <t>PVT-00005599</t>
  </si>
  <si>
    <t>PVT-00005601</t>
  </si>
  <si>
    <t>PVT-00005604</t>
  </si>
  <si>
    <t>PVT-00005606</t>
  </si>
  <si>
    <t>PVT-00005607</t>
  </si>
  <si>
    <t>PVT-00005608</t>
  </si>
  <si>
    <t>PVT-00005610</t>
  </si>
  <si>
    <t>PVT-00005611</t>
  </si>
  <si>
    <t>PVT-00005612</t>
  </si>
  <si>
    <t>PVT-00005613</t>
  </si>
  <si>
    <t>PVT-00005614</t>
  </si>
  <si>
    <t>PVT-00005615</t>
  </si>
  <si>
    <t>PVT-00005623</t>
  </si>
  <si>
    <t>PVT-00005624</t>
  </si>
  <si>
    <t>PVT-00005625</t>
  </si>
  <si>
    <t>PVT-00005626</t>
  </si>
  <si>
    <t>PVT-00005628</t>
  </si>
  <si>
    <t>PVT-00005629</t>
  </si>
  <si>
    <t>PVT-00005630</t>
  </si>
  <si>
    <t>PVT-00005631</t>
  </si>
  <si>
    <t>PVT-00005632</t>
  </si>
  <si>
    <t>PVT-00005639</t>
  </si>
  <si>
    <t>PVT-00005648</t>
  </si>
  <si>
    <t>PVT-00005670</t>
  </si>
  <si>
    <t>PVT-00005674</t>
  </si>
  <si>
    <t>PVT-00005677</t>
  </si>
  <si>
    <t>PVT-00005678</t>
  </si>
  <si>
    <t>C MOTO STORE S.A.S.-MOTOS</t>
  </si>
  <si>
    <t xml:space="preserve">TRX 500FA7                                        </t>
  </si>
  <si>
    <t>PVT-00005697</t>
  </si>
  <si>
    <t>1.2.A</t>
  </si>
  <si>
    <t>1.3.A</t>
  </si>
  <si>
    <t>1.3.B</t>
  </si>
  <si>
    <t>10.1</t>
  </si>
  <si>
    <t>10.2</t>
  </si>
  <si>
    <t>11.1.A</t>
  </si>
  <si>
    <t>4.1</t>
  </si>
  <si>
    <t>4.1.A</t>
  </si>
  <si>
    <t>4.1.B</t>
  </si>
  <si>
    <t>5.1</t>
  </si>
  <si>
    <t>5.2</t>
  </si>
  <si>
    <t>5.2.A</t>
  </si>
  <si>
    <t>5.2.B</t>
  </si>
  <si>
    <t>6.3</t>
  </si>
  <si>
    <t>7.1.A</t>
  </si>
  <si>
    <t>7.2.C</t>
  </si>
  <si>
    <t>8.1</t>
  </si>
  <si>
    <t>8.1.A</t>
  </si>
  <si>
    <t>8.2.A</t>
  </si>
  <si>
    <t>8.3</t>
  </si>
  <si>
    <t>9.1</t>
  </si>
  <si>
    <t>9.2.A</t>
  </si>
  <si>
    <t>#N/A</t>
  </si>
  <si>
    <t>01-14-09-G-SP-1</t>
  </si>
  <si>
    <t>(Todas)</t>
  </si>
  <si>
    <t>Total 01-14-09-G-SP-1</t>
  </si>
  <si>
    <t>1 EN SABANA DE TORRES</t>
  </si>
  <si>
    <t>2 EN SABANA DE TORRES</t>
  </si>
  <si>
    <t>Total PVT-00097117</t>
  </si>
  <si>
    <t>02-14-09-E-TG-1</t>
  </si>
  <si>
    <t>Total 02-14-09-E-TG-1</t>
  </si>
  <si>
    <t>Total PVT-00096876</t>
  </si>
  <si>
    <t>03-14-09-E-SG-1</t>
  </si>
  <si>
    <t>Total 03-14-09-E-SG-1</t>
  </si>
  <si>
    <t>Total PVT-00096914</t>
  </si>
  <si>
    <t>04-14-09-E-TG-1</t>
  </si>
  <si>
    <t>Total 04-14-09-E-TG-1</t>
  </si>
  <si>
    <t>Total PVT-00005607</t>
  </si>
  <si>
    <t>05-14-09-E-TG-2</t>
  </si>
  <si>
    <t>Total PVT-00097019</t>
  </si>
  <si>
    <t>Total 05-14-09-E-TG-2</t>
  </si>
  <si>
    <t>ENVIAR CB 190 Y XRE 190 A SM DE MEDELLIN DEL TALLER DE SERVICIO</t>
  </si>
  <si>
    <t>01-14-09-P-CP-2</t>
  </si>
  <si>
    <t>Total 01-14-09-P-CP-2</t>
  </si>
  <si>
    <t>06-14-09-E-SP-2</t>
  </si>
  <si>
    <t>Total 06-14-09-E-SP-2</t>
  </si>
  <si>
    <t>07-14-09-E-TG-2</t>
  </si>
  <si>
    <t>Total 07-14-09-E-TG-2</t>
  </si>
  <si>
    <t>Row Labels</t>
  </si>
  <si>
    <t>Grand Total</t>
  </si>
  <si>
    <t>(Multiple Items)</t>
  </si>
  <si>
    <t>Desc detalle ext 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</si>
  <si>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</si>
  <si>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</si>
  <si>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</si>
  <si>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</si>
  <si>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</si>
  <si>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</si>
  <si>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</si>
  <si>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</si>
  <si>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</si>
  <si>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</si>
  <si>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</si>
  <si>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</si>
  <si>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</si>
  <si>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</si>
  <si>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</si>
  <si>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</si>
  <si>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</si>
  <si>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</si>
  <si>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</si>
  <si>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RAZON SOCIAL NOMBRE DEL ESTABLECIMIENTO</t>
  </si>
  <si>
    <t>MOTO PREMIUN DE OCCIDENTE</t>
  </si>
  <si>
    <t>SUPERMOTOS DE GIRARDOT S.A.S</t>
  </si>
  <si>
    <t>SUPERMOTOS DE BOGOTA S.A.S</t>
  </si>
  <si>
    <t>SUPERMOTOS DE MEDELLIN S.A.S</t>
  </si>
  <si>
    <t>SUPERMOTOS DE ANTIOQUIA S.A</t>
  </si>
  <si>
    <t>SUPERMOTOS DEL MAGDALENA S.A</t>
  </si>
  <si>
    <t>SUPERMOTOS DE BOLIVAR S.A</t>
  </si>
  <si>
    <t>SUPERMOTOS DEL CESAR S.A.S</t>
  </si>
  <si>
    <t>SUPERMOTOS DEL ORIENTE S.A.S</t>
  </si>
  <si>
    <t>MOTO HOGAR C.L.R.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</si>
</sst>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#,##0_ ;\-#,##0\ "/>
    <numFmt numFmtId="168" formatCode="_ * #,##0.00_ ;_ * \-#,##0.00_ ;_ * &quot;-&quot;??_ ;_ @_ "/>
    <numFmt numFmtId="169" formatCode="&quot;$&quot;#,##0.00_);[Red]\(&quot;$&quot;#,##0.00\)"/>
    <numFmt numFmtId="170" formatCode="&quot;$&quot;#,##0_);[Red]\(&quot;$&quot;#,##0\)"/>
    <numFmt numFmtId="171" formatCode="_(* #,##0_);_(* \(#,##0\);_(* &quot;-&quot;??_);_(@_)"/>
    <numFmt numFmtId="172" formatCode="_ * #,##0_ ;_ * \-#,##0_ ;_ * &quot;-&quot;??_ ;_ @_ "/>
    <numFmt numFmtId="173" formatCode="[$-240A]h:mm:ss\ AM/PM;@"/>
    <numFmt numFmtId="174" formatCode="&quot;$&quot;\ #,##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2"/>
      <color theme="0"/>
      <name val="Aharoni"/>
      <charset val="177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5"/>
      <name val="Tahoma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name val="Calibri"/>
      <family val="2"/>
      <scheme val="minor"/>
    </font>
    <font>
      <sz val="10"/>
      <color theme="1"/>
      <name val="Tahoma"/>
      <family val="2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165" fontId="14" fillId="0" borderId="0" applyFont="0" applyFill="0" applyBorder="0" applyAlignment="0" applyProtection="0"/>
    <xf numFmtId="0" fontId="1" fillId="0" borderId="0"/>
    <xf numFmtId="0" fontId="1" fillId="5" borderId="6" applyNumberFormat="0" applyFont="0" applyAlignment="0" applyProtection="0"/>
    <xf numFmtId="9" fontId="14" fillId="0" borderId="0" applyFont="0" applyFill="0" applyBorder="0" applyAlignment="0" applyProtection="0"/>
    <xf numFmtId="0" fontId="14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165" fontId="20" fillId="0" borderId="0" applyFont="0" applyFill="0" applyBorder="0" applyAlignment="0" applyProtection="0"/>
    <xf numFmtId="0" fontId="21" fillId="38" borderId="12" applyNumberFormat="0" applyAlignment="0" applyProtection="0"/>
    <xf numFmtId="0" fontId="24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11" applyNumberFormat="0" applyAlignment="0" applyProtection="0"/>
    <xf numFmtId="0" fontId="27" fillId="0" borderId="13" applyNumberFormat="0" applyFill="0" applyAlignment="0" applyProtection="0"/>
    <xf numFmtId="168" fontId="14" fillId="0" borderId="0" applyFont="0" applyFill="0" applyBorder="0" applyAlignment="0" applyProtection="0"/>
    <xf numFmtId="0" fontId="14" fillId="39" borderId="14" applyNumberFormat="0" applyFont="0" applyAlignment="0" applyProtection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9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39" borderId="14" applyNumberFormat="0" applyFont="0" applyAlignment="0" applyProtection="0"/>
    <xf numFmtId="9" fontId="1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</cellStyleXfs>
  <cellXfs count="235">
    <xf numFmtId="0" fontId="0" fillId="0" borderId="0" xfId="0"/>
    <xf numFmtId="0" fontId="0" fillId="0" borderId="0" xfId="0"/>
    <xf numFmtId="0" fontId="16" fillId="33" borderId="9" xfId="41" applyFont="1" applyFill="1" applyBorder="1"/>
    <xf numFmtId="0" fontId="17" fillId="34" borderId="9" xfId="0" applyFont="1" applyFill="1" applyBorder="1"/>
    <xf numFmtId="0" fontId="0" fillId="33" borderId="0" xfId="0" applyFill="1" applyAlignment="1">
      <alignment horizontal="center"/>
    </xf>
    <xf numFmtId="0" fontId="0" fillId="33" borderId="0" xfId="0" applyFill="1"/>
    <xf numFmtId="166" fontId="0" fillId="0" borderId="0" xfId="0" applyNumberFormat="1"/>
    <xf numFmtId="170" fontId="30" fillId="0" borderId="0" xfId="0" applyNumberFormat="1" applyFont="1"/>
    <xf numFmtId="0" fontId="30" fillId="0" borderId="0" xfId="0" applyNumberFormat="1" applyFont="1"/>
    <xf numFmtId="166" fontId="30" fillId="0" borderId="0" xfId="1" applyNumberFormat="1" applyFont="1"/>
    <xf numFmtId="0" fontId="30" fillId="0" borderId="0" xfId="0" applyFont="1"/>
    <xf numFmtId="0" fontId="30" fillId="0" borderId="0" xfId="0" applyFont="1" applyAlignment="1">
      <alignment horizontal="center"/>
    </xf>
    <xf numFmtId="166" fontId="30" fillId="0" borderId="0" xfId="1" applyNumberFormat="1" applyFont="1" applyAlignment="1">
      <alignment horizontal="center"/>
    </xf>
    <xf numFmtId="0" fontId="10" fillId="33" borderId="0" xfId="0" applyFont="1" applyFill="1"/>
    <xf numFmtId="0" fontId="10" fillId="33" borderId="0" xfId="0" applyFont="1" applyFill="1" applyAlignment="1">
      <alignment horizontal="center"/>
    </xf>
    <xf numFmtId="18" fontId="0" fillId="33" borderId="0" xfId="0" applyNumberFormat="1" applyFill="1" applyAlignment="1">
      <alignment horizontal="center"/>
    </xf>
    <xf numFmtId="0" fontId="0" fillId="42" borderId="15" xfId="0" applyFont="1" applyFill="1" applyBorder="1"/>
    <xf numFmtId="0" fontId="0" fillId="0" borderId="0" xfId="0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7" fillId="34" borderId="16" xfId="0" applyFont="1" applyFill="1" applyBorder="1"/>
    <xf numFmtId="0" fontId="16" fillId="33" borderId="16" xfId="41" applyFont="1" applyFill="1" applyBorder="1"/>
    <xf numFmtId="0" fontId="0" fillId="0" borderId="9" xfId="0" applyBorder="1"/>
    <xf numFmtId="0" fontId="30" fillId="0" borderId="9" xfId="0" applyFont="1" applyBorder="1"/>
    <xf numFmtId="0" fontId="16" fillId="33" borderId="17" xfId="41" applyFont="1" applyFill="1" applyBorder="1"/>
    <xf numFmtId="0" fontId="0" fillId="0" borderId="0" xfId="0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49" fontId="0" fillId="33" borderId="0" xfId="0" applyNumberFormat="1" applyFill="1" applyAlignment="1"/>
    <xf numFmtId="0" fontId="32" fillId="33" borderId="0" xfId="0" applyFont="1" applyFill="1"/>
    <xf numFmtId="0" fontId="32" fillId="0" borderId="0" xfId="0" applyFont="1"/>
    <xf numFmtId="0" fontId="19" fillId="33" borderId="0" xfId="0" applyFont="1" applyFill="1"/>
    <xf numFmtId="0" fontId="19" fillId="0" borderId="0" xfId="0" applyFont="1"/>
    <xf numFmtId="0" fontId="19" fillId="0" borderId="0" xfId="0" applyNumberFormat="1" applyFont="1"/>
    <xf numFmtId="0" fontId="32" fillId="0" borderId="0" xfId="0" pivotButton="1" applyFont="1"/>
    <xf numFmtId="0" fontId="30" fillId="33" borderId="0" xfId="0" applyFont="1" applyFill="1"/>
    <xf numFmtId="0" fontId="0" fillId="0" borderId="0" xfId="0" applyFont="1"/>
    <xf numFmtId="0" fontId="0" fillId="33" borderId="0" xfId="0" applyFont="1" applyFill="1"/>
    <xf numFmtId="0" fontId="19" fillId="33" borderId="0" xfId="0" applyNumberFormat="1" applyFont="1" applyFill="1"/>
    <xf numFmtId="0" fontId="19" fillId="33" borderId="0" xfId="0" applyFont="1" applyFill="1" applyBorder="1"/>
    <xf numFmtId="0" fontId="19" fillId="33" borderId="0" xfId="0" applyFont="1" applyFill="1" applyBorder="1" applyAlignment="1">
      <alignment horizontal="left"/>
    </xf>
    <xf numFmtId="0" fontId="19" fillId="33" borderId="0" xfId="0" applyNumberFormat="1" applyFont="1" applyFill="1" applyBorder="1"/>
    <xf numFmtId="0" fontId="33" fillId="33" borderId="0" xfId="0" applyFont="1" applyFill="1" applyBorder="1" applyAlignment="1">
      <alignment horizontal="left"/>
    </xf>
    <xf numFmtId="0" fontId="33" fillId="33" borderId="0" xfId="0" applyNumberFormat="1" applyFont="1" applyFill="1" applyBorder="1"/>
    <xf numFmtId="0" fontId="19" fillId="33" borderId="0" xfId="0" applyFont="1" applyFill="1" applyBorder="1" applyAlignment="1">
      <alignment horizontal="center"/>
    </xf>
    <xf numFmtId="0" fontId="33" fillId="33" borderId="0" xfId="0" applyFont="1" applyFill="1" applyBorder="1" applyAlignment="1"/>
    <xf numFmtId="0" fontId="33" fillId="30" borderId="0" xfId="0" applyFont="1" applyFill="1"/>
    <xf numFmtId="0" fontId="33" fillId="30" borderId="0" xfId="0" applyFont="1" applyFill="1" applyAlignment="1">
      <alignment horizontal="center"/>
    </xf>
    <xf numFmtId="0" fontId="33" fillId="45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173" fontId="19" fillId="33" borderId="0" xfId="0" applyNumberFormat="1" applyFont="1" applyFill="1" applyAlignment="1">
      <alignment horizontal="center"/>
    </xf>
    <xf numFmtId="0" fontId="33" fillId="33" borderId="19" xfId="0" applyFont="1" applyFill="1" applyBorder="1"/>
    <xf numFmtId="0" fontId="33" fillId="33" borderId="19" xfId="0" applyNumberFormat="1" applyFont="1" applyFill="1" applyBorder="1"/>
    <xf numFmtId="49" fontId="19" fillId="33" borderId="0" xfId="0" applyNumberFormat="1" applyFont="1" applyFill="1"/>
    <xf numFmtId="18" fontId="19" fillId="33" borderId="0" xfId="0" applyNumberFormat="1" applyFont="1" applyFill="1"/>
    <xf numFmtId="1" fontId="19" fillId="33" borderId="0" xfId="0" applyNumberFormat="1" applyFont="1" applyFill="1"/>
    <xf numFmtId="0" fontId="30" fillId="33" borderId="0" xfId="0" applyFont="1" applyFill="1" applyAlignment="1">
      <alignment horizontal="center"/>
    </xf>
    <xf numFmtId="171" fontId="34" fillId="40" borderId="18" xfId="83" applyNumberFormat="1" applyFont="1" applyFill="1" applyBorder="1" applyAlignment="1">
      <alignment horizontal="center" vertical="center" wrapText="1"/>
    </xf>
    <xf numFmtId="3" fontId="19" fillId="33" borderId="0" xfId="0" applyNumberFormat="1" applyFont="1" applyFill="1" applyBorder="1"/>
    <xf numFmtId="3" fontId="19" fillId="33" borderId="0" xfId="0" applyNumberFormat="1" applyFont="1" applyFill="1"/>
    <xf numFmtId="166" fontId="19" fillId="33" borderId="0" xfId="1" applyNumberFormat="1" applyFont="1" applyFill="1" applyBorder="1"/>
    <xf numFmtId="0" fontId="31" fillId="46" borderId="0" xfId="0" applyFont="1" applyFill="1" applyAlignment="1">
      <alignment horizontal="center"/>
    </xf>
    <xf numFmtId="0" fontId="10" fillId="46" borderId="0" xfId="0" applyFont="1" applyFill="1"/>
    <xf numFmtId="0" fontId="0" fillId="0" borderId="0" xfId="0"/>
    <xf numFmtId="0" fontId="0" fillId="33" borderId="0" xfId="0" applyFill="1"/>
    <xf numFmtId="0" fontId="30" fillId="0" borderId="0" xfId="0" applyNumberFormat="1" applyFont="1"/>
    <xf numFmtId="0" fontId="30" fillId="0" borderId="0" xfId="0" applyFont="1"/>
    <xf numFmtId="0" fontId="30" fillId="0" borderId="0" xfId="0" pivotButton="1" applyFont="1"/>
    <xf numFmtId="0" fontId="30" fillId="33" borderId="0" xfId="0" applyFont="1" applyFill="1"/>
    <xf numFmtId="0" fontId="0" fillId="42" borderId="9" xfId="0" applyFont="1" applyFill="1" applyBorder="1"/>
    <xf numFmtId="0" fontId="35" fillId="33" borderId="0" xfId="0" applyFont="1" applyFill="1"/>
    <xf numFmtId="0" fontId="35" fillId="33" borderId="0" xfId="0" applyNumberFormat="1" applyFont="1" applyFill="1"/>
    <xf numFmtId="0" fontId="19" fillId="44" borderId="0" xfId="0" applyFont="1" applyFill="1" applyAlignment="1">
      <alignment horizontal="center"/>
    </xf>
    <xf numFmtId="172" fontId="37" fillId="0" borderId="0" xfId="84" applyNumberFormat="1" applyFont="1" applyFill="1" applyBorder="1" applyAlignment="1">
      <alignment vertical="center"/>
    </xf>
    <xf numFmtId="3" fontId="41" fillId="0" borderId="0" xfId="0" applyNumberFormat="1" applyFont="1" applyFill="1" applyBorder="1" applyAlignment="1">
      <alignment vertical="center"/>
    </xf>
    <xf numFmtId="3" fontId="35" fillId="33" borderId="0" xfId="0" applyNumberFormat="1" applyFont="1" applyFill="1"/>
    <xf numFmtId="0" fontId="37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39" fillId="0" borderId="0" xfId="0" applyFont="1"/>
    <xf numFmtId="0" fontId="39" fillId="0" borderId="0" xfId="0" applyFont="1" applyFill="1"/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left"/>
    </xf>
    <xf numFmtId="0" fontId="19" fillId="33" borderId="9" xfId="0" applyFont="1" applyFill="1" applyBorder="1"/>
    <xf numFmtId="0" fontId="44" fillId="33" borderId="0" xfId="0" applyFont="1" applyFill="1" applyAlignment="1">
      <alignment horizontal="center"/>
    </xf>
    <xf numFmtId="0" fontId="33" fillId="31" borderId="0" xfId="0" applyFont="1" applyFill="1"/>
    <xf numFmtId="0" fontId="33" fillId="33" borderId="9" xfId="0" applyFont="1" applyFill="1" applyBorder="1"/>
    <xf numFmtId="0" fontId="10" fillId="33" borderId="0" xfId="0" applyFont="1" applyFill="1" applyAlignment="1">
      <alignment horizontal="center" wrapText="1"/>
    </xf>
    <xf numFmtId="0" fontId="45" fillId="33" borderId="0" xfId="93" applyFill="1" applyAlignment="1" applyProtection="1">
      <alignment wrapText="1"/>
    </xf>
    <xf numFmtId="0" fontId="45" fillId="33" borderId="0" xfId="93" applyFill="1" applyAlignment="1" applyProtection="1"/>
    <xf numFmtId="0" fontId="0" fillId="33" borderId="0" xfId="0" applyFill="1" applyAlignment="1">
      <alignment wrapText="1"/>
    </xf>
    <xf numFmtId="0" fontId="0" fillId="49" borderId="15" xfId="0" applyFont="1" applyFill="1" applyBorder="1"/>
    <xf numFmtId="0" fontId="0" fillId="33" borderId="15" xfId="0" applyFont="1" applyFill="1" applyBorder="1"/>
    <xf numFmtId="0" fontId="46" fillId="33" borderId="0" xfId="0" applyFont="1" applyFill="1" applyAlignment="1">
      <alignment horizontal="center"/>
    </xf>
    <xf numFmtId="0" fontId="47" fillId="45" borderId="0" xfId="0" applyFont="1" applyFill="1" applyAlignment="1">
      <alignment horizontal="center"/>
    </xf>
    <xf numFmtId="0" fontId="0" fillId="0" borderId="15" xfId="0" applyFont="1" applyBorder="1"/>
    <xf numFmtId="174" fontId="0" fillId="0" borderId="0" xfId="0" applyNumberFormat="1"/>
    <xf numFmtId="0" fontId="36" fillId="50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vertical="center"/>
    </xf>
    <xf numFmtId="0" fontId="16" fillId="0" borderId="20" xfId="0" applyFont="1" applyFill="1" applyBorder="1" applyAlignment="1">
      <alignment horizontal="left" vertical="center"/>
    </xf>
    <xf numFmtId="167" fontId="17" fillId="0" borderId="20" xfId="0" applyNumberFormat="1" applyFont="1" applyFill="1" applyBorder="1" applyAlignment="1">
      <alignment horizontal="center" vertical="center"/>
    </xf>
    <xf numFmtId="3" fontId="16" fillId="0" borderId="20" xfId="0" applyNumberFormat="1" applyFont="1" applyFill="1" applyBorder="1" applyAlignment="1">
      <alignment vertical="center"/>
    </xf>
    <xf numFmtId="167" fontId="16" fillId="0" borderId="20" xfId="0" applyNumberFormat="1" applyFont="1" applyFill="1" applyBorder="1" applyAlignment="1">
      <alignment vertical="center"/>
    </xf>
    <xf numFmtId="167" fontId="16" fillId="0" borderId="20" xfId="0" applyNumberFormat="1" applyFont="1" applyFill="1" applyBorder="1" applyAlignment="1">
      <alignment horizontal="right" vertical="center"/>
    </xf>
    <xf numFmtId="0" fontId="15" fillId="31" borderId="20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15" fillId="32" borderId="20" xfId="0" applyFont="1" applyFill="1" applyBorder="1" applyAlignment="1">
      <alignment horizontal="center" vertical="center"/>
    </xf>
    <xf numFmtId="0" fontId="16" fillId="0" borderId="20" xfId="0" applyNumberFormat="1" applyFont="1" applyFill="1" applyBorder="1" applyAlignment="1">
      <alignment vertical="center"/>
    </xf>
    <xf numFmtId="0" fontId="16" fillId="0" borderId="20" xfId="0" applyFont="1" applyFill="1" applyBorder="1" applyAlignment="1" applyProtection="1">
      <alignment vertical="center"/>
    </xf>
    <xf numFmtId="3" fontId="49" fillId="33" borderId="0" xfId="0" applyNumberFormat="1" applyFont="1" applyFill="1"/>
    <xf numFmtId="0" fontId="0" fillId="49" borderId="9" xfId="0" applyFont="1" applyFill="1" applyBorder="1"/>
    <xf numFmtId="0" fontId="0" fillId="33" borderId="9" xfId="0" applyFill="1" applyBorder="1"/>
    <xf numFmtId="0" fontId="0" fillId="0" borderId="9" xfId="0" applyFont="1" applyBorder="1"/>
    <xf numFmtId="0" fontId="16" fillId="33" borderId="0" xfId="41" applyFont="1" applyFill="1" applyBorder="1"/>
    <xf numFmtId="0" fontId="16" fillId="33" borderId="15" xfId="41" applyFont="1" applyFill="1" applyBorder="1"/>
    <xf numFmtId="0" fontId="0" fillId="0" borderId="0" xfId="0" applyBorder="1"/>
    <xf numFmtId="0" fontId="36" fillId="50" borderId="21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right" vertical="center"/>
    </xf>
    <xf numFmtId="0" fontId="18" fillId="0" borderId="20" xfId="0" applyFont="1" applyFill="1" applyBorder="1" applyAlignment="1">
      <alignment horizontal="left" vertical="center"/>
    </xf>
    <xf numFmtId="172" fontId="37" fillId="0" borderId="0" xfId="84" applyNumberFormat="1" applyFont="1" applyFill="1" applyBorder="1" applyAlignment="1">
      <alignment horizontal="right" vertical="center"/>
    </xf>
    <xf numFmtId="171" fontId="16" fillId="0" borderId="20" xfId="84" applyNumberFormat="1" applyFont="1" applyFill="1" applyBorder="1" applyAlignment="1">
      <alignment horizontal="right" vertical="center"/>
    </xf>
    <xf numFmtId="0" fontId="18" fillId="0" borderId="20" xfId="0" applyFont="1" applyFill="1" applyBorder="1" applyAlignment="1" applyProtection="1">
      <alignment vertical="center"/>
    </xf>
    <xf numFmtId="0" fontId="18" fillId="0" borderId="20" xfId="0" applyFont="1" applyFill="1" applyBorder="1" applyAlignment="1">
      <alignment vertical="center"/>
    </xf>
    <xf numFmtId="9" fontId="37" fillId="0" borderId="0" xfId="94" applyNumberFormat="1" applyFont="1" applyFill="1" applyBorder="1" applyAlignment="1">
      <alignment horizontal="right" vertical="center"/>
    </xf>
    <xf numFmtId="172" fontId="38" fillId="0" borderId="0" xfId="84" applyNumberFormat="1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right" vertical="center"/>
    </xf>
    <xf numFmtId="172" fontId="43" fillId="0" borderId="0" xfId="84" applyNumberFormat="1" applyFont="1" applyFill="1" applyBorder="1" applyAlignment="1">
      <alignment horizontal="right" vertical="center"/>
    </xf>
    <xf numFmtId="0" fontId="0" fillId="0" borderId="0" xfId="0"/>
    <xf numFmtId="0" fontId="50" fillId="33" borderId="0" xfId="0" applyFont="1" applyFill="1"/>
    <xf numFmtId="0" fontId="17" fillId="34" borderId="22" xfId="0" applyFont="1" applyFill="1" applyBorder="1" applyAlignment="1">
      <alignment horizontal="left"/>
    </xf>
    <xf numFmtId="0" fontId="16" fillId="33" borderId="23" xfId="41" applyFont="1" applyFill="1" applyBorder="1" applyAlignment="1">
      <alignment horizontal="left"/>
    </xf>
    <xf numFmtId="0" fontId="30" fillId="33" borderId="9" xfId="0" applyFont="1" applyFill="1" applyBorder="1"/>
    <xf numFmtId="14" fontId="0" fillId="33" borderId="9" xfId="0" applyNumberFormat="1" applyFill="1" applyBorder="1"/>
    <xf numFmtId="0" fontId="16" fillId="33" borderId="9" xfId="41" applyFont="1" applyFill="1" applyBorder="1" applyAlignment="1">
      <alignment horizontal="left"/>
    </xf>
    <xf numFmtId="0" fontId="45" fillId="0" borderId="0" xfId="93" applyAlignment="1" applyProtection="1">
      <alignment vertic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19" fontId="0" fillId="33" borderId="0" xfId="0" applyNumberFormat="1" applyFill="1"/>
    <xf numFmtId="0" fontId="15" fillId="51" borderId="20" xfId="0" applyFont="1" applyFill="1" applyBorder="1" applyAlignment="1">
      <alignment horizontal="center" vertical="center"/>
    </xf>
    <xf numFmtId="0" fontId="15" fillId="30" borderId="20" xfId="0" applyFont="1" applyFill="1" applyBorder="1" applyAlignment="1">
      <alignment horizontal="center" vertical="center"/>
    </xf>
    <xf numFmtId="0" fontId="15" fillId="52" borderId="20" xfId="0" applyFont="1" applyFill="1" applyBorder="1" applyAlignment="1">
      <alignment horizontal="center" vertical="center"/>
    </xf>
    <xf numFmtId="0" fontId="0" fillId="33" borderId="0" xfId="0" applyNumberFormat="1" applyFill="1" applyAlignment="1">
      <alignment horizontal="center"/>
    </xf>
    <xf numFmtId="0" fontId="17" fillId="48" borderId="20" xfId="0" applyFont="1" applyFill="1" applyBorder="1" applyAlignment="1">
      <alignment vertical="center"/>
    </xf>
    <xf numFmtId="0" fontId="17" fillId="48" borderId="20" xfId="0" applyFont="1" applyFill="1" applyBorder="1" applyAlignment="1">
      <alignment horizontal="left" vertical="center"/>
    </xf>
    <xf numFmtId="167" fontId="16" fillId="52" borderId="20" xfId="0" applyNumberFormat="1" applyFont="1" applyFill="1" applyBorder="1" applyAlignment="1">
      <alignment vertical="center"/>
    </xf>
    <xf numFmtId="167" fontId="17" fillId="48" borderId="20" xfId="0" applyNumberFormat="1" applyFont="1" applyFill="1" applyBorder="1" applyAlignment="1">
      <alignment vertical="center"/>
    </xf>
    <xf numFmtId="0" fontId="17" fillId="48" borderId="20" xfId="0" applyNumberFormat="1" applyFont="1" applyFill="1" applyBorder="1" applyAlignment="1">
      <alignment vertical="center"/>
    </xf>
    <xf numFmtId="167" fontId="16" fillId="52" borderId="20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right" vertical="center"/>
    </xf>
    <xf numFmtId="167" fontId="17" fillId="33" borderId="20" xfId="0" applyNumberFormat="1" applyFont="1" applyFill="1" applyBorder="1" applyAlignment="1">
      <alignment horizontal="center" vertical="center"/>
    </xf>
    <xf numFmtId="167" fontId="16" fillId="33" borderId="20" xfId="0" applyNumberFormat="1" applyFont="1" applyFill="1" applyBorder="1" applyAlignment="1">
      <alignment horizontal="center" vertical="center"/>
    </xf>
    <xf numFmtId="0" fontId="16" fillId="33" borderId="19" xfId="41" applyFont="1" applyFill="1" applyBorder="1"/>
    <xf numFmtId="0" fontId="0" fillId="0" borderId="0" xfId="0" applyAlignment="1">
      <alignment horizontal="left" indent="1"/>
    </xf>
    <xf numFmtId="0" fontId="30" fillId="48" borderId="0" xfId="0" applyNumberFormat="1" applyFont="1" applyFill="1"/>
    <xf numFmtId="0" fontId="30" fillId="33" borderId="0" xfId="0" applyNumberFormat="1" applyFont="1" applyFill="1"/>
    <xf numFmtId="0" fontId="50" fillId="47" borderId="0" xfId="0" applyFont="1" applyFill="1"/>
    <xf numFmtId="0" fontId="0" fillId="48" borderId="0" xfId="0" applyFill="1" applyAlignment="1">
      <alignment horizontal="left"/>
    </xf>
    <xf numFmtId="0" fontId="50" fillId="48" borderId="0" xfId="0" applyFont="1" applyFill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48" borderId="0" xfId="0" applyFill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51" fillId="0" borderId="0" xfId="0" pivotButton="1" applyFont="1"/>
    <xf numFmtId="0" fontId="51" fillId="0" borderId="0" xfId="0" applyFont="1"/>
    <xf numFmtId="0" fontId="51" fillId="0" borderId="0" xfId="0" applyFont="1" applyAlignment="1">
      <alignment horizontal="left"/>
    </xf>
    <xf numFmtId="0" fontId="51" fillId="0" borderId="0" xfId="0" applyNumberFormat="1" applyFont="1"/>
    <xf numFmtId="0" fontId="51" fillId="0" borderId="0" xfId="0" applyFont="1" applyAlignment="1">
      <alignment horizontal="left" indent="1"/>
    </xf>
    <xf numFmtId="0" fontId="51" fillId="0" borderId="0" xfId="0" applyFont="1" applyAlignment="1">
      <alignment horizontal="left" indent="2"/>
    </xf>
    <xf numFmtId="0" fontId="51" fillId="0" borderId="0" xfId="0" applyFont="1" applyAlignment="1">
      <alignment horizontal="left" indent="3"/>
    </xf>
    <xf numFmtId="0" fontId="51" fillId="48" borderId="0" xfId="0" applyFont="1" applyFill="1" applyAlignment="1">
      <alignment horizontal="left"/>
    </xf>
    <xf numFmtId="49" fontId="0" fillId="0" borderId="0" xfId="0" applyNumberFormat="1"/>
    <xf numFmtId="49" fontId="30" fillId="41" borderId="0" xfId="0" applyNumberFormat="1" applyFont="1" applyFill="1" applyAlignment="1"/>
    <xf numFmtId="49" fontId="30" fillId="41" borderId="0" xfId="0" applyNumberFormat="1" applyFont="1" applyFill="1" applyAlignment="1">
      <alignment horizontal="center"/>
    </xf>
    <xf numFmtId="49" fontId="0" fillId="33" borderId="0" xfId="0" applyNumberFormat="1" applyFill="1"/>
    <xf numFmtId="49" fontId="52" fillId="43" borderId="0" xfId="0" applyNumberFormat="1" applyFont="1" applyFill="1" applyAlignment="1">
      <alignment vertical="center"/>
    </xf>
    <xf numFmtId="49" fontId="52" fillId="43" borderId="0" xfId="0" applyNumberFormat="1" applyFont="1" applyFill="1"/>
    <xf numFmtId="49" fontId="52" fillId="43" borderId="0" xfId="0" applyNumberFormat="1" applyFont="1" applyFill="1" applyAlignment="1">
      <alignment horizontal="center"/>
    </xf>
    <xf numFmtId="49" fontId="52" fillId="47" borderId="0" xfId="0" applyNumberFormat="1" applyFont="1" applyFill="1" applyAlignment="1">
      <alignment horizontal="center"/>
    </xf>
    <xf numFmtId="49" fontId="53" fillId="33" borderId="0" xfId="0" applyNumberFormat="1" applyFont="1" applyFill="1"/>
    <xf numFmtId="0" fontId="54" fillId="0" borderId="0" xfId="0" applyFont="1"/>
    <xf numFmtId="0" fontId="54" fillId="0" borderId="0" xfId="0" applyNumberFormat="1" applyFont="1"/>
    <xf numFmtId="0" fontId="53" fillId="31" borderId="0" xfId="0" applyNumberFormat="1" applyFont="1" applyFill="1"/>
    <xf numFmtId="0" fontId="53" fillId="31" borderId="0" xfId="0" applyFont="1" applyFill="1" applyAlignment="1">
      <alignment horizontal="center"/>
    </xf>
    <xf numFmtId="0" fontId="53" fillId="31" borderId="0" xfId="0" quotePrefix="1" applyFont="1" applyFill="1" applyAlignment="1">
      <alignment horizontal="center"/>
    </xf>
    <xf numFmtId="0" fontId="53" fillId="33" borderId="0" xfId="0" applyFont="1" applyFill="1"/>
    <xf numFmtId="0" fontId="53" fillId="33" borderId="0" xfId="0" applyNumberFormat="1" applyFont="1" applyFill="1"/>
    <xf numFmtId="0" fontId="53" fillId="0" borderId="0" xfId="0" applyFont="1"/>
    <xf numFmtId="0" fontId="53" fillId="33" borderId="0" xfId="0" applyNumberFormat="1" applyFont="1" applyFill="1" applyAlignment="1">
      <alignment horizontal="center"/>
    </xf>
    <xf numFmtId="0" fontId="53" fillId="31" borderId="0" xfId="0" applyNumberFormat="1" applyFont="1" applyFill="1" applyAlignment="1">
      <alignment horizontal="center"/>
    </xf>
    <xf numFmtId="0" fontId="53" fillId="31" borderId="0" xfId="0" quotePrefix="1" applyNumberFormat="1" applyFont="1" applyFill="1" applyAlignment="1">
      <alignment horizontal="center"/>
    </xf>
    <xf numFmtId="0" fontId="53" fillId="31" borderId="0" xfId="0" applyNumberFormat="1" applyFont="1" applyFill="1" applyAlignment="1"/>
    <xf numFmtId="0" fontId="53" fillId="33" borderId="0" xfId="0" applyFont="1" applyFill="1" applyAlignment="1">
      <alignment horizontal="center"/>
    </xf>
    <xf numFmtId="0" fontId="19" fillId="48" borderId="0" xfId="0" applyFont="1" applyFill="1" applyAlignment="1">
      <alignment horizontal="center"/>
    </xf>
    <xf numFmtId="0" fontId="39" fillId="0" borderId="20" xfId="0" applyFont="1" applyBorder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0" fillId="0" borderId="2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43" fillId="0" borderId="2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167" fontId="48" fillId="0" borderId="20" xfId="0" applyNumberFormat="1" applyFont="1" applyFill="1" applyBorder="1" applyAlignment="1">
      <alignment vertical="center"/>
    </xf>
    <xf numFmtId="167" fontId="16" fillId="0" borderId="0" xfId="0" applyNumberFormat="1" applyFont="1" applyFill="1" applyBorder="1" applyAlignment="1">
      <alignment vertical="center"/>
    </xf>
    <xf numFmtId="167" fontId="42" fillId="0" borderId="20" xfId="0" applyNumberFormat="1" applyFont="1" applyFill="1" applyBorder="1" applyAlignment="1">
      <alignment vertical="center"/>
    </xf>
    <xf numFmtId="167" fontId="17" fillId="33" borderId="0" xfId="0" applyNumberFormat="1" applyFont="1" applyFill="1" applyBorder="1" applyAlignment="1">
      <alignment horizontal="center" vertical="center"/>
    </xf>
    <xf numFmtId="0" fontId="39" fillId="0" borderId="20" xfId="0" applyFont="1" applyFill="1" applyBorder="1"/>
    <xf numFmtId="3" fontId="16" fillId="0" borderId="0" xfId="0" applyNumberFormat="1" applyFont="1" applyFill="1" applyBorder="1" applyAlignment="1">
      <alignment vertical="center"/>
    </xf>
    <xf numFmtId="172" fontId="37" fillId="0" borderId="20" xfId="84" applyNumberFormat="1" applyFont="1" applyFill="1" applyBorder="1" applyAlignment="1">
      <alignment vertical="center"/>
    </xf>
    <xf numFmtId="167" fontId="16" fillId="0" borderId="0" xfId="0" applyNumberFormat="1" applyFont="1" applyFill="1" applyBorder="1" applyAlignment="1">
      <alignment horizontal="right" vertical="center"/>
    </xf>
    <xf numFmtId="172" fontId="37" fillId="0" borderId="20" xfId="84" applyNumberFormat="1" applyFont="1" applyFill="1" applyBorder="1" applyAlignment="1">
      <alignment horizontal="right" vertical="center"/>
    </xf>
    <xf numFmtId="171" fontId="16" fillId="0" borderId="0" xfId="84" applyNumberFormat="1" applyFont="1" applyFill="1" applyBorder="1" applyAlignment="1">
      <alignment horizontal="right" vertical="center"/>
    </xf>
    <xf numFmtId="0" fontId="37" fillId="0" borderId="20" xfId="0" applyFont="1" applyFill="1" applyBorder="1" applyAlignment="1">
      <alignment horizontal="right" vertical="center"/>
    </xf>
    <xf numFmtId="172" fontId="43" fillId="0" borderId="20" xfId="84" applyNumberFormat="1" applyFont="1" applyFill="1" applyBorder="1" applyAlignment="1">
      <alignment horizontal="right" vertical="center"/>
    </xf>
    <xf numFmtId="172" fontId="43" fillId="0" borderId="8" xfId="84" applyNumberFormat="1" applyFont="1" applyFill="1" applyBorder="1" applyAlignment="1">
      <alignment horizontal="right" vertical="center"/>
    </xf>
  </cellXfs>
  <cellStyles count="95">
    <cellStyle name="20% - Accent1" xfId="12" xr:uid="{00000000-0005-0000-0000-000000000000}"/>
    <cellStyle name="20% - Accent2" xfId="16" xr:uid="{00000000-0005-0000-0000-000001000000}"/>
    <cellStyle name="20% - Accent3" xfId="20" xr:uid="{00000000-0005-0000-0000-000002000000}"/>
    <cellStyle name="20% - Accent4" xfId="24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3" xr:uid="{00000000-0005-0000-0000-000006000000}"/>
    <cellStyle name="40% - Accent2" xfId="17" xr:uid="{00000000-0005-0000-0000-000007000000}"/>
    <cellStyle name="40% - Accent3" xfId="21" xr:uid="{00000000-0005-0000-0000-000008000000}"/>
    <cellStyle name="40% - Accent4" xfId="25" xr:uid="{00000000-0005-0000-0000-000009000000}"/>
    <cellStyle name="40% - Accent5" xfId="29" xr:uid="{00000000-0005-0000-0000-00000A000000}"/>
    <cellStyle name="40% - Accent6" xfId="33" xr:uid="{00000000-0005-0000-0000-00000B000000}"/>
    <cellStyle name="60% - Accent1" xfId="14" xr:uid="{00000000-0005-0000-0000-00000C000000}"/>
    <cellStyle name="60% - Accent2" xfId="18" xr:uid="{00000000-0005-0000-0000-00000D000000}"/>
    <cellStyle name="60% - Accent3" xfId="22" xr:uid="{00000000-0005-0000-0000-00000E000000}"/>
    <cellStyle name="60% - Accent4" xfId="26" xr:uid="{00000000-0005-0000-0000-00000F000000}"/>
    <cellStyle name="60% - Accent5" xfId="30" xr:uid="{00000000-0005-0000-0000-000010000000}"/>
    <cellStyle name="60% - Accent6" xfId="34" xr:uid="{00000000-0005-0000-0000-000011000000}"/>
    <cellStyle name="Accent1" xfId="11" xr:uid="{00000000-0005-0000-0000-000012000000}"/>
    <cellStyle name="Accent2" xfId="15" xr:uid="{00000000-0005-0000-0000-000013000000}"/>
    <cellStyle name="Accent3" xfId="19" xr:uid="{00000000-0005-0000-0000-000014000000}"/>
    <cellStyle name="Accent4" xfId="23" xr:uid="{00000000-0005-0000-0000-000015000000}"/>
    <cellStyle name="Accent5" xfId="27" xr:uid="{00000000-0005-0000-0000-000016000000}"/>
    <cellStyle name="Accent6" xfId="31" xr:uid="{00000000-0005-0000-0000-000017000000}"/>
    <cellStyle name="Bad" xfId="5" xr:uid="{00000000-0005-0000-0000-000018000000}"/>
    <cellStyle name="Calculation" xfId="8" xr:uid="{00000000-0005-0000-0000-00001A000000}"/>
    <cellStyle name="Check Cell" xfId="66" builtinId="23" customBuiltin="1"/>
    <cellStyle name="Comma" xfId="83" builtinId="3"/>
    <cellStyle name="Currency" xfId="1" builtinId="4"/>
    <cellStyle name="Explanatory Text" xfId="9" xr:uid="{00000000-0005-0000-0000-00001F000000}"/>
    <cellStyle name="Good" xfId="67" builtinId="26" customBuiltin="1"/>
    <cellStyle name="Heading 1" xfId="2" xr:uid="{00000000-0005-0000-0000-000020000000}"/>
    <cellStyle name="Heading 2" xfId="3" xr:uid="{00000000-0005-0000-0000-000021000000}"/>
    <cellStyle name="Heading 3" xfId="4" xr:uid="{00000000-0005-0000-0000-000022000000}"/>
    <cellStyle name="Heading 4" xfId="68" builtinId="19" customBuiltin="1"/>
    <cellStyle name="Hyperlink" xfId="93" builtinId="8"/>
    <cellStyle name="Input" xfId="69" builtinId="20" customBuiltin="1"/>
    <cellStyle name="Linked Cell" xfId="70" builtinId="24" customBuiltin="1"/>
    <cellStyle name="Millares 2" xfId="37" xr:uid="{00000000-0005-0000-0000-000025000000}"/>
    <cellStyle name="Millares 2 2" xfId="43" xr:uid="{00000000-0005-0000-0000-000026000000}"/>
    <cellStyle name="Millares 2 3" xfId="65" xr:uid="{00000000-0005-0000-0000-000027000000}"/>
    <cellStyle name="Millares 2 4" xfId="71" xr:uid="{00000000-0005-0000-0000-000028000000}"/>
    <cellStyle name="Millares 2 4 2" xfId="90" xr:uid="{00000000-0005-0000-0000-000029000000}"/>
    <cellStyle name="Millares 2 5" xfId="42" xr:uid="{00000000-0005-0000-0000-00002A000000}"/>
    <cellStyle name="Millares 2 6" xfId="84" xr:uid="{00000000-0005-0000-0000-00002B000000}"/>
    <cellStyle name="Millares 3" xfId="44" xr:uid="{00000000-0005-0000-0000-00002C000000}"/>
    <cellStyle name="Neutral" xfId="6" builtinId="28" customBuiltin="1"/>
    <cellStyle name="Neutral 2" xfId="45" xr:uid="{00000000-0005-0000-0000-00002F000000}"/>
    <cellStyle name="Neutral 3" xfId="46" xr:uid="{00000000-0005-0000-0000-000030000000}"/>
    <cellStyle name="Neutral 4" xfId="47" xr:uid="{00000000-0005-0000-0000-000031000000}"/>
    <cellStyle name="Neutral 5" xfId="48" xr:uid="{00000000-0005-0000-0000-000032000000}"/>
    <cellStyle name="Neutral 6" xfId="49" xr:uid="{00000000-0005-0000-0000-000033000000}"/>
    <cellStyle name="Neutral 7" xfId="50" xr:uid="{00000000-0005-0000-0000-000034000000}"/>
    <cellStyle name="Normal" xfId="0" builtinId="0"/>
    <cellStyle name="Normal 2" xfId="38" xr:uid="{00000000-0005-0000-0000-000036000000}"/>
    <cellStyle name="Normal 2 2" xfId="52" xr:uid="{00000000-0005-0000-0000-000037000000}"/>
    <cellStyle name="Normal 2 3" xfId="51" xr:uid="{00000000-0005-0000-0000-000038000000}"/>
    <cellStyle name="Normal 2 3 2" xfId="86" xr:uid="{00000000-0005-0000-0000-000039000000}"/>
    <cellStyle name="Normal 3" xfId="36" xr:uid="{00000000-0005-0000-0000-00003A000000}"/>
    <cellStyle name="Normal 3 2" xfId="53" xr:uid="{00000000-0005-0000-0000-00003B000000}"/>
    <cellStyle name="Normal 3 2 2" xfId="87" xr:uid="{00000000-0005-0000-0000-00003C000000}"/>
    <cellStyle name="Normal 4" xfId="54" xr:uid="{00000000-0005-0000-0000-00003D000000}"/>
    <cellStyle name="Normal 4 2" xfId="88" xr:uid="{00000000-0005-0000-0000-00003E000000}"/>
    <cellStyle name="Normal 5" xfId="55" xr:uid="{00000000-0005-0000-0000-00003F000000}"/>
    <cellStyle name="Normal_Hoja1" xfId="41" xr:uid="{00000000-0005-0000-0000-000040000000}"/>
    <cellStyle name="Notas 2" xfId="39" xr:uid="{00000000-0005-0000-0000-000042000000}"/>
    <cellStyle name="Note" xfId="72" builtinId="10" customBuiltin="1"/>
    <cellStyle name="Note 2" xfId="91" xr:uid="{00000000-0005-0000-0000-000043000000}"/>
    <cellStyle name="Output" xfId="7" xr:uid="{00000000-0005-0000-0000-000044000000}"/>
    <cellStyle name="Porcentaje 10" xfId="94" xr:uid="{00000000-0005-0000-0000-000045000000}"/>
    <cellStyle name="Porcentaje 2" xfId="40" xr:uid="{00000000-0005-0000-0000-000046000000}"/>
    <cellStyle name="Porcentaje 2 2" xfId="56" xr:uid="{00000000-0005-0000-0000-000047000000}"/>
    <cellStyle name="Porcentaje 2 3" xfId="85" xr:uid="{00000000-0005-0000-0000-000048000000}"/>
    <cellStyle name="Porcentaje 3" xfId="73" xr:uid="{00000000-0005-0000-0000-000049000000}"/>
    <cellStyle name="Porcentaje 3 2" xfId="92" xr:uid="{00000000-0005-0000-0000-00004A000000}"/>
    <cellStyle name="Porcentual 2" xfId="57" xr:uid="{00000000-0005-0000-0000-00004B000000}"/>
    <cellStyle name="Porcentual 2 2" xfId="74" xr:uid="{00000000-0005-0000-0000-00004C000000}"/>
    <cellStyle name="Porcentual 2 3" xfId="89" xr:uid="{00000000-0005-0000-0000-00004D000000}"/>
    <cellStyle name="Porcentual 3" xfId="58" xr:uid="{00000000-0005-0000-0000-00004E000000}"/>
    <cellStyle name="Title" xfId="75" xr:uid="{00000000-0005-0000-0000-000050000000}"/>
    <cellStyle name="Título 4" xfId="35" xr:uid="{00000000-0005-0000-0000-000051000000}"/>
    <cellStyle name="Total" xfId="10" builtinId="25" customBuiltin="1"/>
    <cellStyle name="Total 2" xfId="59" xr:uid="{00000000-0005-0000-0000-000053000000}"/>
    <cellStyle name="Total 2 2" xfId="76" xr:uid="{00000000-0005-0000-0000-000054000000}"/>
    <cellStyle name="Total 3" xfId="60" xr:uid="{00000000-0005-0000-0000-000055000000}"/>
    <cellStyle name="Total 3 2" xfId="77" xr:uid="{00000000-0005-0000-0000-000056000000}"/>
    <cellStyle name="Total 4" xfId="61" xr:uid="{00000000-0005-0000-0000-000057000000}"/>
    <cellStyle name="Total 4 2" xfId="78" xr:uid="{00000000-0005-0000-0000-000058000000}"/>
    <cellStyle name="Total 5" xfId="62" xr:uid="{00000000-0005-0000-0000-000059000000}"/>
    <cellStyle name="Total 5 2" xfId="79" xr:uid="{00000000-0005-0000-0000-00005A000000}"/>
    <cellStyle name="Total 6" xfId="63" xr:uid="{00000000-0005-0000-0000-00005B000000}"/>
    <cellStyle name="Total 6 2" xfId="80" xr:uid="{00000000-0005-0000-0000-00005C000000}"/>
    <cellStyle name="Total 7" xfId="64" xr:uid="{00000000-0005-0000-0000-00005D000000}"/>
    <cellStyle name="Total 7 2" xfId="81" xr:uid="{00000000-0005-0000-0000-00005E000000}"/>
    <cellStyle name="Warning Text" xfId="82" builtinId="11" customBuiltin="1"/>
  </cellStyles>
  <dxfs count="15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3" formatCode="[$-240A]h:mm:ss\ AM/P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z val="10"/>
      </font>
    </dxf>
    <dxf>
      <font>
        <name val="Tahom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1"/>
      </font>
    </dxf>
    <dxf>
      <font>
        <name val="Calibri"/>
        <scheme val="minor"/>
      </font>
    </dxf>
    <dxf>
      <font>
        <b val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sz val="8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b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numFmt numFmtId="166" formatCode="_(&quot;$&quot;\ * #,##0_);_(&quot;$&quot;\ * \(#,##0\);_(&quot;$&quot;\ * &quot;-&quot;??_);_(@_)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30" formatCode="@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72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border outline="0">
        <top style="double">
          <color theme="0" tint="-0.499984740745262"/>
        </top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theme="0" tint="-0.499984740745262"/>
        </left>
        <right style="double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numFmt numFmtId="30" formatCode="@"/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A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2017/Informacion%20general%20de%20despachos/Rutas-%20establecidas%20por%20Entreg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orres/AppData/Local/Microsoft/Windows/Temporary%20Internet%20Files/Content.Outlook/LDTLOS4G/PROGRAMA%20DE%20DESPACHOS%20FEBRERO%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2">
          <cell r="B2" t="str">
            <v>RUTA 1</v>
          </cell>
          <cell r="C2" t="str">
            <v>PPAL</v>
          </cell>
          <cell r="D2" t="str">
            <v>SEC</v>
          </cell>
          <cell r="E2" t="str">
            <v>VAR</v>
          </cell>
          <cell r="F2" t="str">
            <v>RUTA</v>
          </cell>
        </row>
        <row r="3">
          <cell r="B3" t="str">
            <v>BUGA</v>
          </cell>
          <cell r="C3">
            <v>1</v>
          </cell>
          <cell r="D3">
            <v>1</v>
          </cell>
          <cell r="F3" t="str">
            <v>1.1</v>
          </cell>
        </row>
        <row r="4">
          <cell r="B4" t="str">
            <v>TULUA</v>
          </cell>
          <cell r="C4">
            <v>1</v>
          </cell>
          <cell r="D4">
            <v>1</v>
          </cell>
          <cell r="F4" t="str">
            <v>1.1</v>
          </cell>
        </row>
        <row r="5">
          <cell r="B5" t="str">
            <v>ZARZAL</v>
          </cell>
          <cell r="C5">
            <v>1</v>
          </cell>
          <cell r="D5">
            <v>1</v>
          </cell>
          <cell r="E5" t="str">
            <v>A</v>
          </cell>
          <cell r="F5" t="str">
            <v>1.1.A</v>
          </cell>
        </row>
        <row r="6">
          <cell r="B6" t="str">
            <v>ROLDANILLO</v>
          </cell>
          <cell r="C6">
            <v>1</v>
          </cell>
          <cell r="D6">
            <v>1</v>
          </cell>
          <cell r="E6" t="str">
            <v>A</v>
          </cell>
          <cell r="F6" t="str">
            <v>1.1.A</v>
          </cell>
        </row>
        <row r="7">
          <cell r="B7" t="str">
            <v>PALMIRA</v>
          </cell>
          <cell r="C7">
            <v>1</v>
          </cell>
          <cell r="D7">
            <v>2</v>
          </cell>
          <cell r="F7" t="str">
            <v>1.2</v>
          </cell>
        </row>
        <row r="8">
          <cell r="B8" t="str">
            <v>CANDELARIA</v>
          </cell>
          <cell r="C8">
            <v>1</v>
          </cell>
          <cell r="D8">
            <v>2</v>
          </cell>
          <cell r="F8" t="str">
            <v>1.2</v>
          </cell>
        </row>
        <row r="9">
          <cell r="B9" t="str">
            <v>PRADERA</v>
          </cell>
          <cell r="C9">
            <v>1</v>
          </cell>
          <cell r="D9">
            <v>2</v>
          </cell>
          <cell r="E9" t="str">
            <v>A</v>
          </cell>
          <cell r="F9" t="str">
            <v>1.2.A</v>
          </cell>
        </row>
        <row r="10">
          <cell r="B10" t="str">
            <v>FLORIDA</v>
          </cell>
          <cell r="C10">
            <v>1</v>
          </cell>
          <cell r="D10">
            <v>2</v>
          </cell>
          <cell r="E10" t="str">
            <v>A</v>
          </cell>
          <cell r="F10" t="str">
            <v>1.2.A</v>
          </cell>
        </row>
        <row r="11">
          <cell r="B11" t="str">
            <v>CALI</v>
          </cell>
          <cell r="C11">
            <v>1</v>
          </cell>
          <cell r="D11">
            <v>3</v>
          </cell>
          <cell r="F11" t="str">
            <v>1.3</v>
          </cell>
        </row>
        <row r="12">
          <cell r="B12" t="str">
            <v>BUENAVENTURA</v>
          </cell>
          <cell r="C12">
            <v>1</v>
          </cell>
          <cell r="D12">
            <v>3</v>
          </cell>
          <cell r="E12" t="str">
            <v>A</v>
          </cell>
          <cell r="F12" t="str">
            <v>1.3.A</v>
          </cell>
        </row>
        <row r="13">
          <cell r="B13" t="str">
            <v>JAMUNDI</v>
          </cell>
          <cell r="C13">
            <v>1</v>
          </cell>
          <cell r="D13">
            <v>3</v>
          </cell>
          <cell r="E13" t="str">
            <v>B</v>
          </cell>
          <cell r="F13" t="str">
            <v>1.3.B</v>
          </cell>
        </row>
        <row r="14">
          <cell r="B14" t="str">
            <v>SANTANDER DE QUILICHAO</v>
          </cell>
          <cell r="C14">
            <v>1</v>
          </cell>
          <cell r="D14">
            <v>3</v>
          </cell>
          <cell r="E14" t="str">
            <v>B</v>
          </cell>
          <cell r="F14" t="str">
            <v>1.3.B</v>
          </cell>
        </row>
        <row r="15">
          <cell r="B15" t="str">
            <v>PUERTO TEJADA</v>
          </cell>
          <cell r="C15">
            <v>1</v>
          </cell>
          <cell r="D15">
            <v>3</v>
          </cell>
          <cell r="E15" t="str">
            <v>B</v>
          </cell>
          <cell r="F15" t="str">
            <v>1.3.B</v>
          </cell>
        </row>
        <row r="17">
          <cell r="B17" t="str">
            <v>RUTA 2</v>
          </cell>
          <cell r="C17" t="str">
            <v>PPAL</v>
          </cell>
          <cell r="D17" t="str">
            <v>SEC</v>
          </cell>
          <cell r="E17" t="str">
            <v>VAR</v>
          </cell>
          <cell r="F17" t="str">
            <v>RUTA</v>
          </cell>
        </row>
        <row r="18">
          <cell r="B18" t="str">
            <v>PIENDAMO</v>
          </cell>
          <cell r="C18">
            <v>2</v>
          </cell>
          <cell r="D18">
            <v>1</v>
          </cell>
          <cell r="F18" t="str">
            <v>2.1</v>
          </cell>
        </row>
        <row r="19">
          <cell r="B19" t="str">
            <v>POPAYAN</v>
          </cell>
          <cell r="C19">
            <v>2</v>
          </cell>
          <cell r="D19">
            <v>1</v>
          </cell>
          <cell r="F19" t="str">
            <v>2.1</v>
          </cell>
        </row>
        <row r="20">
          <cell r="B20" t="str">
            <v>TIMBIO</v>
          </cell>
          <cell r="C20">
            <v>2</v>
          </cell>
          <cell r="D20">
            <v>1</v>
          </cell>
          <cell r="F20" t="str">
            <v>2.1</v>
          </cell>
        </row>
        <row r="21">
          <cell r="B21" t="str">
            <v>PATIA</v>
          </cell>
          <cell r="C21">
            <v>2</v>
          </cell>
          <cell r="D21">
            <v>1</v>
          </cell>
          <cell r="F21" t="str">
            <v>2.1</v>
          </cell>
        </row>
        <row r="22">
          <cell r="B22" t="str">
            <v>SAN PABLO</v>
          </cell>
          <cell r="C22">
            <v>2</v>
          </cell>
          <cell r="D22">
            <v>2</v>
          </cell>
          <cell r="F22" t="str">
            <v>2.2</v>
          </cell>
        </row>
        <row r="23">
          <cell r="B23" t="str">
            <v>PASTO</v>
          </cell>
          <cell r="C23">
            <v>2</v>
          </cell>
          <cell r="D23">
            <v>2</v>
          </cell>
          <cell r="F23" t="str">
            <v>2.2</v>
          </cell>
        </row>
        <row r="24">
          <cell r="B24" t="str">
            <v>SAMANIEGO</v>
          </cell>
          <cell r="C24">
            <v>2</v>
          </cell>
          <cell r="D24">
            <v>2</v>
          </cell>
          <cell r="F24" t="str">
            <v>2.2</v>
          </cell>
        </row>
        <row r="25">
          <cell r="B25" t="str">
            <v>TUMACO</v>
          </cell>
          <cell r="C25">
            <v>2</v>
          </cell>
          <cell r="D25">
            <v>2</v>
          </cell>
          <cell r="F25" t="str">
            <v>2.2</v>
          </cell>
        </row>
        <row r="27">
          <cell r="B27" t="str">
            <v>RUTA 3</v>
          </cell>
          <cell r="C27" t="str">
            <v>PPAL</v>
          </cell>
          <cell r="D27" t="str">
            <v>SEC</v>
          </cell>
          <cell r="E27" t="str">
            <v>VAR</v>
          </cell>
          <cell r="F27" t="str">
            <v>RUTA</v>
          </cell>
        </row>
        <row r="28">
          <cell r="B28" t="str">
            <v>CAICEDONIA</v>
          </cell>
          <cell r="C28">
            <v>3</v>
          </cell>
          <cell r="D28">
            <v>1</v>
          </cell>
          <cell r="F28" t="str">
            <v>3.1</v>
          </cell>
        </row>
        <row r="29">
          <cell r="B29" t="str">
            <v>CALARCA</v>
          </cell>
          <cell r="C29">
            <v>3</v>
          </cell>
          <cell r="D29">
            <v>1</v>
          </cell>
          <cell r="F29" t="str">
            <v>3.1</v>
          </cell>
        </row>
        <row r="30">
          <cell r="B30" t="str">
            <v>ARMENIA</v>
          </cell>
          <cell r="C30">
            <v>3</v>
          </cell>
          <cell r="D30">
            <v>1</v>
          </cell>
          <cell r="F30" t="str">
            <v>3.1</v>
          </cell>
        </row>
        <row r="31">
          <cell r="B31" t="str">
            <v>QUIMBAYA</v>
          </cell>
          <cell r="C31">
            <v>3</v>
          </cell>
          <cell r="D31">
            <v>1</v>
          </cell>
          <cell r="F31" t="str">
            <v>3.1</v>
          </cell>
        </row>
        <row r="32">
          <cell r="B32" t="str">
            <v>CIRCASIA</v>
          </cell>
          <cell r="C32">
            <v>3</v>
          </cell>
          <cell r="D32">
            <v>1</v>
          </cell>
          <cell r="F32" t="str">
            <v>3.1</v>
          </cell>
        </row>
        <row r="34">
          <cell r="B34" t="str">
            <v>RUTA 4</v>
          </cell>
          <cell r="C34" t="str">
            <v>PPAL</v>
          </cell>
          <cell r="D34" t="str">
            <v>SEC</v>
          </cell>
          <cell r="E34" t="str">
            <v>VAR</v>
          </cell>
          <cell r="F34" t="str">
            <v>RUTA</v>
          </cell>
        </row>
        <row r="35">
          <cell r="B35" t="str">
            <v>LA UNION</v>
          </cell>
          <cell r="C35">
            <v>4</v>
          </cell>
          <cell r="D35">
            <v>1</v>
          </cell>
          <cell r="F35" t="str">
            <v>4.1</v>
          </cell>
        </row>
        <row r="36">
          <cell r="B36" t="str">
            <v>CARTAGO</v>
          </cell>
          <cell r="C36">
            <v>4</v>
          </cell>
          <cell r="D36">
            <v>1</v>
          </cell>
          <cell r="F36" t="str">
            <v>4.1</v>
          </cell>
        </row>
        <row r="37">
          <cell r="B37" t="str">
            <v>PEREIRA</v>
          </cell>
          <cell r="C37">
            <v>4</v>
          </cell>
          <cell r="D37">
            <v>1</v>
          </cell>
          <cell r="E37" t="str">
            <v>A</v>
          </cell>
          <cell r="F37" t="str">
            <v>4.1.A</v>
          </cell>
        </row>
        <row r="38">
          <cell r="B38" t="str">
            <v>DOS QUEBRADAS</v>
          </cell>
          <cell r="C38">
            <v>4</v>
          </cell>
          <cell r="D38">
            <v>1</v>
          </cell>
          <cell r="E38" t="str">
            <v>A</v>
          </cell>
          <cell r="F38" t="str">
            <v>4.1.A</v>
          </cell>
        </row>
        <row r="39">
          <cell r="B39" t="str">
            <v>SANTA ROSA DE CABAL</v>
          </cell>
          <cell r="C39">
            <v>4</v>
          </cell>
          <cell r="D39">
            <v>1</v>
          </cell>
          <cell r="E39" t="str">
            <v>A</v>
          </cell>
          <cell r="F39" t="str">
            <v>4.1.A</v>
          </cell>
        </row>
        <row r="40">
          <cell r="B40" t="str">
            <v>MANIZALES</v>
          </cell>
          <cell r="C40">
            <v>4</v>
          </cell>
          <cell r="D40">
            <v>1</v>
          </cell>
          <cell r="E40" t="str">
            <v>A</v>
          </cell>
          <cell r="F40" t="str">
            <v>4.1.A</v>
          </cell>
        </row>
        <row r="41">
          <cell r="B41" t="str">
            <v>LA VIRGINIA</v>
          </cell>
          <cell r="C41">
            <v>4</v>
          </cell>
          <cell r="D41">
            <v>1</v>
          </cell>
          <cell r="E41" t="str">
            <v>B</v>
          </cell>
          <cell r="F41" t="str">
            <v>4.1.B</v>
          </cell>
        </row>
        <row r="42">
          <cell r="B42" t="str">
            <v>ITSMINA</v>
          </cell>
          <cell r="C42">
            <v>4</v>
          </cell>
          <cell r="D42">
            <v>1</v>
          </cell>
          <cell r="E42" t="str">
            <v>B</v>
          </cell>
          <cell r="F42" t="str">
            <v>4.1.B</v>
          </cell>
        </row>
        <row r="43">
          <cell r="B43" t="str">
            <v>QUIBDO</v>
          </cell>
          <cell r="C43">
            <v>4</v>
          </cell>
          <cell r="D43">
            <v>1</v>
          </cell>
          <cell r="E43" t="str">
            <v>B</v>
          </cell>
          <cell r="F43" t="str">
            <v>4.1.B</v>
          </cell>
        </row>
        <row r="45">
          <cell r="B45" t="str">
            <v>RUTA 5</v>
          </cell>
          <cell r="C45" t="str">
            <v>PPAL</v>
          </cell>
          <cell r="D45" t="str">
            <v>SEC</v>
          </cell>
          <cell r="E45" t="str">
            <v>VAR</v>
          </cell>
          <cell r="F45" t="str">
            <v>RUTA</v>
          </cell>
        </row>
        <row r="46">
          <cell r="B46" t="str">
            <v>IBAGUE</v>
          </cell>
          <cell r="C46">
            <v>5</v>
          </cell>
          <cell r="D46">
            <v>0</v>
          </cell>
          <cell r="F46" t="str">
            <v>5.0</v>
          </cell>
        </row>
        <row r="47">
          <cell r="B47" t="str">
            <v>GIRARDOT</v>
          </cell>
          <cell r="C47">
            <v>5</v>
          </cell>
          <cell r="D47">
            <v>1</v>
          </cell>
          <cell r="E47" t="str">
            <v>A</v>
          </cell>
          <cell r="F47" t="str">
            <v>5.1.A</v>
          </cell>
        </row>
        <row r="48">
          <cell r="B48" t="str">
            <v>MELGAR</v>
          </cell>
          <cell r="C48">
            <v>5</v>
          </cell>
          <cell r="D48">
            <v>1</v>
          </cell>
          <cell r="E48" t="str">
            <v>A</v>
          </cell>
          <cell r="F48" t="str">
            <v>5.1.A</v>
          </cell>
        </row>
        <row r="49">
          <cell r="B49" t="str">
            <v>ESPINAL</v>
          </cell>
          <cell r="C49">
            <v>5</v>
          </cell>
          <cell r="D49">
            <v>1</v>
          </cell>
          <cell r="F49" t="str">
            <v>5.1</v>
          </cell>
        </row>
        <row r="50">
          <cell r="B50" t="str">
            <v>GUAMO</v>
          </cell>
          <cell r="C50">
            <v>5</v>
          </cell>
          <cell r="D50">
            <v>1</v>
          </cell>
          <cell r="F50" t="str">
            <v>5.1</v>
          </cell>
        </row>
        <row r="51">
          <cell r="B51" t="str">
            <v>CHAPARRAL</v>
          </cell>
          <cell r="C51">
            <v>5</v>
          </cell>
          <cell r="D51">
            <v>1</v>
          </cell>
          <cell r="E51" t="str">
            <v>A</v>
          </cell>
          <cell r="F51" t="str">
            <v>5.1.A</v>
          </cell>
        </row>
        <row r="52">
          <cell r="B52" t="str">
            <v>PURIFICACION</v>
          </cell>
          <cell r="C52">
            <v>5</v>
          </cell>
          <cell r="D52">
            <v>2</v>
          </cell>
          <cell r="F52" t="str">
            <v>5.2</v>
          </cell>
        </row>
        <row r="53">
          <cell r="B53" t="str">
            <v>NEIVA</v>
          </cell>
          <cell r="C53">
            <v>5</v>
          </cell>
          <cell r="D53">
            <v>2</v>
          </cell>
          <cell r="F53" t="str">
            <v>5.2</v>
          </cell>
        </row>
        <row r="54">
          <cell r="B54" t="str">
            <v>LA PLATA</v>
          </cell>
          <cell r="C54">
            <v>5</v>
          </cell>
          <cell r="D54">
            <v>2</v>
          </cell>
          <cell r="F54" t="str">
            <v>5.2</v>
          </cell>
        </row>
        <row r="55">
          <cell r="B55" t="str">
            <v>GARZON</v>
          </cell>
          <cell r="C55">
            <v>5</v>
          </cell>
          <cell r="D55">
            <v>2</v>
          </cell>
          <cell r="F55" t="str">
            <v>5.2</v>
          </cell>
        </row>
        <row r="56">
          <cell r="B56" t="str">
            <v>PITALITO</v>
          </cell>
          <cell r="C56">
            <v>5</v>
          </cell>
          <cell r="D56">
            <v>2</v>
          </cell>
          <cell r="E56" t="str">
            <v>A</v>
          </cell>
          <cell r="F56" t="str">
            <v>5.2.A</v>
          </cell>
        </row>
        <row r="57">
          <cell r="B57" t="str">
            <v>MOCOA</v>
          </cell>
          <cell r="C57">
            <v>5</v>
          </cell>
          <cell r="D57">
            <v>2</v>
          </cell>
          <cell r="E57" t="str">
            <v>A</v>
          </cell>
          <cell r="F57" t="str">
            <v>5.2.A</v>
          </cell>
        </row>
        <row r="58">
          <cell r="B58" t="str">
            <v>PUERTO ASIS</v>
          </cell>
          <cell r="C58">
            <v>5</v>
          </cell>
          <cell r="D58">
            <v>2</v>
          </cell>
          <cell r="E58" t="str">
            <v>A</v>
          </cell>
          <cell r="F58" t="str">
            <v>5.2.A</v>
          </cell>
        </row>
        <row r="59">
          <cell r="B59" t="str">
            <v>FLORENCIA</v>
          </cell>
          <cell r="C59">
            <v>5</v>
          </cell>
          <cell r="D59">
            <v>2</v>
          </cell>
          <cell r="E59" t="str">
            <v>B</v>
          </cell>
          <cell r="F59" t="str">
            <v>5.2.B</v>
          </cell>
        </row>
        <row r="60">
          <cell r="B60" t="str">
            <v>EL DONCELLO</v>
          </cell>
          <cell r="C60">
            <v>5</v>
          </cell>
          <cell r="D60">
            <v>2</v>
          </cell>
          <cell r="E60" t="str">
            <v>B</v>
          </cell>
          <cell r="F60" t="str">
            <v>5.2.B</v>
          </cell>
        </row>
        <row r="61">
          <cell r="B61" t="str">
            <v>SAN VICENTE DEL CAGUAN</v>
          </cell>
          <cell r="C61">
            <v>5</v>
          </cell>
          <cell r="D61">
            <v>2</v>
          </cell>
          <cell r="E61" t="str">
            <v>B</v>
          </cell>
          <cell r="F61" t="str">
            <v>5.2.B</v>
          </cell>
        </row>
        <row r="63">
          <cell r="B63" t="str">
            <v>RUTA 6</v>
          </cell>
          <cell r="C63" t="str">
            <v>PPAL</v>
          </cell>
          <cell r="D63" t="str">
            <v>SEC</v>
          </cell>
          <cell r="E63" t="str">
            <v>VAR</v>
          </cell>
          <cell r="F63" t="str">
            <v>RUTA</v>
          </cell>
        </row>
        <row r="64">
          <cell r="B64" t="str">
            <v>IBAGUE</v>
          </cell>
          <cell r="C64">
            <v>6</v>
          </cell>
          <cell r="D64">
            <v>0</v>
          </cell>
          <cell r="F64" t="str">
            <v>6.0</v>
          </cell>
        </row>
        <row r="65">
          <cell r="B65" t="str">
            <v>LIBANO</v>
          </cell>
          <cell r="C65">
            <v>6</v>
          </cell>
          <cell r="D65">
            <v>1</v>
          </cell>
          <cell r="E65" t="str">
            <v>A</v>
          </cell>
          <cell r="F65" t="str">
            <v>6.1.A</v>
          </cell>
        </row>
        <row r="66">
          <cell r="B66" t="str">
            <v>MARIQUITA</v>
          </cell>
          <cell r="C66">
            <v>6</v>
          </cell>
          <cell r="D66">
            <v>1</v>
          </cell>
          <cell r="F66" t="str">
            <v>6.1</v>
          </cell>
        </row>
        <row r="67">
          <cell r="B67" t="str">
            <v>HONDA</v>
          </cell>
          <cell r="C67">
            <v>6</v>
          </cell>
          <cell r="D67">
            <v>1</v>
          </cell>
          <cell r="F67" t="str">
            <v>6.1</v>
          </cell>
        </row>
        <row r="68">
          <cell r="B68" t="str">
            <v>LA DORADA</v>
          </cell>
          <cell r="C68">
            <v>6</v>
          </cell>
          <cell r="D68">
            <v>1</v>
          </cell>
          <cell r="F68" t="str">
            <v>6.1</v>
          </cell>
        </row>
        <row r="69">
          <cell r="B69" t="str">
            <v>PUERTO BOYACA</v>
          </cell>
          <cell r="C69">
            <v>6</v>
          </cell>
          <cell r="D69">
            <v>2</v>
          </cell>
          <cell r="F69" t="str">
            <v>6.2</v>
          </cell>
        </row>
        <row r="70">
          <cell r="B70" t="str">
            <v>PUERTO BERRIO</v>
          </cell>
          <cell r="C70">
            <v>6</v>
          </cell>
          <cell r="D70">
            <v>2</v>
          </cell>
          <cell r="F70" t="str">
            <v>6.2</v>
          </cell>
        </row>
        <row r="71">
          <cell r="B71" t="str">
            <v>CIMITARRA</v>
          </cell>
          <cell r="C71">
            <v>6</v>
          </cell>
          <cell r="D71">
            <v>2</v>
          </cell>
          <cell r="E71" t="str">
            <v>A</v>
          </cell>
          <cell r="F71" t="str">
            <v>6.2.A</v>
          </cell>
        </row>
        <row r="72">
          <cell r="B72" t="str">
            <v>BARRANCABERMEJA</v>
          </cell>
          <cell r="C72">
            <v>6</v>
          </cell>
          <cell r="D72">
            <v>2</v>
          </cell>
          <cell r="E72" t="str">
            <v>A</v>
          </cell>
          <cell r="F72" t="str">
            <v>6.2.A</v>
          </cell>
        </row>
        <row r="73">
          <cell r="B73" t="str">
            <v>SAN PABLO</v>
          </cell>
          <cell r="C73">
            <v>6</v>
          </cell>
          <cell r="D73">
            <v>2</v>
          </cell>
          <cell r="E73" t="str">
            <v>A</v>
          </cell>
          <cell r="F73" t="str">
            <v>6.2.A</v>
          </cell>
        </row>
        <row r="74">
          <cell r="B74" t="str">
            <v>SANTA ROSA DEL SUR</v>
          </cell>
          <cell r="C74">
            <v>6</v>
          </cell>
          <cell r="D74">
            <v>2</v>
          </cell>
          <cell r="E74" t="str">
            <v>A</v>
          </cell>
          <cell r="F74" t="str">
            <v>6.2.A</v>
          </cell>
        </row>
        <row r="75">
          <cell r="B75" t="str">
            <v>LEBRIJA</v>
          </cell>
          <cell r="C75">
            <v>6</v>
          </cell>
          <cell r="D75">
            <v>2</v>
          </cell>
          <cell r="E75" t="str">
            <v>B</v>
          </cell>
          <cell r="F75" t="str">
            <v>6.2.B</v>
          </cell>
        </row>
        <row r="76">
          <cell r="B76" t="str">
            <v>GIRON</v>
          </cell>
          <cell r="C76">
            <v>6</v>
          </cell>
          <cell r="D76">
            <v>2</v>
          </cell>
          <cell r="E76" t="str">
            <v>B</v>
          </cell>
          <cell r="F76" t="str">
            <v>6.2.B</v>
          </cell>
        </row>
        <row r="77">
          <cell r="B77" t="str">
            <v>FLORIDABLANCA</v>
          </cell>
          <cell r="C77">
            <v>6</v>
          </cell>
          <cell r="D77">
            <v>2</v>
          </cell>
          <cell r="E77" t="str">
            <v>B</v>
          </cell>
          <cell r="F77" t="str">
            <v>6.2.B</v>
          </cell>
        </row>
        <row r="78">
          <cell r="B78" t="str">
            <v>BUCARAMANGA</v>
          </cell>
          <cell r="C78">
            <v>6</v>
          </cell>
          <cell r="D78">
            <v>2</v>
          </cell>
          <cell r="E78" t="str">
            <v>B</v>
          </cell>
          <cell r="F78" t="str">
            <v>6.2.B</v>
          </cell>
        </row>
        <row r="79">
          <cell r="B79" t="str">
            <v>PAMPLONA</v>
          </cell>
          <cell r="C79">
            <v>6</v>
          </cell>
          <cell r="D79">
            <v>3</v>
          </cell>
          <cell r="F79" t="str">
            <v>6.3</v>
          </cell>
        </row>
        <row r="80">
          <cell r="B80" t="str">
            <v>CUCUTA</v>
          </cell>
          <cell r="C80">
            <v>6</v>
          </cell>
          <cell r="D80">
            <v>3</v>
          </cell>
          <cell r="F80" t="str">
            <v>6.3</v>
          </cell>
        </row>
        <row r="81">
          <cell r="B81" t="str">
            <v>ABREGO</v>
          </cell>
          <cell r="C81">
            <v>6</v>
          </cell>
          <cell r="D81">
            <v>3</v>
          </cell>
          <cell r="F81" t="str">
            <v>6.3</v>
          </cell>
        </row>
        <row r="82">
          <cell r="B82" t="str">
            <v>OCAÑA</v>
          </cell>
          <cell r="C82">
            <v>6</v>
          </cell>
          <cell r="D82">
            <v>3</v>
          </cell>
          <cell r="F82" t="str">
            <v>6.3</v>
          </cell>
        </row>
        <row r="83">
          <cell r="B83" t="str">
            <v>SAN ALBERTO</v>
          </cell>
          <cell r="C83">
            <v>6</v>
          </cell>
          <cell r="D83">
            <v>3</v>
          </cell>
          <cell r="E83" t="str">
            <v>A</v>
          </cell>
          <cell r="F83" t="str">
            <v>6.3.A</v>
          </cell>
        </row>
        <row r="84">
          <cell r="B84" t="str">
            <v>CURUMANI</v>
          </cell>
          <cell r="C84">
            <v>6</v>
          </cell>
          <cell r="D84">
            <v>4</v>
          </cell>
          <cell r="F84" t="str">
            <v>6.4</v>
          </cell>
        </row>
        <row r="85">
          <cell r="B85" t="str">
            <v>ASTREA</v>
          </cell>
          <cell r="C85">
            <v>6</v>
          </cell>
          <cell r="D85">
            <v>4</v>
          </cell>
          <cell r="F85" t="str">
            <v>6.4</v>
          </cell>
        </row>
        <row r="86">
          <cell r="B86" t="str">
            <v>BOSCONIA</v>
          </cell>
          <cell r="C86">
            <v>6</v>
          </cell>
          <cell r="D86">
            <v>4</v>
          </cell>
          <cell r="F86" t="str">
            <v>6.4</v>
          </cell>
        </row>
        <row r="87">
          <cell r="B87" t="str">
            <v>VALLEDUPAR</v>
          </cell>
          <cell r="C87">
            <v>6</v>
          </cell>
          <cell r="D87">
            <v>4</v>
          </cell>
          <cell r="F87" t="str">
            <v>6.4</v>
          </cell>
        </row>
        <row r="88">
          <cell r="B88" t="str">
            <v>VILLANUEVA</v>
          </cell>
          <cell r="C88">
            <v>6</v>
          </cell>
          <cell r="D88">
            <v>4</v>
          </cell>
          <cell r="F88" t="str">
            <v>6.4</v>
          </cell>
        </row>
        <row r="89">
          <cell r="B89" t="str">
            <v>SAN JUAN DEL CESAR</v>
          </cell>
          <cell r="C89">
            <v>6</v>
          </cell>
          <cell r="D89">
            <v>4</v>
          </cell>
          <cell r="F89" t="str">
            <v>6.4</v>
          </cell>
        </row>
        <row r="90">
          <cell r="B90" t="str">
            <v>HATO NUEVO</v>
          </cell>
          <cell r="C90">
            <v>6</v>
          </cell>
          <cell r="D90">
            <v>4</v>
          </cell>
          <cell r="F90" t="str">
            <v>6.4</v>
          </cell>
        </row>
        <row r="91">
          <cell r="B91" t="str">
            <v>RIOHACHA</v>
          </cell>
          <cell r="C91">
            <v>6</v>
          </cell>
          <cell r="D91">
            <v>4</v>
          </cell>
          <cell r="F91" t="str">
            <v>6.4</v>
          </cell>
        </row>
        <row r="93">
          <cell r="B93" t="str">
            <v>RUTA 7</v>
          </cell>
          <cell r="C93" t="str">
            <v>PPAL</v>
          </cell>
          <cell r="D93" t="str">
            <v>SEC</v>
          </cell>
          <cell r="E93" t="str">
            <v>VAR</v>
          </cell>
          <cell r="F93" t="str">
            <v>RUTA</v>
          </cell>
        </row>
        <row r="94">
          <cell r="B94" t="str">
            <v>IBAGUE</v>
          </cell>
          <cell r="C94">
            <v>7</v>
          </cell>
          <cell r="D94">
            <v>0</v>
          </cell>
          <cell r="F94" t="str">
            <v>7.0</v>
          </cell>
        </row>
        <row r="95">
          <cell r="B95" t="str">
            <v>FUSAGASUGA</v>
          </cell>
          <cell r="C95">
            <v>7</v>
          </cell>
          <cell r="D95">
            <v>1</v>
          </cell>
          <cell r="F95" t="str">
            <v>7.1</v>
          </cell>
        </row>
        <row r="96">
          <cell r="B96" t="str">
            <v>FUNZA</v>
          </cell>
          <cell r="C96">
            <v>7</v>
          </cell>
          <cell r="D96">
            <v>1</v>
          </cell>
          <cell r="F96" t="str">
            <v>7.1</v>
          </cell>
        </row>
        <row r="97">
          <cell r="B97" t="str">
            <v>MADRID</v>
          </cell>
          <cell r="C97">
            <v>7</v>
          </cell>
          <cell r="D97">
            <v>1</v>
          </cell>
          <cell r="E97" t="str">
            <v>A</v>
          </cell>
          <cell r="F97" t="str">
            <v>7.1.A</v>
          </cell>
        </row>
        <row r="98">
          <cell r="B98" t="str">
            <v>FACATATIVA</v>
          </cell>
          <cell r="C98">
            <v>7</v>
          </cell>
          <cell r="D98">
            <v>1</v>
          </cell>
          <cell r="E98" t="str">
            <v>A</v>
          </cell>
          <cell r="F98" t="str">
            <v>7.1.A</v>
          </cell>
        </row>
        <row r="99">
          <cell r="B99" t="str">
            <v>VILLETA</v>
          </cell>
          <cell r="C99">
            <v>7</v>
          </cell>
          <cell r="D99">
            <v>1</v>
          </cell>
          <cell r="E99" t="str">
            <v>A</v>
          </cell>
          <cell r="F99" t="str">
            <v>7.1.A</v>
          </cell>
        </row>
        <row r="100">
          <cell r="B100" t="str">
            <v>BOGOTA D.C.</v>
          </cell>
          <cell r="C100">
            <v>7</v>
          </cell>
          <cell r="D100">
            <v>2</v>
          </cell>
          <cell r="F100" t="str">
            <v>7.2</v>
          </cell>
        </row>
        <row r="101">
          <cell r="B101" t="str">
            <v>LETICIA (EL DORADO)</v>
          </cell>
          <cell r="C101">
            <v>7</v>
          </cell>
          <cell r="D101">
            <v>2</v>
          </cell>
          <cell r="F101" t="str">
            <v>7.2</v>
          </cell>
        </row>
        <row r="102">
          <cell r="B102" t="str">
            <v>SAN ANDRES (EL DORADO)</v>
          </cell>
          <cell r="C102">
            <v>7</v>
          </cell>
          <cell r="D102">
            <v>2</v>
          </cell>
          <cell r="F102" t="str">
            <v>7.2</v>
          </cell>
        </row>
        <row r="103">
          <cell r="B103" t="str">
            <v>INIRIDA (EL DORADO)</v>
          </cell>
          <cell r="C103">
            <v>7</v>
          </cell>
          <cell r="D103">
            <v>2</v>
          </cell>
          <cell r="F103" t="str">
            <v>7.2</v>
          </cell>
        </row>
        <row r="104">
          <cell r="B104" t="str">
            <v>CHIA</v>
          </cell>
          <cell r="C104">
            <v>7</v>
          </cell>
          <cell r="D104">
            <v>2</v>
          </cell>
          <cell r="E104" t="str">
            <v>A</v>
          </cell>
          <cell r="F104" t="str">
            <v>7.2.A</v>
          </cell>
        </row>
        <row r="105">
          <cell r="B105" t="str">
            <v>ZIPAQUIRA</v>
          </cell>
          <cell r="C105">
            <v>7</v>
          </cell>
          <cell r="D105">
            <v>2</v>
          </cell>
          <cell r="E105" t="str">
            <v>A</v>
          </cell>
          <cell r="F105" t="str">
            <v>7.2.A</v>
          </cell>
        </row>
        <row r="106">
          <cell r="B106" t="str">
            <v>UBATE</v>
          </cell>
          <cell r="C106">
            <v>7</v>
          </cell>
          <cell r="D106">
            <v>2</v>
          </cell>
          <cell r="E106" t="str">
            <v>A</v>
          </cell>
          <cell r="F106" t="str">
            <v>7.2.A</v>
          </cell>
        </row>
        <row r="107">
          <cell r="B107" t="str">
            <v>CHIQUINQUIRA</v>
          </cell>
          <cell r="C107">
            <v>7</v>
          </cell>
          <cell r="D107">
            <v>2</v>
          </cell>
          <cell r="E107" t="str">
            <v>A</v>
          </cell>
          <cell r="F107" t="str">
            <v>7.2.A</v>
          </cell>
        </row>
        <row r="108">
          <cell r="B108" t="str">
            <v>BARBOSA SANTANDER</v>
          </cell>
          <cell r="C108">
            <v>7</v>
          </cell>
          <cell r="D108">
            <v>2</v>
          </cell>
          <cell r="E108" t="str">
            <v>A</v>
          </cell>
          <cell r="F108" t="str">
            <v>7.2.A</v>
          </cell>
        </row>
        <row r="109">
          <cell r="B109" t="str">
            <v>TUNJA</v>
          </cell>
          <cell r="C109">
            <v>7</v>
          </cell>
          <cell r="D109">
            <v>2</v>
          </cell>
          <cell r="E109" t="str">
            <v>A</v>
          </cell>
          <cell r="F109" t="str">
            <v>7.2.A</v>
          </cell>
        </row>
        <row r="110">
          <cell r="B110" t="str">
            <v>DUITAMA</v>
          </cell>
          <cell r="C110">
            <v>7</v>
          </cell>
          <cell r="D110">
            <v>2</v>
          </cell>
          <cell r="E110" t="str">
            <v>A</v>
          </cell>
          <cell r="F110" t="str">
            <v>7.2.A</v>
          </cell>
        </row>
        <row r="111">
          <cell r="B111" t="str">
            <v>SOGAMOSO</v>
          </cell>
          <cell r="C111">
            <v>7</v>
          </cell>
          <cell r="D111">
            <v>2</v>
          </cell>
          <cell r="E111" t="str">
            <v>A</v>
          </cell>
          <cell r="F111" t="str">
            <v>7.2.A</v>
          </cell>
        </row>
        <row r="112">
          <cell r="B112" t="str">
            <v>MALAGA</v>
          </cell>
          <cell r="C112">
            <v>7</v>
          </cell>
          <cell r="D112">
            <v>2</v>
          </cell>
          <cell r="E112" t="str">
            <v>A</v>
          </cell>
          <cell r="F112" t="str">
            <v>7.2.A</v>
          </cell>
        </row>
        <row r="113">
          <cell r="B113" t="str">
            <v>SAN GIL</v>
          </cell>
          <cell r="C113">
            <v>7</v>
          </cell>
          <cell r="D113">
            <v>2</v>
          </cell>
          <cell r="E113" t="str">
            <v>A</v>
          </cell>
          <cell r="F113" t="str">
            <v>7.2.A</v>
          </cell>
        </row>
        <row r="114">
          <cell r="B114" t="str">
            <v>SOCORRO</v>
          </cell>
          <cell r="C114">
            <v>7</v>
          </cell>
          <cell r="D114">
            <v>2</v>
          </cell>
          <cell r="E114" t="str">
            <v>A</v>
          </cell>
          <cell r="F114" t="str">
            <v>7.2.A</v>
          </cell>
        </row>
        <row r="115">
          <cell r="B115" t="str">
            <v>VILLAVICENCIO</v>
          </cell>
          <cell r="C115">
            <v>7</v>
          </cell>
          <cell r="D115">
            <v>2</v>
          </cell>
          <cell r="E115" t="str">
            <v>B</v>
          </cell>
          <cell r="F115" t="str">
            <v>7.2.B</v>
          </cell>
        </row>
        <row r="116">
          <cell r="B116" t="str">
            <v>ACACIAS</v>
          </cell>
          <cell r="C116">
            <v>7</v>
          </cell>
          <cell r="D116">
            <v>2</v>
          </cell>
          <cell r="E116" t="str">
            <v>B</v>
          </cell>
          <cell r="F116" t="str">
            <v>7.2.B</v>
          </cell>
        </row>
        <row r="117">
          <cell r="B117" t="str">
            <v>GRANADA</v>
          </cell>
          <cell r="C117">
            <v>7</v>
          </cell>
          <cell r="D117">
            <v>2</v>
          </cell>
          <cell r="E117" t="str">
            <v>B</v>
          </cell>
          <cell r="F117" t="str">
            <v>7.2.B</v>
          </cell>
        </row>
        <row r="118">
          <cell r="B118" t="str">
            <v>LA PRIMAVERA</v>
          </cell>
          <cell r="C118">
            <v>7</v>
          </cell>
          <cell r="D118">
            <v>2</v>
          </cell>
          <cell r="E118" t="str">
            <v>B</v>
          </cell>
          <cell r="F118" t="str">
            <v>7.2.B</v>
          </cell>
        </row>
        <row r="119">
          <cell r="B119" t="str">
            <v>TAURAMENA</v>
          </cell>
          <cell r="C119">
            <v>7</v>
          </cell>
          <cell r="D119">
            <v>2</v>
          </cell>
          <cell r="E119" t="str">
            <v>B</v>
          </cell>
          <cell r="F119" t="str">
            <v>7.2.B</v>
          </cell>
        </row>
        <row r="120">
          <cell r="B120" t="str">
            <v>YOPAL</v>
          </cell>
          <cell r="C120">
            <v>7</v>
          </cell>
          <cell r="D120">
            <v>2</v>
          </cell>
          <cell r="E120" t="str">
            <v>B</v>
          </cell>
          <cell r="F120" t="str">
            <v>7.2.B</v>
          </cell>
        </row>
        <row r="121">
          <cell r="B121" t="str">
            <v>TAME</v>
          </cell>
          <cell r="C121">
            <v>7</v>
          </cell>
          <cell r="D121">
            <v>2</v>
          </cell>
          <cell r="E121" t="str">
            <v>C</v>
          </cell>
          <cell r="F121" t="str">
            <v>7.2.C</v>
          </cell>
        </row>
        <row r="122">
          <cell r="B122" t="str">
            <v>ARAUCA</v>
          </cell>
          <cell r="C122">
            <v>7</v>
          </cell>
          <cell r="D122">
            <v>2</v>
          </cell>
          <cell r="E122" t="str">
            <v>C</v>
          </cell>
          <cell r="F122" t="str">
            <v>7.2.C</v>
          </cell>
        </row>
        <row r="123">
          <cell r="B123" t="str">
            <v>ARAUQUITA</v>
          </cell>
          <cell r="C123">
            <v>7</v>
          </cell>
          <cell r="D123">
            <v>2</v>
          </cell>
          <cell r="E123" t="str">
            <v>C</v>
          </cell>
          <cell r="F123" t="str">
            <v>7.2.C</v>
          </cell>
        </row>
        <row r="124">
          <cell r="B124" t="str">
            <v>SARAVENA</v>
          </cell>
          <cell r="C124">
            <v>7</v>
          </cell>
          <cell r="D124">
            <v>2</v>
          </cell>
          <cell r="E124" t="str">
            <v>C</v>
          </cell>
          <cell r="F124" t="str">
            <v>7.2.C</v>
          </cell>
        </row>
        <row r="126">
          <cell r="B126" t="str">
            <v>RUTA 8</v>
          </cell>
          <cell r="C126" t="str">
            <v>PPAL</v>
          </cell>
          <cell r="D126" t="str">
            <v>SEC</v>
          </cell>
          <cell r="E126" t="str">
            <v>VAR</v>
          </cell>
          <cell r="F126" t="str">
            <v>RUTA</v>
          </cell>
        </row>
        <row r="127">
          <cell r="B127" t="str">
            <v>RIOSUCIO</v>
          </cell>
          <cell r="C127">
            <v>8</v>
          </cell>
          <cell r="D127">
            <v>1</v>
          </cell>
          <cell r="F127" t="str">
            <v>8.1</v>
          </cell>
        </row>
        <row r="128">
          <cell r="B128" t="str">
            <v>ANDES</v>
          </cell>
          <cell r="C128">
            <v>8</v>
          </cell>
          <cell r="D128">
            <v>1</v>
          </cell>
          <cell r="E128" t="str">
            <v>A</v>
          </cell>
          <cell r="F128" t="str">
            <v>8.1.A</v>
          </cell>
        </row>
        <row r="129">
          <cell r="B129" t="str">
            <v>CIUDAD BOLIVAR</v>
          </cell>
          <cell r="C129">
            <v>8</v>
          </cell>
          <cell r="D129">
            <v>1</v>
          </cell>
          <cell r="E129" t="str">
            <v>A</v>
          </cell>
          <cell r="F129" t="str">
            <v>8.1.A</v>
          </cell>
        </row>
        <row r="130">
          <cell r="B130" t="str">
            <v>URRAO</v>
          </cell>
          <cell r="C130">
            <v>8</v>
          </cell>
          <cell r="D130">
            <v>1</v>
          </cell>
          <cell r="E130" t="str">
            <v>A</v>
          </cell>
          <cell r="F130" t="str">
            <v>8.1.A</v>
          </cell>
        </row>
        <row r="131">
          <cell r="B131" t="str">
            <v>CALDAS</v>
          </cell>
          <cell r="C131">
            <v>8</v>
          </cell>
          <cell r="D131">
            <v>1</v>
          </cell>
          <cell r="E131" t="str">
            <v>A</v>
          </cell>
          <cell r="F131" t="str">
            <v>8.1.A</v>
          </cell>
        </row>
        <row r="132">
          <cell r="B132" t="str">
            <v>ITAGUI</v>
          </cell>
          <cell r="C132">
            <v>8</v>
          </cell>
          <cell r="D132">
            <v>1</v>
          </cell>
          <cell r="F132" t="str">
            <v>8.1</v>
          </cell>
        </row>
        <row r="133">
          <cell r="B133" t="str">
            <v>ENVIGADO</v>
          </cell>
          <cell r="C133">
            <v>8</v>
          </cell>
          <cell r="D133">
            <v>1</v>
          </cell>
          <cell r="F133" t="str">
            <v>8.1</v>
          </cell>
        </row>
        <row r="134">
          <cell r="B134" t="str">
            <v>MEDELLIN</v>
          </cell>
          <cell r="C134">
            <v>8</v>
          </cell>
          <cell r="D134">
            <v>1</v>
          </cell>
          <cell r="F134" t="str">
            <v>8.1</v>
          </cell>
        </row>
        <row r="135">
          <cell r="B135" t="str">
            <v>BELLO</v>
          </cell>
          <cell r="C135">
            <v>8</v>
          </cell>
          <cell r="D135">
            <v>1</v>
          </cell>
          <cell r="F135" t="str">
            <v>8.1</v>
          </cell>
        </row>
        <row r="136">
          <cell r="B136" t="str">
            <v>SONSON</v>
          </cell>
          <cell r="C136">
            <v>8</v>
          </cell>
          <cell r="D136">
            <v>2</v>
          </cell>
          <cell r="F136" t="str">
            <v>8.2</v>
          </cell>
        </row>
        <row r="137">
          <cell r="B137" t="str">
            <v>RIONEGRO</v>
          </cell>
          <cell r="C137">
            <v>8</v>
          </cell>
          <cell r="D137">
            <v>2</v>
          </cell>
          <cell r="F137" t="str">
            <v>8.2</v>
          </cell>
        </row>
        <row r="138">
          <cell r="B138" t="str">
            <v>COPACABANA</v>
          </cell>
          <cell r="C138">
            <v>8</v>
          </cell>
          <cell r="D138">
            <v>2</v>
          </cell>
          <cell r="E138" t="str">
            <v>A</v>
          </cell>
          <cell r="F138" t="str">
            <v>8.2.A</v>
          </cell>
        </row>
        <row r="139">
          <cell r="B139" t="str">
            <v>BARBOSA</v>
          </cell>
          <cell r="C139">
            <v>8</v>
          </cell>
          <cell r="D139">
            <v>2</v>
          </cell>
          <cell r="E139" t="str">
            <v>A</v>
          </cell>
          <cell r="F139" t="str">
            <v>8.2.A</v>
          </cell>
        </row>
        <row r="140">
          <cell r="B140" t="str">
            <v>SAN ROQUE</v>
          </cell>
          <cell r="C140">
            <v>8</v>
          </cell>
          <cell r="D140">
            <v>2</v>
          </cell>
          <cell r="E140" t="str">
            <v>A</v>
          </cell>
          <cell r="F140" t="str">
            <v>8.2.A</v>
          </cell>
        </row>
        <row r="141">
          <cell r="B141" t="str">
            <v>SEGOVIA</v>
          </cell>
          <cell r="C141">
            <v>8</v>
          </cell>
          <cell r="D141">
            <v>2</v>
          </cell>
          <cell r="E141" t="str">
            <v>A</v>
          </cell>
          <cell r="F141" t="str">
            <v>8.2.A</v>
          </cell>
        </row>
        <row r="142">
          <cell r="B142" t="str">
            <v>SANTA ROSA DE OSOS</v>
          </cell>
          <cell r="C142">
            <v>8</v>
          </cell>
          <cell r="D142">
            <v>3</v>
          </cell>
          <cell r="F142" t="str">
            <v>8.3</v>
          </cell>
        </row>
        <row r="143">
          <cell r="B143" t="str">
            <v>YARUMAL</v>
          </cell>
          <cell r="C143">
            <v>8</v>
          </cell>
          <cell r="D143">
            <v>3</v>
          </cell>
          <cell r="F143" t="str">
            <v>8.3</v>
          </cell>
        </row>
        <row r="144">
          <cell r="B144" t="str">
            <v>TARAZA</v>
          </cell>
          <cell r="C144">
            <v>8</v>
          </cell>
          <cell r="D144">
            <v>3</v>
          </cell>
          <cell r="F144" t="str">
            <v>8.3</v>
          </cell>
        </row>
        <row r="145">
          <cell r="B145" t="str">
            <v>CAUCASIA</v>
          </cell>
          <cell r="C145">
            <v>8</v>
          </cell>
          <cell r="D145">
            <v>3</v>
          </cell>
          <cell r="F145" t="str">
            <v>8.3</v>
          </cell>
        </row>
        <row r="146">
          <cell r="B146" t="str">
            <v>LA APARTADA</v>
          </cell>
          <cell r="C146">
            <v>8</v>
          </cell>
          <cell r="D146">
            <v>3</v>
          </cell>
          <cell r="F146" t="str">
            <v>8.3</v>
          </cell>
        </row>
        <row r="147">
          <cell r="B147" t="str">
            <v>MONTELIBANO</v>
          </cell>
          <cell r="C147">
            <v>8</v>
          </cell>
          <cell r="D147">
            <v>3</v>
          </cell>
          <cell r="E147" t="str">
            <v>A</v>
          </cell>
          <cell r="F147" t="str">
            <v>8.3.A</v>
          </cell>
        </row>
        <row r="148">
          <cell r="B148" t="str">
            <v>PUERTO LIBERTADOR</v>
          </cell>
          <cell r="C148">
            <v>8</v>
          </cell>
          <cell r="D148">
            <v>3</v>
          </cell>
          <cell r="E148" t="str">
            <v>A</v>
          </cell>
          <cell r="F148" t="str">
            <v>8.3.A</v>
          </cell>
        </row>
        <row r="149">
          <cell r="B149" t="str">
            <v>AYAPEL</v>
          </cell>
          <cell r="C149">
            <v>8</v>
          </cell>
          <cell r="D149">
            <v>3</v>
          </cell>
          <cell r="E149" t="str">
            <v>A</v>
          </cell>
          <cell r="F149" t="str">
            <v>8.3.A</v>
          </cell>
        </row>
        <row r="150">
          <cell r="B150" t="str">
            <v>PLANETA RICA</v>
          </cell>
          <cell r="C150">
            <v>8</v>
          </cell>
          <cell r="D150">
            <v>3</v>
          </cell>
          <cell r="F150" t="str">
            <v>8.3</v>
          </cell>
        </row>
        <row r="152">
          <cell r="B152" t="str">
            <v>RUTA 9</v>
          </cell>
          <cell r="C152" t="str">
            <v>PPAL</v>
          </cell>
          <cell r="D152" t="str">
            <v>SEC</v>
          </cell>
          <cell r="E152" t="str">
            <v>VAR</v>
          </cell>
          <cell r="F152" t="str">
            <v>RUTA</v>
          </cell>
        </row>
        <row r="153">
          <cell r="B153" t="str">
            <v>SANTAFE DE ANTIOQUIA</v>
          </cell>
          <cell r="C153">
            <v>9</v>
          </cell>
          <cell r="D153">
            <v>1</v>
          </cell>
          <cell r="F153" t="str">
            <v>9.1</v>
          </cell>
        </row>
        <row r="154">
          <cell r="B154" t="str">
            <v>APARTADO</v>
          </cell>
          <cell r="C154">
            <v>9</v>
          </cell>
          <cell r="D154">
            <v>1</v>
          </cell>
          <cell r="F154" t="str">
            <v>9.1</v>
          </cell>
        </row>
        <row r="155">
          <cell r="B155" t="str">
            <v>TURBO</v>
          </cell>
          <cell r="C155">
            <v>9</v>
          </cell>
          <cell r="D155">
            <v>1</v>
          </cell>
          <cell r="E155" t="str">
            <v>A</v>
          </cell>
          <cell r="F155" t="str">
            <v>9.1.A</v>
          </cell>
        </row>
        <row r="156">
          <cell r="B156" t="str">
            <v>NECLOCLI</v>
          </cell>
          <cell r="C156">
            <v>9</v>
          </cell>
          <cell r="D156">
            <v>1</v>
          </cell>
          <cell r="E156" t="str">
            <v>A</v>
          </cell>
          <cell r="F156" t="str">
            <v>9.1.A</v>
          </cell>
        </row>
        <row r="157">
          <cell r="B157" t="str">
            <v>ARBOLETES</v>
          </cell>
          <cell r="C157">
            <v>9</v>
          </cell>
          <cell r="D157">
            <v>1</v>
          </cell>
          <cell r="E157" t="str">
            <v>A</v>
          </cell>
          <cell r="F157" t="str">
            <v>9.1.A</v>
          </cell>
        </row>
        <row r="158">
          <cell r="B158" t="str">
            <v>VALENCIA</v>
          </cell>
          <cell r="C158">
            <v>9</v>
          </cell>
          <cell r="D158">
            <v>2</v>
          </cell>
          <cell r="F158" t="str">
            <v>9.2</v>
          </cell>
        </row>
        <row r="159">
          <cell r="B159" t="str">
            <v>TIERRALTA</v>
          </cell>
          <cell r="C159">
            <v>9</v>
          </cell>
          <cell r="D159">
            <v>2</v>
          </cell>
          <cell r="F159" t="str">
            <v>9.2</v>
          </cell>
        </row>
        <row r="160">
          <cell r="B160" t="str">
            <v>MONTERIA</v>
          </cell>
          <cell r="C160">
            <v>9</v>
          </cell>
          <cell r="D160">
            <v>2</v>
          </cell>
          <cell r="F160" t="str">
            <v>9.2</v>
          </cell>
        </row>
        <row r="161">
          <cell r="B161" t="str">
            <v>CERETE</v>
          </cell>
          <cell r="C161">
            <v>9</v>
          </cell>
          <cell r="D161">
            <v>2</v>
          </cell>
          <cell r="F161" t="str">
            <v>9.2</v>
          </cell>
        </row>
        <row r="162">
          <cell r="B162" t="str">
            <v>SAN PELAYO</v>
          </cell>
          <cell r="C162">
            <v>9</v>
          </cell>
          <cell r="D162">
            <v>2</v>
          </cell>
          <cell r="F162" t="str">
            <v>9.2</v>
          </cell>
        </row>
        <row r="163">
          <cell r="B163" t="str">
            <v>LORICA</v>
          </cell>
          <cell r="C163">
            <v>9</v>
          </cell>
          <cell r="D163">
            <v>2</v>
          </cell>
          <cell r="F163" t="str">
            <v>9.2</v>
          </cell>
        </row>
        <row r="164">
          <cell r="B164" t="str">
            <v>SAN ANTERO</v>
          </cell>
          <cell r="C164">
            <v>9</v>
          </cell>
          <cell r="D164">
            <v>2</v>
          </cell>
          <cell r="E164" t="str">
            <v>A</v>
          </cell>
          <cell r="F164" t="str">
            <v>9.2.A</v>
          </cell>
        </row>
        <row r="165">
          <cell r="B165" t="str">
            <v>SAN BERNARDO DEL VIENTO</v>
          </cell>
          <cell r="C165">
            <v>9</v>
          </cell>
          <cell r="D165">
            <v>2</v>
          </cell>
          <cell r="E165" t="str">
            <v>A</v>
          </cell>
          <cell r="F165" t="str">
            <v>9.2.A</v>
          </cell>
        </row>
        <row r="166">
          <cell r="B166" t="str">
            <v>SAN ANDRES DE SOTAVENTO</v>
          </cell>
          <cell r="C166">
            <v>9</v>
          </cell>
          <cell r="D166">
            <v>2</v>
          </cell>
          <cell r="F166" t="str">
            <v>9.2</v>
          </cell>
        </row>
        <row r="168">
          <cell r="B168" t="str">
            <v>RUTA 10</v>
          </cell>
          <cell r="C168" t="str">
            <v>PPAL</v>
          </cell>
          <cell r="D168" t="str">
            <v>SEC</v>
          </cell>
          <cell r="E168" t="str">
            <v>VAR</v>
          </cell>
          <cell r="F168" t="str">
            <v>RUTA</v>
          </cell>
        </row>
        <row r="169">
          <cell r="B169" t="str">
            <v>MAJAGUAL</v>
          </cell>
          <cell r="C169">
            <v>10</v>
          </cell>
          <cell r="D169">
            <v>1</v>
          </cell>
          <cell r="F169" t="str">
            <v>10.1</v>
          </cell>
        </row>
        <row r="170">
          <cell r="B170" t="str">
            <v>SAN MARCOS</v>
          </cell>
          <cell r="C170">
            <v>10</v>
          </cell>
          <cell r="D170">
            <v>1</v>
          </cell>
          <cell r="E170" t="str">
            <v>A</v>
          </cell>
          <cell r="F170" t="str">
            <v>10.1.A</v>
          </cell>
        </row>
        <row r="171">
          <cell r="B171" t="str">
            <v>CIENAGA DE ORO</v>
          </cell>
          <cell r="C171">
            <v>10</v>
          </cell>
          <cell r="D171">
            <v>1</v>
          </cell>
          <cell r="E171" t="str">
            <v>A</v>
          </cell>
          <cell r="F171" t="str">
            <v>10.1.A</v>
          </cell>
        </row>
        <row r="172">
          <cell r="B172" t="str">
            <v>SAHAGUN</v>
          </cell>
          <cell r="C172">
            <v>10</v>
          </cell>
          <cell r="D172">
            <v>1</v>
          </cell>
          <cell r="F172" t="str">
            <v>10.1</v>
          </cell>
        </row>
        <row r="173">
          <cell r="B173" t="str">
            <v>CHINU</v>
          </cell>
          <cell r="C173">
            <v>10</v>
          </cell>
          <cell r="D173">
            <v>1</v>
          </cell>
          <cell r="F173" t="str">
            <v>10.1</v>
          </cell>
        </row>
        <row r="174">
          <cell r="B174" t="str">
            <v>SAMPUES</v>
          </cell>
          <cell r="C174">
            <v>10</v>
          </cell>
          <cell r="D174">
            <v>1</v>
          </cell>
          <cell r="F174" t="str">
            <v>10.1</v>
          </cell>
        </row>
        <row r="175">
          <cell r="B175" t="str">
            <v>SINCELEJO</v>
          </cell>
          <cell r="C175">
            <v>10</v>
          </cell>
          <cell r="D175">
            <v>1</v>
          </cell>
          <cell r="F175" t="str">
            <v>10.1</v>
          </cell>
        </row>
        <row r="176">
          <cell r="B176" t="str">
            <v>COROZAL</v>
          </cell>
          <cell r="C176">
            <v>10</v>
          </cell>
          <cell r="D176">
            <v>2</v>
          </cell>
          <cell r="F176" t="str">
            <v>10.2</v>
          </cell>
        </row>
        <row r="177">
          <cell r="B177" t="str">
            <v>MAGANGUE</v>
          </cell>
          <cell r="C177">
            <v>10</v>
          </cell>
          <cell r="D177">
            <v>2</v>
          </cell>
          <cell r="F177" t="str">
            <v>10.2</v>
          </cell>
        </row>
        <row r="178">
          <cell r="B178" t="str">
            <v>SANTA ANA</v>
          </cell>
          <cell r="C178">
            <v>10</v>
          </cell>
          <cell r="D178">
            <v>2</v>
          </cell>
          <cell r="F178" t="str">
            <v>10.2</v>
          </cell>
        </row>
        <row r="179">
          <cell r="B179" t="str">
            <v>MOMPOS</v>
          </cell>
          <cell r="C179">
            <v>10</v>
          </cell>
          <cell r="D179">
            <v>2</v>
          </cell>
          <cell r="F179" t="str">
            <v>10.2</v>
          </cell>
        </row>
        <row r="180">
          <cell r="B180" t="str">
            <v>SAN SEBASTIAN BUENAVIST</v>
          </cell>
          <cell r="C180">
            <v>10</v>
          </cell>
          <cell r="D180">
            <v>2</v>
          </cell>
          <cell r="F180" t="str">
            <v>10.2</v>
          </cell>
        </row>
        <row r="181">
          <cell r="B181" t="str">
            <v>GUAMAL</v>
          </cell>
          <cell r="C181">
            <v>10</v>
          </cell>
          <cell r="D181">
            <v>2</v>
          </cell>
          <cell r="F181" t="str">
            <v>10.2</v>
          </cell>
        </row>
        <row r="182">
          <cell r="B182" t="str">
            <v>EL BANCO</v>
          </cell>
          <cell r="C182">
            <v>10</v>
          </cell>
          <cell r="D182">
            <v>2</v>
          </cell>
          <cell r="F182" t="str">
            <v>10.2</v>
          </cell>
        </row>
        <row r="184">
          <cell r="B184" t="str">
            <v>RUTA 11</v>
          </cell>
          <cell r="C184" t="str">
            <v>PPAL</v>
          </cell>
          <cell r="D184" t="str">
            <v>SEC</v>
          </cell>
          <cell r="E184" t="str">
            <v>VAR</v>
          </cell>
          <cell r="F184" t="str">
            <v>RUTA</v>
          </cell>
        </row>
        <row r="185">
          <cell r="B185" t="str">
            <v>EL CARMEN DE BOLIVAR</v>
          </cell>
          <cell r="C185">
            <v>11</v>
          </cell>
          <cell r="D185">
            <v>1</v>
          </cell>
          <cell r="F185" t="str">
            <v>11.1</v>
          </cell>
        </row>
        <row r="186">
          <cell r="B186" t="str">
            <v>PLATO</v>
          </cell>
          <cell r="C186">
            <v>11</v>
          </cell>
          <cell r="D186">
            <v>1</v>
          </cell>
          <cell r="E186" t="str">
            <v>A</v>
          </cell>
          <cell r="F186" t="str">
            <v>11.1.A</v>
          </cell>
        </row>
        <row r="187">
          <cell r="B187" t="str">
            <v>CARTAGENA</v>
          </cell>
          <cell r="C187">
            <v>11</v>
          </cell>
          <cell r="D187">
            <v>1</v>
          </cell>
          <cell r="E187" t="str">
            <v>A</v>
          </cell>
          <cell r="F187" t="str">
            <v>11.1.A</v>
          </cell>
        </row>
        <row r="188">
          <cell r="B188" t="str">
            <v>SABANALARGA</v>
          </cell>
          <cell r="C188">
            <v>11</v>
          </cell>
          <cell r="D188">
            <v>2</v>
          </cell>
          <cell r="F188" t="str">
            <v>11.2</v>
          </cell>
        </row>
        <row r="189">
          <cell r="B189" t="str">
            <v>PIVIJAY</v>
          </cell>
          <cell r="C189">
            <v>11</v>
          </cell>
          <cell r="D189">
            <v>2</v>
          </cell>
          <cell r="F189" t="str">
            <v>11.2</v>
          </cell>
        </row>
        <row r="190">
          <cell r="B190" t="str">
            <v>BARRANQUILLA</v>
          </cell>
          <cell r="C190">
            <v>11</v>
          </cell>
          <cell r="D190">
            <v>2</v>
          </cell>
          <cell r="F190" t="str">
            <v>11.2</v>
          </cell>
        </row>
        <row r="191">
          <cell r="B191" t="str">
            <v>SOLEDAD</v>
          </cell>
          <cell r="C191">
            <v>11</v>
          </cell>
          <cell r="D191">
            <v>2</v>
          </cell>
          <cell r="F191" t="str">
            <v>11.2</v>
          </cell>
        </row>
        <row r="192">
          <cell r="B192" t="str">
            <v>CIENAGA</v>
          </cell>
          <cell r="C192">
            <v>11</v>
          </cell>
          <cell r="D192">
            <v>2</v>
          </cell>
          <cell r="F192" t="str">
            <v>11.2</v>
          </cell>
        </row>
        <row r="193">
          <cell r="B193" t="str">
            <v>SANTA MARTA</v>
          </cell>
          <cell r="C193">
            <v>11</v>
          </cell>
          <cell r="D193">
            <v>2</v>
          </cell>
          <cell r="F193" t="str">
            <v>11.2</v>
          </cell>
        </row>
        <row r="194">
          <cell r="B194" t="str">
            <v>FUNDACION</v>
          </cell>
          <cell r="C194">
            <v>11</v>
          </cell>
          <cell r="D194">
            <v>2</v>
          </cell>
          <cell r="F194" t="str">
            <v>11.2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ndar de Rutas"/>
      <sheetName val="DATOS"/>
      <sheetName val="DIRECTORIO"/>
      <sheetName val="PASO 2 DISPONIBILIDAD"/>
      <sheetName val="PASO 3 MOTOS DESCUENTO"/>
      <sheetName val="PASO 4 INF. DE CUPOS"/>
      <sheetName val="Status Rutas"/>
      <sheetName val="PROGRAMACION DE VIAJES"/>
      <sheetName val="INF. CLIENTE"/>
      <sheetName val="INF. PORTERIA"/>
      <sheetName val="ESTANDAR"/>
      <sheetName val="Hoja4"/>
    </sheetNames>
    <sheetDataSet>
      <sheetData sheetId="0"/>
      <sheetData sheetId="1">
        <row r="1">
          <cell r="N1" t="str">
            <v>Cliente factura</v>
          </cell>
        </row>
        <row r="2">
          <cell r="N2">
            <v>900593566</v>
          </cell>
        </row>
        <row r="3">
          <cell r="N3">
            <v>900593566</v>
          </cell>
        </row>
        <row r="4">
          <cell r="N4">
            <v>900593566</v>
          </cell>
        </row>
        <row r="5">
          <cell r="N5">
            <v>900593566</v>
          </cell>
        </row>
        <row r="6">
          <cell r="N6">
            <v>900593566</v>
          </cell>
        </row>
        <row r="7">
          <cell r="N7">
            <v>900593566</v>
          </cell>
        </row>
        <row r="8">
          <cell r="N8">
            <v>900593566</v>
          </cell>
        </row>
        <row r="9">
          <cell r="N9">
            <v>900593566</v>
          </cell>
        </row>
        <row r="10">
          <cell r="N10">
            <v>900593566</v>
          </cell>
        </row>
        <row r="11">
          <cell r="N11">
            <v>900593566</v>
          </cell>
        </row>
        <row r="12">
          <cell r="N12">
            <v>900228870</v>
          </cell>
        </row>
        <row r="13">
          <cell r="N13">
            <v>900228870</v>
          </cell>
        </row>
        <row r="14">
          <cell r="N14">
            <v>900228870</v>
          </cell>
        </row>
        <row r="15">
          <cell r="N15">
            <v>900228870</v>
          </cell>
        </row>
        <row r="16">
          <cell r="N16">
            <v>900228870</v>
          </cell>
        </row>
        <row r="17">
          <cell r="N17">
            <v>900228870</v>
          </cell>
        </row>
        <row r="18">
          <cell r="N18">
            <v>900334447</v>
          </cell>
        </row>
        <row r="19">
          <cell r="N19">
            <v>900334447</v>
          </cell>
        </row>
        <row r="20">
          <cell r="N20">
            <v>900334447</v>
          </cell>
        </row>
        <row r="21">
          <cell r="N21">
            <v>900334447</v>
          </cell>
        </row>
        <row r="22">
          <cell r="N22">
            <v>900334447</v>
          </cell>
        </row>
        <row r="23">
          <cell r="N23">
            <v>900334447</v>
          </cell>
        </row>
        <row r="24">
          <cell r="N24">
            <v>900334447</v>
          </cell>
        </row>
        <row r="25">
          <cell r="N25">
            <v>900334447</v>
          </cell>
        </row>
        <row r="26">
          <cell r="N26">
            <v>900334447</v>
          </cell>
        </row>
        <row r="27">
          <cell r="N27">
            <v>900334447</v>
          </cell>
        </row>
        <row r="28">
          <cell r="N28">
            <v>900334447</v>
          </cell>
        </row>
        <row r="29">
          <cell r="N29">
            <v>900334447</v>
          </cell>
        </row>
        <row r="30">
          <cell r="N30">
            <v>900334447</v>
          </cell>
        </row>
        <row r="31">
          <cell r="N31">
            <v>900334447</v>
          </cell>
        </row>
        <row r="32">
          <cell r="N32">
            <v>900334447</v>
          </cell>
        </row>
        <row r="33">
          <cell r="N33">
            <v>900334447</v>
          </cell>
        </row>
        <row r="34">
          <cell r="N34">
            <v>900334447</v>
          </cell>
        </row>
        <row r="35">
          <cell r="N35">
            <v>900334447</v>
          </cell>
        </row>
        <row r="36">
          <cell r="N36">
            <v>900334447</v>
          </cell>
        </row>
        <row r="37">
          <cell r="N37">
            <v>900334447</v>
          </cell>
        </row>
        <row r="38">
          <cell r="N38">
            <v>900334447</v>
          </cell>
        </row>
        <row r="39">
          <cell r="N39">
            <v>900334447</v>
          </cell>
        </row>
        <row r="40">
          <cell r="N40">
            <v>900334447</v>
          </cell>
        </row>
        <row r="41">
          <cell r="N41">
            <v>900334447</v>
          </cell>
        </row>
        <row r="42">
          <cell r="N42">
            <v>900334447</v>
          </cell>
        </row>
        <row r="43">
          <cell r="N43">
            <v>900334447</v>
          </cell>
        </row>
        <row r="44">
          <cell r="N44">
            <v>900334447</v>
          </cell>
        </row>
        <row r="45">
          <cell r="N45">
            <v>900334447</v>
          </cell>
        </row>
        <row r="46">
          <cell r="N46">
            <v>900334447</v>
          </cell>
        </row>
        <row r="47">
          <cell r="N47">
            <v>900334447</v>
          </cell>
        </row>
        <row r="48">
          <cell r="N48">
            <v>900334447</v>
          </cell>
        </row>
        <row r="49">
          <cell r="N49">
            <v>900334447</v>
          </cell>
        </row>
        <row r="50">
          <cell r="N50">
            <v>900334447</v>
          </cell>
        </row>
        <row r="51">
          <cell r="N51">
            <v>900334447</v>
          </cell>
        </row>
        <row r="52">
          <cell r="N52">
            <v>1046902802</v>
          </cell>
        </row>
        <row r="53">
          <cell r="N53">
            <v>891903377</v>
          </cell>
        </row>
        <row r="54">
          <cell r="N54">
            <v>891903377</v>
          </cell>
        </row>
        <row r="55">
          <cell r="N55">
            <v>891903377</v>
          </cell>
        </row>
        <row r="56">
          <cell r="N56">
            <v>891903377</v>
          </cell>
        </row>
        <row r="57">
          <cell r="N57">
            <v>891903377</v>
          </cell>
        </row>
        <row r="58">
          <cell r="N58">
            <v>891903377</v>
          </cell>
        </row>
        <row r="59">
          <cell r="N59">
            <v>9398760</v>
          </cell>
        </row>
        <row r="60">
          <cell r="N60">
            <v>9398760</v>
          </cell>
        </row>
        <row r="61">
          <cell r="N61">
            <v>9398760</v>
          </cell>
        </row>
        <row r="62">
          <cell r="N62">
            <v>9398760</v>
          </cell>
        </row>
        <row r="63">
          <cell r="N63">
            <v>9398760</v>
          </cell>
        </row>
        <row r="64">
          <cell r="N64">
            <v>9398760</v>
          </cell>
        </row>
        <row r="65">
          <cell r="N65">
            <v>9398760</v>
          </cell>
        </row>
        <row r="66">
          <cell r="N66">
            <v>9398760</v>
          </cell>
        </row>
        <row r="67">
          <cell r="N67">
            <v>9398760</v>
          </cell>
        </row>
        <row r="68">
          <cell r="N68">
            <v>9398760</v>
          </cell>
        </row>
        <row r="69">
          <cell r="N69">
            <v>9398760</v>
          </cell>
        </row>
        <row r="70">
          <cell r="N70">
            <v>9398760</v>
          </cell>
        </row>
        <row r="71">
          <cell r="N71">
            <v>37807909</v>
          </cell>
        </row>
        <row r="72">
          <cell r="N72">
            <v>37807909</v>
          </cell>
        </row>
        <row r="73">
          <cell r="N73">
            <v>37807909</v>
          </cell>
        </row>
        <row r="74">
          <cell r="N74">
            <v>37807909</v>
          </cell>
        </row>
        <row r="75">
          <cell r="N75">
            <v>37807909</v>
          </cell>
        </row>
        <row r="76">
          <cell r="N76">
            <v>37807909</v>
          </cell>
        </row>
        <row r="77">
          <cell r="N77">
            <v>37807909</v>
          </cell>
        </row>
        <row r="78">
          <cell r="N78">
            <v>37807909</v>
          </cell>
        </row>
        <row r="79">
          <cell r="N79">
            <v>37807909</v>
          </cell>
        </row>
        <row r="80">
          <cell r="N80">
            <v>37807909</v>
          </cell>
        </row>
        <row r="81">
          <cell r="N81">
            <v>900768559</v>
          </cell>
        </row>
        <row r="82">
          <cell r="N82">
            <v>900768559</v>
          </cell>
        </row>
        <row r="83">
          <cell r="N83">
            <v>900768559</v>
          </cell>
        </row>
        <row r="84">
          <cell r="N84">
            <v>900768559</v>
          </cell>
        </row>
        <row r="85">
          <cell r="N85">
            <v>900768559</v>
          </cell>
        </row>
        <row r="86">
          <cell r="N86">
            <v>900768559</v>
          </cell>
        </row>
        <row r="87">
          <cell r="N87">
            <v>900768559</v>
          </cell>
        </row>
        <row r="88">
          <cell r="N88">
            <v>900768559</v>
          </cell>
        </row>
        <row r="89">
          <cell r="N89">
            <v>900768559</v>
          </cell>
        </row>
        <row r="90">
          <cell r="N90">
            <v>900768559</v>
          </cell>
        </row>
        <row r="91">
          <cell r="N91">
            <v>900768559</v>
          </cell>
        </row>
        <row r="92">
          <cell r="N92">
            <v>900768559</v>
          </cell>
        </row>
        <row r="93">
          <cell r="N93">
            <v>900095491</v>
          </cell>
        </row>
        <row r="94">
          <cell r="N94">
            <v>900095491</v>
          </cell>
        </row>
        <row r="95">
          <cell r="N95">
            <v>900095491</v>
          </cell>
        </row>
        <row r="96">
          <cell r="N96">
            <v>900095491</v>
          </cell>
        </row>
        <row r="97">
          <cell r="N97">
            <v>900095491</v>
          </cell>
        </row>
        <row r="98">
          <cell r="N98">
            <v>900095491</v>
          </cell>
        </row>
        <row r="99">
          <cell r="N99">
            <v>900095491</v>
          </cell>
        </row>
        <row r="100">
          <cell r="N100">
            <v>900095491</v>
          </cell>
        </row>
        <row r="101">
          <cell r="N101">
            <v>900095491</v>
          </cell>
        </row>
        <row r="102">
          <cell r="N102">
            <v>900095491</v>
          </cell>
        </row>
        <row r="103">
          <cell r="N103">
            <v>900095491</v>
          </cell>
        </row>
        <row r="104">
          <cell r="N104">
            <v>900095491</v>
          </cell>
        </row>
        <row r="105">
          <cell r="N105">
            <v>900095491</v>
          </cell>
        </row>
        <row r="106">
          <cell r="N106">
            <v>900095491</v>
          </cell>
        </row>
        <row r="107">
          <cell r="N107">
            <v>900095491</v>
          </cell>
        </row>
        <row r="108">
          <cell r="N108">
            <v>890705341</v>
          </cell>
        </row>
        <row r="109">
          <cell r="N109">
            <v>890705341</v>
          </cell>
        </row>
        <row r="110">
          <cell r="N110">
            <v>890705341</v>
          </cell>
        </row>
        <row r="111">
          <cell r="N111">
            <v>890705341</v>
          </cell>
        </row>
        <row r="112">
          <cell r="N112">
            <v>890705341</v>
          </cell>
        </row>
        <row r="113">
          <cell r="N113">
            <v>890705341</v>
          </cell>
        </row>
        <row r="114">
          <cell r="N114">
            <v>890705341</v>
          </cell>
        </row>
        <row r="115">
          <cell r="N115">
            <v>890705341</v>
          </cell>
        </row>
        <row r="116">
          <cell r="N116">
            <v>890705341</v>
          </cell>
        </row>
        <row r="117">
          <cell r="N117">
            <v>890705341</v>
          </cell>
        </row>
        <row r="118">
          <cell r="N118">
            <v>890705341</v>
          </cell>
        </row>
        <row r="119">
          <cell r="N119">
            <v>890705341</v>
          </cell>
        </row>
        <row r="120">
          <cell r="N120">
            <v>890705341</v>
          </cell>
        </row>
        <row r="121">
          <cell r="N121">
            <v>890705341</v>
          </cell>
        </row>
        <row r="122">
          <cell r="N122">
            <v>890705341</v>
          </cell>
        </row>
        <row r="123">
          <cell r="N123">
            <v>890705341</v>
          </cell>
        </row>
        <row r="124">
          <cell r="N124">
            <v>890705341</v>
          </cell>
        </row>
        <row r="125">
          <cell r="N125">
            <v>890705341</v>
          </cell>
        </row>
        <row r="126">
          <cell r="N126">
            <v>890705341</v>
          </cell>
        </row>
        <row r="127">
          <cell r="N127">
            <v>890705341</v>
          </cell>
        </row>
        <row r="128">
          <cell r="N128">
            <v>890705341</v>
          </cell>
        </row>
        <row r="129">
          <cell r="N129">
            <v>890705341</v>
          </cell>
        </row>
        <row r="130">
          <cell r="N130">
            <v>890705341</v>
          </cell>
        </row>
        <row r="131">
          <cell r="N131">
            <v>890705341</v>
          </cell>
        </row>
        <row r="132">
          <cell r="N132">
            <v>890705341</v>
          </cell>
        </row>
        <row r="133">
          <cell r="N133">
            <v>890705341</v>
          </cell>
        </row>
        <row r="134">
          <cell r="N134">
            <v>890705341</v>
          </cell>
        </row>
        <row r="135">
          <cell r="N135">
            <v>890705341</v>
          </cell>
        </row>
        <row r="136">
          <cell r="N136">
            <v>890705341</v>
          </cell>
        </row>
        <row r="137">
          <cell r="N137">
            <v>890705341</v>
          </cell>
        </row>
        <row r="138">
          <cell r="N138">
            <v>890705341</v>
          </cell>
        </row>
        <row r="139">
          <cell r="N139">
            <v>890705341</v>
          </cell>
        </row>
        <row r="140">
          <cell r="N140">
            <v>890705341</v>
          </cell>
        </row>
        <row r="141">
          <cell r="N141">
            <v>890705341</v>
          </cell>
        </row>
        <row r="142">
          <cell r="N142">
            <v>890705341</v>
          </cell>
        </row>
        <row r="143">
          <cell r="N143">
            <v>890705341</v>
          </cell>
        </row>
        <row r="144">
          <cell r="N144">
            <v>890705341</v>
          </cell>
        </row>
        <row r="145">
          <cell r="N145">
            <v>890705341</v>
          </cell>
        </row>
        <row r="146">
          <cell r="N146">
            <v>890705341</v>
          </cell>
        </row>
        <row r="147">
          <cell r="N147">
            <v>890705341</v>
          </cell>
        </row>
        <row r="148">
          <cell r="N148">
            <v>890705341</v>
          </cell>
        </row>
        <row r="149">
          <cell r="N149">
            <v>890705341</v>
          </cell>
        </row>
        <row r="150">
          <cell r="N150">
            <v>890705341</v>
          </cell>
        </row>
        <row r="151">
          <cell r="N151">
            <v>890705341</v>
          </cell>
        </row>
        <row r="152">
          <cell r="N152">
            <v>890705341</v>
          </cell>
        </row>
        <row r="153">
          <cell r="N153">
            <v>890705341</v>
          </cell>
        </row>
        <row r="154">
          <cell r="N154">
            <v>890705341</v>
          </cell>
        </row>
        <row r="155">
          <cell r="N155">
            <v>890705341</v>
          </cell>
        </row>
        <row r="156">
          <cell r="N156">
            <v>890705341</v>
          </cell>
        </row>
        <row r="157">
          <cell r="N157">
            <v>900181404</v>
          </cell>
        </row>
        <row r="158">
          <cell r="N158">
            <v>900181404</v>
          </cell>
        </row>
        <row r="159">
          <cell r="N159">
            <v>900181404</v>
          </cell>
        </row>
        <row r="160">
          <cell r="N160">
            <v>900181404</v>
          </cell>
        </row>
        <row r="161">
          <cell r="N161">
            <v>900181404</v>
          </cell>
        </row>
        <row r="162">
          <cell r="N162">
            <v>900181404</v>
          </cell>
        </row>
        <row r="163">
          <cell r="N163">
            <v>900181404</v>
          </cell>
        </row>
        <row r="164">
          <cell r="N164">
            <v>900182433</v>
          </cell>
        </row>
        <row r="165">
          <cell r="N165">
            <v>900182433</v>
          </cell>
        </row>
        <row r="166">
          <cell r="N166">
            <v>900182433</v>
          </cell>
        </row>
        <row r="167">
          <cell r="N167">
            <v>900182433</v>
          </cell>
        </row>
        <row r="168">
          <cell r="N168">
            <v>900182433</v>
          </cell>
        </row>
        <row r="169">
          <cell r="N169">
            <v>900182433</v>
          </cell>
        </row>
        <row r="170">
          <cell r="N170">
            <v>900052338</v>
          </cell>
        </row>
        <row r="171">
          <cell r="N171">
            <v>900052338</v>
          </cell>
        </row>
        <row r="172">
          <cell r="N172">
            <v>900052338</v>
          </cell>
        </row>
        <row r="173">
          <cell r="N173">
            <v>900052338</v>
          </cell>
        </row>
        <row r="174">
          <cell r="N174">
            <v>900052338</v>
          </cell>
        </row>
        <row r="175">
          <cell r="N175">
            <v>890705577</v>
          </cell>
        </row>
        <row r="176">
          <cell r="N176">
            <v>890705577</v>
          </cell>
        </row>
        <row r="177">
          <cell r="N177">
            <v>890705577</v>
          </cell>
        </row>
        <row r="178">
          <cell r="N178">
            <v>890705577</v>
          </cell>
        </row>
        <row r="179">
          <cell r="N179">
            <v>890705577</v>
          </cell>
        </row>
        <row r="180">
          <cell r="N180">
            <v>890705577</v>
          </cell>
        </row>
        <row r="181">
          <cell r="N181">
            <v>890705577</v>
          </cell>
        </row>
        <row r="182">
          <cell r="N182">
            <v>890705577</v>
          </cell>
        </row>
        <row r="183">
          <cell r="N183">
            <v>890705577</v>
          </cell>
        </row>
        <row r="184">
          <cell r="N184">
            <v>890705577</v>
          </cell>
        </row>
        <row r="185">
          <cell r="N185">
            <v>890705577</v>
          </cell>
        </row>
        <row r="186">
          <cell r="N186">
            <v>890705577</v>
          </cell>
        </row>
        <row r="187">
          <cell r="N187">
            <v>890705577</v>
          </cell>
        </row>
        <row r="188">
          <cell r="N188">
            <v>890705577</v>
          </cell>
        </row>
        <row r="189">
          <cell r="N189">
            <v>890705577</v>
          </cell>
        </row>
        <row r="190">
          <cell r="N190">
            <v>890705577</v>
          </cell>
        </row>
        <row r="191">
          <cell r="N191">
            <v>890705577</v>
          </cell>
        </row>
        <row r="192">
          <cell r="N192">
            <v>890705577</v>
          </cell>
        </row>
        <row r="193">
          <cell r="N193">
            <v>890705577</v>
          </cell>
        </row>
        <row r="194">
          <cell r="N194">
            <v>890705577</v>
          </cell>
        </row>
        <row r="195">
          <cell r="N195">
            <v>890705577</v>
          </cell>
        </row>
        <row r="196">
          <cell r="N196">
            <v>890705577</v>
          </cell>
        </row>
        <row r="197">
          <cell r="N197">
            <v>890705577</v>
          </cell>
        </row>
        <row r="198">
          <cell r="N198">
            <v>890705577</v>
          </cell>
        </row>
        <row r="199">
          <cell r="N199">
            <v>890705577</v>
          </cell>
        </row>
        <row r="200">
          <cell r="N200">
            <v>890705577</v>
          </cell>
        </row>
        <row r="201">
          <cell r="N201">
            <v>890705577</v>
          </cell>
        </row>
        <row r="202">
          <cell r="N202">
            <v>890705577</v>
          </cell>
        </row>
        <row r="203">
          <cell r="N203">
            <v>890705577</v>
          </cell>
        </row>
        <row r="204">
          <cell r="N204">
            <v>890705577</v>
          </cell>
        </row>
        <row r="205">
          <cell r="N205">
            <v>890705577</v>
          </cell>
        </row>
        <row r="206">
          <cell r="N206">
            <v>890705577</v>
          </cell>
        </row>
        <row r="207">
          <cell r="N207">
            <v>890705577</v>
          </cell>
        </row>
        <row r="208">
          <cell r="N208">
            <v>890705577</v>
          </cell>
        </row>
        <row r="209">
          <cell r="N209">
            <v>890705577</v>
          </cell>
        </row>
        <row r="210">
          <cell r="N210">
            <v>900078079</v>
          </cell>
        </row>
        <row r="211">
          <cell r="N211">
            <v>900078079</v>
          </cell>
        </row>
        <row r="212">
          <cell r="N212">
            <v>900078079</v>
          </cell>
        </row>
        <row r="213">
          <cell r="N213">
            <v>900078079</v>
          </cell>
        </row>
        <row r="214">
          <cell r="N214">
            <v>900078079</v>
          </cell>
        </row>
        <row r="215">
          <cell r="N215">
            <v>900078079</v>
          </cell>
        </row>
        <row r="216">
          <cell r="N216">
            <v>900078079</v>
          </cell>
        </row>
        <row r="217">
          <cell r="N217">
            <v>900078079</v>
          </cell>
        </row>
        <row r="218">
          <cell r="N218">
            <v>900078079</v>
          </cell>
        </row>
        <row r="219">
          <cell r="N219">
            <v>817000553</v>
          </cell>
        </row>
        <row r="220">
          <cell r="N220">
            <v>817000553</v>
          </cell>
        </row>
        <row r="221">
          <cell r="N221">
            <v>817000553</v>
          </cell>
        </row>
        <row r="222">
          <cell r="N222">
            <v>817000553</v>
          </cell>
        </row>
        <row r="223">
          <cell r="N223">
            <v>817000553</v>
          </cell>
        </row>
        <row r="224">
          <cell r="N224">
            <v>817000553</v>
          </cell>
        </row>
        <row r="225">
          <cell r="N225">
            <v>817000553</v>
          </cell>
        </row>
        <row r="226">
          <cell r="N226">
            <v>817000553</v>
          </cell>
        </row>
        <row r="227">
          <cell r="N227">
            <v>816008547</v>
          </cell>
        </row>
        <row r="228">
          <cell r="N228">
            <v>816008547</v>
          </cell>
        </row>
        <row r="229">
          <cell r="N229">
            <v>816008547</v>
          </cell>
        </row>
        <row r="230">
          <cell r="N230">
            <v>816008547</v>
          </cell>
        </row>
        <row r="231">
          <cell r="N231">
            <v>816008547</v>
          </cell>
        </row>
        <row r="232">
          <cell r="N232">
            <v>816008547</v>
          </cell>
        </row>
        <row r="233">
          <cell r="N233">
            <v>816008547</v>
          </cell>
        </row>
        <row r="234">
          <cell r="N234">
            <v>816008547</v>
          </cell>
        </row>
        <row r="235">
          <cell r="N235">
            <v>816008547</v>
          </cell>
        </row>
        <row r="236">
          <cell r="N236">
            <v>816008547</v>
          </cell>
        </row>
        <row r="237">
          <cell r="N237">
            <v>816008547</v>
          </cell>
        </row>
        <row r="238">
          <cell r="N238">
            <v>816008547</v>
          </cell>
        </row>
        <row r="239">
          <cell r="N239">
            <v>816008547</v>
          </cell>
        </row>
        <row r="240">
          <cell r="N240">
            <v>816008547</v>
          </cell>
        </row>
        <row r="241">
          <cell r="N241">
            <v>816008547</v>
          </cell>
        </row>
        <row r="242">
          <cell r="N242">
            <v>816008547</v>
          </cell>
        </row>
        <row r="243">
          <cell r="N243">
            <v>816008547</v>
          </cell>
        </row>
        <row r="244">
          <cell r="N244">
            <v>816008547</v>
          </cell>
        </row>
        <row r="245">
          <cell r="N245">
            <v>816008547</v>
          </cell>
        </row>
        <row r="246">
          <cell r="N246">
            <v>816008547</v>
          </cell>
        </row>
        <row r="247">
          <cell r="N247">
            <v>816008547</v>
          </cell>
        </row>
        <row r="248">
          <cell r="N248">
            <v>816008547</v>
          </cell>
        </row>
        <row r="249">
          <cell r="N249">
            <v>816008547</v>
          </cell>
        </row>
        <row r="250">
          <cell r="N250">
            <v>816008547</v>
          </cell>
        </row>
        <row r="251">
          <cell r="N251">
            <v>816008547</v>
          </cell>
        </row>
        <row r="252">
          <cell r="N252">
            <v>816008547</v>
          </cell>
        </row>
        <row r="253">
          <cell r="N253">
            <v>816008547</v>
          </cell>
        </row>
        <row r="254">
          <cell r="N254">
            <v>816008547</v>
          </cell>
        </row>
        <row r="255">
          <cell r="N255">
            <v>816008547</v>
          </cell>
        </row>
        <row r="256">
          <cell r="N256">
            <v>816008547</v>
          </cell>
        </row>
        <row r="257">
          <cell r="N257">
            <v>816008547</v>
          </cell>
        </row>
        <row r="258">
          <cell r="N258">
            <v>816008547</v>
          </cell>
        </row>
        <row r="259">
          <cell r="N259">
            <v>816008547</v>
          </cell>
        </row>
        <row r="260">
          <cell r="N260">
            <v>816008547</v>
          </cell>
        </row>
        <row r="261">
          <cell r="N261">
            <v>800191135</v>
          </cell>
        </row>
        <row r="262">
          <cell r="N262">
            <v>800191135</v>
          </cell>
        </row>
        <row r="263">
          <cell r="N263">
            <v>800191135</v>
          </cell>
        </row>
        <row r="264">
          <cell r="N264">
            <v>800191135</v>
          </cell>
        </row>
        <row r="265">
          <cell r="N265">
            <v>800191135</v>
          </cell>
        </row>
        <row r="266">
          <cell r="N266">
            <v>800191135</v>
          </cell>
        </row>
        <row r="267">
          <cell r="N267">
            <v>800191135</v>
          </cell>
        </row>
        <row r="268">
          <cell r="N268">
            <v>890207088</v>
          </cell>
        </row>
        <row r="269">
          <cell r="N269">
            <v>890207088</v>
          </cell>
        </row>
        <row r="270">
          <cell r="N270">
            <v>890207088</v>
          </cell>
        </row>
        <row r="271">
          <cell r="N271">
            <v>890207088</v>
          </cell>
        </row>
        <row r="272">
          <cell r="N272">
            <v>890207088</v>
          </cell>
        </row>
        <row r="273">
          <cell r="N273">
            <v>890207088</v>
          </cell>
        </row>
        <row r="274">
          <cell r="N274">
            <v>890207088</v>
          </cell>
        </row>
        <row r="275">
          <cell r="N275">
            <v>890207088</v>
          </cell>
        </row>
        <row r="276">
          <cell r="N276">
            <v>890207088</v>
          </cell>
        </row>
        <row r="277">
          <cell r="N277">
            <v>890207088</v>
          </cell>
        </row>
        <row r="278">
          <cell r="N278">
            <v>890207088</v>
          </cell>
        </row>
        <row r="279">
          <cell r="N279">
            <v>890207088</v>
          </cell>
        </row>
        <row r="280">
          <cell r="N280">
            <v>890207088</v>
          </cell>
        </row>
        <row r="281">
          <cell r="N281">
            <v>890207088</v>
          </cell>
        </row>
        <row r="282">
          <cell r="N282">
            <v>890207088</v>
          </cell>
        </row>
        <row r="283">
          <cell r="N283">
            <v>890207088</v>
          </cell>
        </row>
        <row r="284">
          <cell r="N284">
            <v>890207088</v>
          </cell>
        </row>
        <row r="285">
          <cell r="N285">
            <v>890207088</v>
          </cell>
        </row>
        <row r="286">
          <cell r="N286">
            <v>890207088</v>
          </cell>
        </row>
        <row r="287">
          <cell r="N287">
            <v>890207088</v>
          </cell>
        </row>
        <row r="288">
          <cell r="N288">
            <v>890207088</v>
          </cell>
        </row>
        <row r="289">
          <cell r="N289">
            <v>890207088</v>
          </cell>
        </row>
        <row r="290">
          <cell r="N290">
            <v>890207088</v>
          </cell>
        </row>
        <row r="291">
          <cell r="N291">
            <v>890207088</v>
          </cell>
        </row>
        <row r="292">
          <cell r="N292">
            <v>890207088</v>
          </cell>
        </row>
        <row r="293">
          <cell r="N293">
            <v>890207088</v>
          </cell>
        </row>
        <row r="294">
          <cell r="N294">
            <v>890207088</v>
          </cell>
        </row>
        <row r="295">
          <cell r="N295">
            <v>890207088</v>
          </cell>
        </row>
        <row r="296">
          <cell r="N296">
            <v>890207088</v>
          </cell>
        </row>
        <row r="297">
          <cell r="N297">
            <v>814006664</v>
          </cell>
        </row>
        <row r="298">
          <cell r="N298">
            <v>814006664</v>
          </cell>
        </row>
        <row r="299">
          <cell r="N299">
            <v>814006664</v>
          </cell>
        </row>
        <row r="300">
          <cell r="N300">
            <v>814006664</v>
          </cell>
        </row>
        <row r="301">
          <cell r="N301">
            <v>814006664</v>
          </cell>
        </row>
        <row r="302">
          <cell r="N302">
            <v>814006664</v>
          </cell>
        </row>
        <row r="303">
          <cell r="N303">
            <v>814006664</v>
          </cell>
        </row>
        <row r="304">
          <cell r="N304">
            <v>814006664</v>
          </cell>
        </row>
        <row r="305">
          <cell r="N305">
            <v>814006664</v>
          </cell>
        </row>
        <row r="306">
          <cell r="N306">
            <v>814006664</v>
          </cell>
        </row>
        <row r="307">
          <cell r="N307">
            <v>814006664</v>
          </cell>
        </row>
        <row r="308">
          <cell r="N308">
            <v>814006664</v>
          </cell>
        </row>
        <row r="309">
          <cell r="N309">
            <v>814006664</v>
          </cell>
        </row>
        <row r="310">
          <cell r="N310">
            <v>890924996</v>
          </cell>
        </row>
        <row r="311">
          <cell r="N311">
            <v>890924996</v>
          </cell>
        </row>
        <row r="312">
          <cell r="N312">
            <v>890924996</v>
          </cell>
        </row>
        <row r="313">
          <cell r="N313">
            <v>890924996</v>
          </cell>
        </row>
        <row r="314">
          <cell r="N314">
            <v>890924996</v>
          </cell>
        </row>
        <row r="315">
          <cell r="N315">
            <v>890924996</v>
          </cell>
        </row>
        <row r="316">
          <cell r="N316">
            <v>890924996</v>
          </cell>
        </row>
        <row r="317">
          <cell r="N317">
            <v>890924996</v>
          </cell>
        </row>
        <row r="318">
          <cell r="N318">
            <v>890924996</v>
          </cell>
        </row>
        <row r="319">
          <cell r="N319">
            <v>890924996</v>
          </cell>
        </row>
        <row r="320">
          <cell r="N320">
            <v>890924996</v>
          </cell>
        </row>
        <row r="321">
          <cell r="N321">
            <v>890924996</v>
          </cell>
        </row>
        <row r="322">
          <cell r="N322">
            <v>890924996</v>
          </cell>
        </row>
        <row r="323">
          <cell r="N323">
            <v>890924996</v>
          </cell>
        </row>
        <row r="324">
          <cell r="N324">
            <v>890924996</v>
          </cell>
        </row>
        <row r="325">
          <cell r="N325">
            <v>890924996</v>
          </cell>
        </row>
        <row r="326">
          <cell r="N326">
            <v>890924996</v>
          </cell>
        </row>
        <row r="327">
          <cell r="N327">
            <v>890924996</v>
          </cell>
        </row>
        <row r="328">
          <cell r="N328">
            <v>890924996</v>
          </cell>
        </row>
        <row r="329">
          <cell r="N329">
            <v>890924996</v>
          </cell>
        </row>
        <row r="330">
          <cell r="N330">
            <v>890924996</v>
          </cell>
        </row>
        <row r="331">
          <cell r="N331">
            <v>890924996</v>
          </cell>
        </row>
        <row r="332">
          <cell r="N332">
            <v>890924996</v>
          </cell>
        </row>
        <row r="333">
          <cell r="N333">
            <v>900129262</v>
          </cell>
        </row>
        <row r="334">
          <cell r="N334">
            <v>900129262</v>
          </cell>
        </row>
        <row r="335">
          <cell r="N335">
            <v>900129262</v>
          </cell>
        </row>
        <row r="336">
          <cell r="N336">
            <v>900129262</v>
          </cell>
        </row>
        <row r="337">
          <cell r="N337">
            <v>900129262</v>
          </cell>
        </row>
        <row r="338">
          <cell r="N338">
            <v>900129262</v>
          </cell>
        </row>
        <row r="339">
          <cell r="N339">
            <v>900129262</v>
          </cell>
        </row>
        <row r="340">
          <cell r="N340">
            <v>900129262</v>
          </cell>
        </row>
        <row r="341">
          <cell r="N341">
            <v>900129262</v>
          </cell>
        </row>
        <row r="342">
          <cell r="N342">
            <v>900129262</v>
          </cell>
        </row>
        <row r="343">
          <cell r="N343">
            <v>900129262</v>
          </cell>
        </row>
        <row r="344">
          <cell r="N344">
            <v>900129262</v>
          </cell>
        </row>
        <row r="345">
          <cell r="N345">
            <v>900129262</v>
          </cell>
        </row>
        <row r="346">
          <cell r="N346">
            <v>900129262</v>
          </cell>
        </row>
        <row r="347">
          <cell r="N347">
            <v>900129262</v>
          </cell>
        </row>
        <row r="348">
          <cell r="N348">
            <v>900129262</v>
          </cell>
        </row>
        <row r="349">
          <cell r="N349">
            <v>900129262</v>
          </cell>
        </row>
        <row r="350">
          <cell r="N350">
            <v>900129262</v>
          </cell>
        </row>
        <row r="351">
          <cell r="N351">
            <v>900129262</v>
          </cell>
        </row>
        <row r="352">
          <cell r="N352">
            <v>900129262</v>
          </cell>
        </row>
        <row r="353">
          <cell r="N353">
            <v>900129262</v>
          </cell>
        </row>
        <row r="354">
          <cell r="N354">
            <v>900129262</v>
          </cell>
        </row>
        <row r="355">
          <cell r="N355">
            <v>900129262</v>
          </cell>
        </row>
        <row r="356">
          <cell r="N356">
            <v>900129262</v>
          </cell>
        </row>
        <row r="357">
          <cell r="N357">
            <v>900129262</v>
          </cell>
        </row>
        <row r="358">
          <cell r="N358">
            <v>900129262</v>
          </cell>
        </row>
        <row r="359">
          <cell r="N359">
            <v>900129262</v>
          </cell>
        </row>
        <row r="360">
          <cell r="N360">
            <v>900129262</v>
          </cell>
        </row>
        <row r="361">
          <cell r="N361">
            <v>900129262</v>
          </cell>
        </row>
        <row r="362">
          <cell r="N362">
            <v>900129262</v>
          </cell>
        </row>
        <row r="363">
          <cell r="N363">
            <v>900129262</v>
          </cell>
        </row>
        <row r="364">
          <cell r="N364">
            <v>900129262</v>
          </cell>
        </row>
        <row r="365">
          <cell r="N365">
            <v>900129262</v>
          </cell>
        </row>
        <row r="366">
          <cell r="N366">
            <v>900129262</v>
          </cell>
        </row>
        <row r="367">
          <cell r="N367">
            <v>900129262</v>
          </cell>
        </row>
        <row r="368">
          <cell r="N368">
            <v>900129262</v>
          </cell>
        </row>
        <row r="369">
          <cell r="N369">
            <v>900129262</v>
          </cell>
        </row>
        <row r="370">
          <cell r="N370">
            <v>900129262</v>
          </cell>
        </row>
        <row r="371">
          <cell r="N371">
            <v>900129262</v>
          </cell>
        </row>
        <row r="372">
          <cell r="N372">
            <v>900129262</v>
          </cell>
        </row>
        <row r="373">
          <cell r="N373">
            <v>900129262</v>
          </cell>
        </row>
        <row r="374">
          <cell r="N374">
            <v>900129262</v>
          </cell>
        </row>
        <row r="375">
          <cell r="N375">
            <v>900129262</v>
          </cell>
        </row>
        <row r="376">
          <cell r="N376">
            <v>900129262</v>
          </cell>
        </row>
        <row r="377">
          <cell r="N377">
            <v>900129262</v>
          </cell>
        </row>
        <row r="378">
          <cell r="N378">
            <v>900129262</v>
          </cell>
        </row>
        <row r="379">
          <cell r="N379">
            <v>900129262</v>
          </cell>
        </row>
        <row r="380">
          <cell r="N380">
            <v>900129262</v>
          </cell>
        </row>
        <row r="381">
          <cell r="N381">
            <v>900129262</v>
          </cell>
        </row>
        <row r="382">
          <cell r="N382">
            <v>900129262</v>
          </cell>
        </row>
        <row r="383">
          <cell r="N383">
            <v>900129262</v>
          </cell>
        </row>
        <row r="384">
          <cell r="N384">
            <v>900129262</v>
          </cell>
        </row>
        <row r="385">
          <cell r="N385">
            <v>900129262</v>
          </cell>
        </row>
        <row r="386">
          <cell r="N386">
            <v>900129262</v>
          </cell>
        </row>
        <row r="387">
          <cell r="N387">
            <v>900129262</v>
          </cell>
        </row>
        <row r="388">
          <cell r="N388">
            <v>900129262</v>
          </cell>
        </row>
        <row r="389">
          <cell r="N389">
            <v>900129262</v>
          </cell>
        </row>
        <row r="390">
          <cell r="N390">
            <v>900129262</v>
          </cell>
        </row>
        <row r="391">
          <cell r="N391">
            <v>900129262</v>
          </cell>
        </row>
        <row r="392">
          <cell r="N392">
            <v>900129262</v>
          </cell>
        </row>
        <row r="393">
          <cell r="N393">
            <v>900056664</v>
          </cell>
        </row>
        <row r="394">
          <cell r="N394">
            <v>900056664</v>
          </cell>
        </row>
        <row r="395">
          <cell r="N395">
            <v>900056664</v>
          </cell>
        </row>
        <row r="396">
          <cell r="N396">
            <v>900056664</v>
          </cell>
        </row>
        <row r="397">
          <cell r="N397">
            <v>900056664</v>
          </cell>
        </row>
        <row r="398">
          <cell r="N398">
            <v>900056664</v>
          </cell>
        </row>
        <row r="399">
          <cell r="N399">
            <v>900056664</v>
          </cell>
        </row>
        <row r="400">
          <cell r="N400">
            <v>900056664</v>
          </cell>
        </row>
        <row r="401">
          <cell r="N401">
            <v>900056664</v>
          </cell>
        </row>
        <row r="402">
          <cell r="N402">
            <v>900056664</v>
          </cell>
        </row>
        <row r="403">
          <cell r="N403">
            <v>900056664</v>
          </cell>
        </row>
        <row r="404">
          <cell r="N404">
            <v>900056664</v>
          </cell>
        </row>
        <row r="405">
          <cell r="N405">
            <v>900056664</v>
          </cell>
        </row>
        <row r="406">
          <cell r="N406">
            <v>900056664</v>
          </cell>
        </row>
        <row r="407">
          <cell r="N407">
            <v>900056664</v>
          </cell>
        </row>
        <row r="408">
          <cell r="N408">
            <v>900056664</v>
          </cell>
        </row>
        <row r="409">
          <cell r="N409">
            <v>900056664</v>
          </cell>
        </row>
        <row r="410">
          <cell r="N410">
            <v>900056664</v>
          </cell>
        </row>
        <row r="411">
          <cell r="N411">
            <v>900056664</v>
          </cell>
        </row>
        <row r="412">
          <cell r="N412">
            <v>900056664</v>
          </cell>
        </row>
        <row r="413">
          <cell r="N413">
            <v>812008359</v>
          </cell>
        </row>
        <row r="414">
          <cell r="N414">
            <v>812008359</v>
          </cell>
        </row>
        <row r="415">
          <cell r="N415">
            <v>812008359</v>
          </cell>
        </row>
        <row r="416">
          <cell r="N416">
            <v>812008359</v>
          </cell>
        </row>
        <row r="417">
          <cell r="N417">
            <v>812008359</v>
          </cell>
        </row>
        <row r="418">
          <cell r="N418">
            <v>812008359</v>
          </cell>
        </row>
        <row r="419">
          <cell r="N419">
            <v>812008359</v>
          </cell>
        </row>
        <row r="420">
          <cell r="N420">
            <v>812008359</v>
          </cell>
        </row>
        <row r="421">
          <cell r="N421">
            <v>812008359</v>
          </cell>
        </row>
        <row r="422">
          <cell r="N422">
            <v>812008359</v>
          </cell>
        </row>
        <row r="423">
          <cell r="N423">
            <v>812008359</v>
          </cell>
        </row>
        <row r="424">
          <cell r="N424">
            <v>812008359</v>
          </cell>
        </row>
        <row r="425">
          <cell r="N425">
            <v>812008359</v>
          </cell>
        </row>
        <row r="426">
          <cell r="N426">
            <v>812008359</v>
          </cell>
        </row>
        <row r="427">
          <cell r="N427">
            <v>812008359</v>
          </cell>
        </row>
        <row r="428">
          <cell r="N428">
            <v>812008359</v>
          </cell>
        </row>
        <row r="429">
          <cell r="N429">
            <v>812008359</v>
          </cell>
        </row>
        <row r="430">
          <cell r="N430">
            <v>812008359</v>
          </cell>
        </row>
        <row r="431">
          <cell r="N431">
            <v>890330584</v>
          </cell>
        </row>
        <row r="432">
          <cell r="N432">
            <v>890330584</v>
          </cell>
        </row>
        <row r="433">
          <cell r="N433">
            <v>890330584</v>
          </cell>
        </row>
        <row r="434">
          <cell r="N434">
            <v>890330584</v>
          </cell>
        </row>
        <row r="435">
          <cell r="N435">
            <v>890330584</v>
          </cell>
        </row>
        <row r="436">
          <cell r="N436">
            <v>890330584</v>
          </cell>
        </row>
        <row r="437">
          <cell r="N437">
            <v>890330584</v>
          </cell>
        </row>
        <row r="438">
          <cell r="N438">
            <v>890330584</v>
          </cell>
        </row>
        <row r="439">
          <cell r="N439">
            <v>890330584</v>
          </cell>
        </row>
        <row r="440">
          <cell r="N440">
            <v>890330584</v>
          </cell>
        </row>
        <row r="441">
          <cell r="N441">
            <v>890330584</v>
          </cell>
        </row>
        <row r="442">
          <cell r="N442">
            <v>890330584</v>
          </cell>
        </row>
        <row r="443">
          <cell r="N443">
            <v>890330584</v>
          </cell>
        </row>
        <row r="444">
          <cell r="N444">
            <v>890330584</v>
          </cell>
        </row>
        <row r="445">
          <cell r="N445">
            <v>890330584</v>
          </cell>
        </row>
        <row r="446">
          <cell r="N446">
            <v>890330584</v>
          </cell>
        </row>
        <row r="447">
          <cell r="N447">
            <v>890330584</v>
          </cell>
        </row>
        <row r="448">
          <cell r="N448">
            <v>890330584</v>
          </cell>
        </row>
        <row r="449">
          <cell r="N449">
            <v>890330584</v>
          </cell>
        </row>
        <row r="450">
          <cell r="N450">
            <v>890330584</v>
          </cell>
        </row>
        <row r="451">
          <cell r="N451">
            <v>890330584</v>
          </cell>
        </row>
        <row r="452">
          <cell r="N452">
            <v>890330584</v>
          </cell>
        </row>
        <row r="453">
          <cell r="N453">
            <v>890330584</v>
          </cell>
        </row>
        <row r="454">
          <cell r="N454">
            <v>890330584</v>
          </cell>
        </row>
        <row r="455">
          <cell r="N455">
            <v>890330584</v>
          </cell>
        </row>
        <row r="456">
          <cell r="N456">
            <v>890330584</v>
          </cell>
        </row>
        <row r="457">
          <cell r="N457">
            <v>890330584</v>
          </cell>
        </row>
        <row r="458">
          <cell r="N458">
            <v>890330584</v>
          </cell>
        </row>
        <row r="459">
          <cell r="N459">
            <v>890330584</v>
          </cell>
        </row>
        <row r="460">
          <cell r="N460">
            <v>890330584</v>
          </cell>
        </row>
        <row r="461">
          <cell r="N461">
            <v>890330584</v>
          </cell>
        </row>
        <row r="462">
          <cell r="N462">
            <v>890330584</v>
          </cell>
        </row>
        <row r="463">
          <cell r="N463">
            <v>890330584</v>
          </cell>
        </row>
        <row r="464">
          <cell r="N464">
            <v>890330584</v>
          </cell>
        </row>
        <row r="465">
          <cell r="N465">
            <v>890330584</v>
          </cell>
        </row>
        <row r="466">
          <cell r="N466">
            <v>890330584</v>
          </cell>
        </row>
        <row r="467">
          <cell r="N467">
            <v>890330584</v>
          </cell>
        </row>
        <row r="468">
          <cell r="N468">
            <v>890330584</v>
          </cell>
        </row>
        <row r="469">
          <cell r="N469">
            <v>890330584</v>
          </cell>
        </row>
        <row r="470">
          <cell r="N470">
            <v>890330584</v>
          </cell>
        </row>
        <row r="471">
          <cell r="N471">
            <v>890330584</v>
          </cell>
        </row>
        <row r="472">
          <cell r="N472">
            <v>890330584</v>
          </cell>
        </row>
        <row r="473">
          <cell r="N473">
            <v>890330584</v>
          </cell>
        </row>
        <row r="474">
          <cell r="N474">
            <v>890330584</v>
          </cell>
        </row>
        <row r="475">
          <cell r="N475">
            <v>890330584</v>
          </cell>
        </row>
        <row r="476">
          <cell r="N476">
            <v>890330584</v>
          </cell>
        </row>
        <row r="477">
          <cell r="N477">
            <v>890330584</v>
          </cell>
        </row>
        <row r="478">
          <cell r="N478">
            <v>890330584</v>
          </cell>
        </row>
        <row r="479">
          <cell r="N479">
            <v>890330584</v>
          </cell>
        </row>
        <row r="480">
          <cell r="N480">
            <v>890330584</v>
          </cell>
        </row>
        <row r="481">
          <cell r="N481">
            <v>890330584</v>
          </cell>
        </row>
        <row r="482">
          <cell r="N482">
            <v>890330584</v>
          </cell>
        </row>
        <row r="483">
          <cell r="N483">
            <v>890330584</v>
          </cell>
        </row>
        <row r="484">
          <cell r="N484">
            <v>890330584</v>
          </cell>
        </row>
        <row r="485">
          <cell r="N485">
            <v>890330584</v>
          </cell>
        </row>
        <row r="486">
          <cell r="N486">
            <v>890330584</v>
          </cell>
        </row>
        <row r="487">
          <cell r="N487">
            <v>890330584</v>
          </cell>
        </row>
        <row r="488">
          <cell r="N488">
            <v>890330584</v>
          </cell>
        </row>
        <row r="489">
          <cell r="N489">
            <v>890330584</v>
          </cell>
        </row>
        <row r="490">
          <cell r="N490">
            <v>890330584</v>
          </cell>
        </row>
        <row r="491">
          <cell r="N491">
            <v>890330584</v>
          </cell>
        </row>
        <row r="492">
          <cell r="N492">
            <v>890330584</v>
          </cell>
        </row>
        <row r="493">
          <cell r="N493">
            <v>890330584</v>
          </cell>
        </row>
        <row r="494">
          <cell r="N494">
            <v>890330584</v>
          </cell>
        </row>
        <row r="495">
          <cell r="N495">
            <v>890406707</v>
          </cell>
        </row>
        <row r="496">
          <cell r="N496">
            <v>890406707</v>
          </cell>
        </row>
        <row r="497">
          <cell r="N497">
            <v>860062808</v>
          </cell>
        </row>
        <row r="498">
          <cell r="N498">
            <v>860062808</v>
          </cell>
        </row>
        <row r="499">
          <cell r="N499">
            <v>860062808</v>
          </cell>
        </row>
        <row r="500">
          <cell r="N500">
            <v>860062808</v>
          </cell>
        </row>
        <row r="501">
          <cell r="N501">
            <v>860062808</v>
          </cell>
        </row>
        <row r="502">
          <cell r="N502">
            <v>860062808</v>
          </cell>
        </row>
        <row r="503">
          <cell r="N503">
            <v>860062808</v>
          </cell>
        </row>
        <row r="504">
          <cell r="N504">
            <v>860062808</v>
          </cell>
        </row>
        <row r="505">
          <cell r="N505">
            <v>860062808</v>
          </cell>
        </row>
        <row r="506">
          <cell r="N506">
            <v>860062808</v>
          </cell>
        </row>
        <row r="507">
          <cell r="N507">
            <v>860062808</v>
          </cell>
        </row>
        <row r="508">
          <cell r="N508">
            <v>860062808</v>
          </cell>
        </row>
        <row r="509">
          <cell r="N509">
            <v>860062808</v>
          </cell>
        </row>
        <row r="510">
          <cell r="N510">
            <v>860062808</v>
          </cell>
        </row>
        <row r="511">
          <cell r="N511">
            <v>860062808</v>
          </cell>
        </row>
        <row r="512">
          <cell r="N512">
            <v>860062808</v>
          </cell>
        </row>
        <row r="513">
          <cell r="N513">
            <v>860062808</v>
          </cell>
        </row>
        <row r="514">
          <cell r="N514">
            <v>860062808</v>
          </cell>
        </row>
        <row r="515">
          <cell r="N515">
            <v>860062808</v>
          </cell>
        </row>
        <row r="516">
          <cell r="N516">
            <v>860062808</v>
          </cell>
        </row>
        <row r="517">
          <cell r="N517">
            <v>860062808</v>
          </cell>
        </row>
        <row r="518">
          <cell r="N518">
            <v>860062808</v>
          </cell>
        </row>
        <row r="519">
          <cell r="N519">
            <v>860062808</v>
          </cell>
        </row>
        <row r="520">
          <cell r="N520">
            <v>860062808</v>
          </cell>
        </row>
        <row r="521">
          <cell r="N521">
            <v>860062808</v>
          </cell>
        </row>
        <row r="522">
          <cell r="N522">
            <v>860062808</v>
          </cell>
        </row>
        <row r="523">
          <cell r="N523">
            <v>860062808</v>
          </cell>
        </row>
        <row r="524">
          <cell r="N524">
            <v>860062808</v>
          </cell>
        </row>
        <row r="525">
          <cell r="N525">
            <v>860062808</v>
          </cell>
        </row>
        <row r="526">
          <cell r="N526">
            <v>860062808</v>
          </cell>
        </row>
        <row r="527">
          <cell r="N527">
            <v>860062808</v>
          </cell>
        </row>
        <row r="528">
          <cell r="N528">
            <v>860062808</v>
          </cell>
        </row>
        <row r="529">
          <cell r="N529">
            <v>860062808</v>
          </cell>
        </row>
        <row r="530">
          <cell r="N530">
            <v>860062808</v>
          </cell>
        </row>
        <row r="531">
          <cell r="N531">
            <v>860062808</v>
          </cell>
        </row>
        <row r="532">
          <cell r="N532">
            <v>860062808</v>
          </cell>
        </row>
        <row r="533">
          <cell r="N533">
            <v>860062808</v>
          </cell>
        </row>
        <row r="534">
          <cell r="N534">
            <v>860062808</v>
          </cell>
        </row>
        <row r="535">
          <cell r="N535">
            <v>860062808</v>
          </cell>
        </row>
        <row r="536">
          <cell r="N536">
            <v>860062808</v>
          </cell>
        </row>
        <row r="537">
          <cell r="N537">
            <v>860062808</v>
          </cell>
        </row>
        <row r="538">
          <cell r="N538">
            <v>860062808</v>
          </cell>
        </row>
        <row r="539">
          <cell r="N539">
            <v>860062808</v>
          </cell>
        </row>
        <row r="540">
          <cell r="N540">
            <v>860062808</v>
          </cell>
        </row>
        <row r="541">
          <cell r="N541">
            <v>860062808</v>
          </cell>
        </row>
        <row r="542">
          <cell r="N542">
            <v>860062808</v>
          </cell>
        </row>
        <row r="543">
          <cell r="N543">
            <v>860062808</v>
          </cell>
        </row>
        <row r="544">
          <cell r="N544">
            <v>860062808</v>
          </cell>
        </row>
        <row r="545">
          <cell r="N545">
            <v>860062808</v>
          </cell>
        </row>
        <row r="546">
          <cell r="N546">
            <v>860062808</v>
          </cell>
        </row>
        <row r="547">
          <cell r="N547">
            <v>860062808</v>
          </cell>
        </row>
        <row r="548">
          <cell r="N548">
            <v>860062808</v>
          </cell>
        </row>
        <row r="549">
          <cell r="N549">
            <v>860062808</v>
          </cell>
        </row>
        <row r="550">
          <cell r="N550">
            <v>860062808</v>
          </cell>
        </row>
        <row r="551">
          <cell r="N551">
            <v>860062808</v>
          </cell>
        </row>
        <row r="552">
          <cell r="N552">
            <v>860062808</v>
          </cell>
        </row>
        <row r="553">
          <cell r="N553">
            <v>860062808</v>
          </cell>
        </row>
        <row r="554">
          <cell r="N554">
            <v>860062808</v>
          </cell>
        </row>
        <row r="555">
          <cell r="N555">
            <v>860062808</v>
          </cell>
        </row>
        <row r="556">
          <cell r="N556">
            <v>860062808</v>
          </cell>
        </row>
        <row r="557">
          <cell r="N557">
            <v>860062808</v>
          </cell>
        </row>
        <row r="558">
          <cell r="N558">
            <v>860062808</v>
          </cell>
        </row>
        <row r="559">
          <cell r="N559">
            <v>860062808</v>
          </cell>
        </row>
        <row r="560">
          <cell r="N560">
            <v>860062808</v>
          </cell>
        </row>
        <row r="561">
          <cell r="N561">
            <v>860062808</v>
          </cell>
        </row>
        <row r="562">
          <cell r="N562">
            <v>860062808</v>
          </cell>
        </row>
        <row r="563">
          <cell r="N563">
            <v>860062808</v>
          </cell>
        </row>
        <row r="564">
          <cell r="N564">
            <v>860062808</v>
          </cell>
        </row>
        <row r="565">
          <cell r="N565">
            <v>860062808</v>
          </cell>
        </row>
        <row r="566">
          <cell r="N566">
            <v>860062808</v>
          </cell>
        </row>
        <row r="567">
          <cell r="N567">
            <v>860062808</v>
          </cell>
        </row>
        <row r="568">
          <cell r="N568">
            <v>860062808</v>
          </cell>
        </row>
        <row r="569">
          <cell r="N569">
            <v>860062808</v>
          </cell>
        </row>
        <row r="570">
          <cell r="N570">
            <v>860062808</v>
          </cell>
        </row>
        <row r="571">
          <cell r="N571">
            <v>860062808</v>
          </cell>
        </row>
        <row r="572">
          <cell r="N572">
            <v>860062808</v>
          </cell>
        </row>
        <row r="573">
          <cell r="N573">
            <v>860062808</v>
          </cell>
        </row>
        <row r="574">
          <cell r="N574">
            <v>860062808</v>
          </cell>
        </row>
        <row r="575">
          <cell r="N575">
            <v>860062808</v>
          </cell>
        </row>
        <row r="576">
          <cell r="N576">
            <v>860062808</v>
          </cell>
        </row>
        <row r="577">
          <cell r="N577">
            <v>860062808</v>
          </cell>
        </row>
        <row r="578">
          <cell r="N578">
            <v>860062808</v>
          </cell>
        </row>
        <row r="579">
          <cell r="N579">
            <v>860062808</v>
          </cell>
        </row>
        <row r="580">
          <cell r="N580">
            <v>860062808</v>
          </cell>
        </row>
        <row r="581">
          <cell r="N581">
            <v>860062808</v>
          </cell>
        </row>
        <row r="582">
          <cell r="N582">
            <v>860062808</v>
          </cell>
        </row>
        <row r="583">
          <cell r="N583">
            <v>860062808</v>
          </cell>
        </row>
        <row r="584">
          <cell r="N584">
            <v>860062808</v>
          </cell>
        </row>
        <row r="585">
          <cell r="N585">
            <v>860062808</v>
          </cell>
        </row>
        <row r="586">
          <cell r="N586">
            <v>860062808</v>
          </cell>
        </row>
        <row r="587">
          <cell r="N587">
            <v>860062808</v>
          </cell>
        </row>
        <row r="588">
          <cell r="N588">
            <v>860062808</v>
          </cell>
        </row>
        <row r="589">
          <cell r="N589">
            <v>860062808</v>
          </cell>
        </row>
        <row r="590">
          <cell r="N590">
            <v>860062808</v>
          </cell>
        </row>
        <row r="591">
          <cell r="N591">
            <v>860062808</v>
          </cell>
        </row>
        <row r="592">
          <cell r="N592">
            <v>860062808</v>
          </cell>
        </row>
        <row r="593">
          <cell r="N593">
            <v>860062808</v>
          </cell>
        </row>
        <row r="594">
          <cell r="N594">
            <v>860062808</v>
          </cell>
        </row>
        <row r="595">
          <cell r="N595">
            <v>860062808</v>
          </cell>
        </row>
        <row r="596">
          <cell r="N596">
            <v>860062808</v>
          </cell>
        </row>
        <row r="597">
          <cell r="N597">
            <v>860062808</v>
          </cell>
        </row>
        <row r="598">
          <cell r="N598">
            <v>860062808</v>
          </cell>
        </row>
        <row r="599">
          <cell r="N599">
            <v>860062808</v>
          </cell>
        </row>
        <row r="600">
          <cell r="N600">
            <v>900185816</v>
          </cell>
        </row>
        <row r="601">
          <cell r="N601">
            <v>900185816</v>
          </cell>
        </row>
        <row r="602">
          <cell r="N602">
            <v>900185816</v>
          </cell>
        </row>
        <row r="603">
          <cell r="N603">
            <v>900185816</v>
          </cell>
        </row>
        <row r="604">
          <cell r="N604">
            <v>900185816</v>
          </cell>
        </row>
        <row r="605">
          <cell r="N605">
            <v>900185816</v>
          </cell>
        </row>
        <row r="606">
          <cell r="N606">
            <v>900185816</v>
          </cell>
        </row>
        <row r="607">
          <cell r="N607">
            <v>900185816</v>
          </cell>
        </row>
        <row r="608">
          <cell r="N608">
            <v>900185816</v>
          </cell>
        </row>
        <row r="609">
          <cell r="N609">
            <v>900185816</v>
          </cell>
        </row>
        <row r="610">
          <cell r="N610">
            <v>900185816</v>
          </cell>
        </row>
        <row r="611">
          <cell r="N611">
            <v>900185816</v>
          </cell>
        </row>
        <row r="612">
          <cell r="N612">
            <v>900185816</v>
          </cell>
        </row>
        <row r="613">
          <cell r="N613">
            <v>900185816</v>
          </cell>
        </row>
        <row r="614">
          <cell r="N614">
            <v>900185816</v>
          </cell>
        </row>
        <row r="615">
          <cell r="N615">
            <v>900185816</v>
          </cell>
        </row>
        <row r="616">
          <cell r="N616">
            <v>900185816</v>
          </cell>
        </row>
        <row r="617">
          <cell r="N617">
            <v>900185816</v>
          </cell>
        </row>
        <row r="618">
          <cell r="N618">
            <v>900185816</v>
          </cell>
        </row>
        <row r="619">
          <cell r="N619">
            <v>900185816</v>
          </cell>
        </row>
        <row r="620">
          <cell r="N620">
            <v>900185816</v>
          </cell>
        </row>
        <row r="621">
          <cell r="N621">
            <v>900185816</v>
          </cell>
        </row>
        <row r="622">
          <cell r="N622">
            <v>900185816</v>
          </cell>
        </row>
        <row r="623">
          <cell r="N623">
            <v>900185816</v>
          </cell>
        </row>
        <row r="624">
          <cell r="N624">
            <v>16891092</v>
          </cell>
        </row>
        <row r="625">
          <cell r="N625">
            <v>16891092</v>
          </cell>
        </row>
        <row r="626">
          <cell r="N626">
            <v>16891092</v>
          </cell>
        </row>
        <row r="627">
          <cell r="N627">
            <v>900810098</v>
          </cell>
        </row>
        <row r="628">
          <cell r="N628">
            <v>900810098</v>
          </cell>
        </row>
        <row r="629">
          <cell r="N629">
            <v>900810098</v>
          </cell>
        </row>
        <row r="630">
          <cell r="N630">
            <v>18184960</v>
          </cell>
        </row>
        <row r="631">
          <cell r="N631">
            <v>18184960</v>
          </cell>
        </row>
        <row r="632">
          <cell r="N632">
            <v>18184960</v>
          </cell>
        </row>
        <row r="633">
          <cell r="N633">
            <v>18184960</v>
          </cell>
        </row>
        <row r="634">
          <cell r="N634">
            <v>18184960</v>
          </cell>
        </row>
        <row r="635">
          <cell r="N635">
            <v>18184960</v>
          </cell>
        </row>
        <row r="636">
          <cell r="N636">
            <v>18184960</v>
          </cell>
        </row>
        <row r="637">
          <cell r="N637">
            <v>18184960</v>
          </cell>
        </row>
        <row r="638">
          <cell r="N638">
            <v>18184960</v>
          </cell>
        </row>
        <row r="639">
          <cell r="N639">
            <v>18184960</v>
          </cell>
        </row>
        <row r="640">
          <cell r="N640">
            <v>18184960</v>
          </cell>
        </row>
        <row r="641">
          <cell r="N641">
            <v>18184960</v>
          </cell>
        </row>
        <row r="642">
          <cell r="N642">
            <v>18184960</v>
          </cell>
        </row>
        <row r="643">
          <cell r="N643">
            <v>18184960</v>
          </cell>
        </row>
        <row r="644">
          <cell r="N644">
            <v>18184960</v>
          </cell>
        </row>
        <row r="645">
          <cell r="N645">
            <v>18184960</v>
          </cell>
        </row>
        <row r="646">
          <cell r="N646">
            <v>18184960</v>
          </cell>
        </row>
        <row r="647">
          <cell r="N647">
            <v>18184960</v>
          </cell>
        </row>
        <row r="648">
          <cell r="N648">
            <v>19291768</v>
          </cell>
        </row>
        <row r="649">
          <cell r="N649">
            <v>19291768</v>
          </cell>
        </row>
        <row r="650">
          <cell r="N650">
            <v>19291768</v>
          </cell>
        </row>
        <row r="651">
          <cell r="N651">
            <v>19291768</v>
          </cell>
        </row>
        <row r="652">
          <cell r="N652">
            <v>19291768</v>
          </cell>
        </row>
        <row r="653">
          <cell r="N653">
            <v>900485301</v>
          </cell>
        </row>
        <row r="654">
          <cell r="N654">
            <v>900485301</v>
          </cell>
        </row>
        <row r="655">
          <cell r="N655">
            <v>900485301</v>
          </cell>
        </row>
        <row r="656">
          <cell r="N656">
            <v>900485301</v>
          </cell>
        </row>
        <row r="657">
          <cell r="N657">
            <v>900485301</v>
          </cell>
        </row>
        <row r="658">
          <cell r="N658">
            <v>900485301</v>
          </cell>
        </row>
        <row r="659">
          <cell r="N659">
            <v>900485301</v>
          </cell>
        </row>
        <row r="660">
          <cell r="N660">
            <v>900485301</v>
          </cell>
        </row>
        <row r="661">
          <cell r="N661">
            <v>900485301</v>
          </cell>
        </row>
        <row r="662">
          <cell r="N662">
            <v>900485301</v>
          </cell>
        </row>
        <row r="663">
          <cell r="N663">
            <v>900485301</v>
          </cell>
        </row>
        <row r="664">
          <cell r="N664">
            <v>900485301</v>
          </cell>
        </row>
        <row r="665">
          <cell r="N665">
            <v>900485301</v>
          </cell>
        </row>
        <row r="666">
          <cell r="N666">
            <v>900485301</v>
          </cell>
        </row>
        <row r="667">
          <cell r="N667">
            <v>900485301</v>
          </cell>
        </row>
        <row r="668">
          <cell r="N668">
            <v>900485301</v>
          </cell>
        </row>
        <row r="669">
          <cell r="N669">
            <v>900485301</v>
          </cell>
        </row>
        <row r="670">
          <cell r="N670">
            <v>900485301</v>
          </cell>
        </row>
        <row r="671">
          <cell r="N671">
            <v>1072648809</v>
          </cell>
        </row>
        <row r="672">
          <cell r="N672">
            <v>1072648809</v>
          </cell>
        </row>
        <row r="673">
          <cell r="N673">
            <v>1072648809</v>
          </cell>
        </row>
        <row r="674">
          <cell r="N674">
            <v>1072648809</v>
          </cell>
        </row>
        <row r="675">
          <cell r="N675">
            <v>1072648809</v>
          </cell>
        </row>
        <row r="676">
          <cell r="N676">
            <v>1072648809</v>
          </cell>
        </row>
        <row r="677">
          <cell r="N677">
            <v>1072648809</v>
          </cell>
        </row>
        <row r="678">
          <cell r="N678">
            <v>1072648809</v>
          </cell>
        </row>
        <row r="679">
          <cell r="N679">
            <v>1072648809</v>
          </cell>
        </row>
        <row r="680">
          <cell r="N680">
            <v>1072648809</v>
          </cell>
        </row>
        <row r="681">
          <cell r="N681">
            <v>1072648809</v>
          </cell>
        </row>
        <row r="682">
          <cell r="N682">
            <v>73020742</v>
          </cell>
        </row>
        <row r="683">
          <cell r="N683">
            <v>73020742</v>
          </cell>
        </row>
        <row r="684">
          <cell r="N684">
            <v>49760639</v>
          </cell>
        </row>
        <row r="685">
          <cell r="N685">
            <v>49760639</v>
          </cell>
        </row>
        <row r="686">
          <cell r="N686">
            <v>900473906</v>
          </cell>
        </row>
        <row r="687">
          <cell r="N687">
            <v>900473906</v>
          </cell>
        </row>
        <row r="688">
          <cell r="N688">
            <v>900473906</v>
          </cell>
        </row>
        <row r="689">
          <cell r="N689">
            <v>900473906</v>
          </cell>
        </row>
        <row r="690">
          <cell r="N690">
            <v>1047964676</v>
          </cell>
        </row>
        <row r="691">
          <cell r="N691">
            <v>17668211</v>
          </cell>
        </row>
        <row r="692">
          <cell r="N692">
            <v>17668211</v>
          </cell>
        </row>
        <row r="693">
          <cell r="N693">
            <v>17668211</v>
          </cell>
        </row>
        <row r="694">
          <cell r="N694">
            <v>17668211</v>
          </cell>
        </row>
        <row r="695">
          <cell r="N695">
            <v>17668211</v>
          </cell>
        </row>
        <row r="696">
          <cell r="N696">
            <v>17668211</v>
          </cell>
        </row>
        <row r="697">
          <cell r="N697">
            <v>17668211</v>
          </cell>
        </row>
        <row r="698">
          <cell r="N698">
            <v>17668211</v>
          </cell>
        </row>
        <row r="699">
          <cell r="N699">
            <v>17668211</v>
          </cell>
        </row>
        <row r="700">
          <cell r="N700">
            <v>17668211</v>
          </cell>
        </row>
        <row r="701">
          <cell r="N701">
            <v>17668211</v>
          </cell>
        </row>
        <row r="702">
          <cell r="N702">
            <v>17668211</v>
          </cell>
        </row>
        <row r="703">
          <cell r="N703">
            <v>5084051</v>
          </cell>
        </row>
        <row r="704">
          <cell r="N704">
            <v>5084051</v>
          </cell>
        </row>
        <row r="705">
          <cell r="N705">
            <v>5084051</v>
          </cell>
        </row>
        <row r="706">
          <cell r="N706">
            <v>5084051</v>
          </cell>
        </row>
        <row r="707">
          <cell r="N707">
            <v>900439362</v>
          </cell>
        </row>
        <row r="708">
          <cell r="N708">
            <v>900439362</v>
          </cell>
        </row>
        <row r="709">
          <cell r="N709">
            <v>900439362</v>
          </cell>
        </row>
        <row r="710">
          <cell r="N710">
            <v>900439362</v>
          </cell>
        </row>
        <row r="711">
          <cell r="N711">
            <v>900439362</v>
          </cell>
        </row>
        <row r="712">
          <cell r="N712">
            <v>900439362</v>
          </cell>
        </row>
        <row r="713">
          <cell r="N713">
            <v>900439362</v>
          </cell>
        </row>
        <row r="714">
          <cell r="N714">
            <v>900439362</v>
          </cell>
        </row>
        <row r="715">
          <cell r="N715">
            <v>900439362</v>
          </cell>
        </row>
        <row r="716">
          <cell r="N716">
            <v>900439362</v>
          </cell>
        </row>
        <row r="717">
          <cell r="N717">
            <v>900439362</v>
          </cell>
        </row>
        <row r="718">
          <cell r="N718">
            <v>900439362</v>
          </cell>
        </row>
        <row r="719">
          <cell r="N719">
            <v>900439362</v>
          </cell>
        </row>
        <row r="720">
          <cell r="N720">
            <v>900439362</v>
          </cell>
        </row>
        <row r="721">
          <cell r="N721">
            <v>900439362</v>
          </cell>
        </row>
        <row r="722">
          <cell r="N722">
            <v>900439362</v>
          </cell>
        </row>
        <row r="723">
          <cell r="N723">
            <v>900314554</v>
          </cell>
        </row>
        <row r="724">
          <cell r="N724">
            <v>900314554</v>
          </cell>
        </row>
        <row r="725">
          <cell r="N725">
            <v>900314554</v>
          </cell>
        </row>
        <row r="726">
          <cell r="N726">
            <v>900314554</v>
          </cell>
        </row>
        <row r="727">
          <cell r="N727">
            <v>900314554</v>
          </cell>
        </row>
        <row r="728">
          <cell r="N728">
            <v>900661269</v>
          </cell>
        </row>
        <row r="729">
          <cell r="N729">
            <v>900661269</v>
          </cell>
        </row>
        <row r="730">
          <cell r="N730">
            <v>900661269</v>
          </cell>
        </row>
        <row r="731">
          <cell r="N731">
            <v>900661269</v>
          </cell>
        </row>
        <row r="732">
          <cell r="N732">
            <v>900661269</v>
          </cell>
        </row>
        <row r="733">
          <cell r="N733">
            <v>900661269</v>
          </cell>
        </row>
        <row r="734">
          <cell r="N734">
            <v>900929001</v>
          </cell>
        </row>
        <row r="735">
          <cell r="N735">
            <v>900929001</v>
          </cell>
        </row>
        <row r="736">
          <cell r="N736">
            <v>900929001</v>
          </cell>
        </row>
        <row r="737">
          <cell r="N737">
            <v>900929001</v>
          </cell>
        </row>
        <row r="738">
          <cell r="N738">
            <v>900367920</v>
          </cell>
        </row>
        <row r="739">
          <cell r="N739">
            <v>900367920</v>
          </cell>
        </row>
        <row r="740">
          <cell r="N740">
            <v>900367920</v>
          </cell>
        </row>
        <row r="741">
          <cell r="N741">
            <v>900367920</v>
          </cell>
        </row>
        <row r="742">
          <cell r="N742">
            <v>900367920</v>
          </cell>
        </row>
        <row r="743">
          <cell r="N743">
            <v>900367920</v>
          </cell>
        </row>
        <row r="744">
          <cell r="N744">
            <v>900367920</v>
          </cell>
        </row>
        <row r="745">
          <cell r="N745">
            <v>900367920</v>
          </cell>
        </row>
        <row r="746">
          <cell r="N746">
            <v>900367920</v>
          </cell>
        </row>
        <row r="747">
          <cell r="N747">
            <v>900367920</v>
          </cell>
        </row>
        <row r="748">
          <cell r="N748">
            <v>900367920</v>
          </cell>
        </row>
        <row r="749">
          <cell r="N749">
            <v>900367920</v>
          </cell>
        </row>
        <row r="750">
          <cell r="N750">
            <v>900367920</v>
          </cell>
        </row>
        <row r="751">
          <cell r="N751">
            <v>900367920</v>
          </cell>
        </row>
        <row r="752">
          <cell r="N752">
            <v>900367920</v>
          </cell>
        </row>
        <row r="753">
          <cell r="N753">
            <v>900367920</v>
          </cell>
        </row>
        <row r="754">
          <cell r="N754">
            <v>900202461</v>
          </cell>
        </row>
        <row r="755">
          <cell r="N755">
            <v>900202461</v>
          </cell>
        </row>
        <row r="756">
          <cell r="N756">
            <v>900060537</v>
          </cell>
        </row>
        <row r="757">
          <cell r="N757">
            <v>900060537</v>
          </cell>
        </row>
        <row r="758">
          <cell r="N758">
            <v>900060537</v>
          </cell>
        </row>
        <row r="759">
          <cell r="N759">
            <v>900060537</v>
          </cell>
        </row>
        <row r="760">
          <cell r="N760">
            <v>900060537</v>
          </cell>
        </row>
        <row r="761">
          <cell r="N761">
            <v>900060537</v>
          </cell>
        </row>
        <row r="762">
          <cell r="N762">
            <v>900060537</v>
          </cell>
        </row>
        <row r="763">
          <cell r="N763">
            <v>900060537</v>
          </cell>
        </row>
        <row r="764">
          <cell r="N764">
            <v>900060537</v>
          </cell>
        </row>
        <row r="765">
          <cell r="N765">
            <v>900060537</v>
          </cell>
        </row>
        <row r="766">
          <cell r="N766">
            <v>900060537</v>
          </cell>
        </row>
        <row r="767">
          <cell r="N767">
            <v>900060537</v>
          </cell>
        </row>
        <row r="768">
          <cell r="N768">
            <v>900060537</v>
          </cell>
        </row>
        <row r="769">
          <cell r="N769">
            <v>900060537</v>
          </cell>
        </row>
        <row r="770">
          <cell r="N770">
            <v>900060537</v>
          </cell>
        </row>
        <row r="771">
          <cell r="N771">
            <v>900060537</v>
          </cell>
        </row>
        <row r="772">
          <cell r="N772">
            <v>900060537</v>
          </cell>
        </row>
        <row r="773">
          <cell r="N773">
            <v>900060537</v>
          </cell>
        </row>
        <row r="774">
          <cell r="N774">
            <v>900060537</v>
          </cell>
        </row>
        <row r="775">
          <cell r="N775">
            <v>900060537</v>
          </cell>
        </row>
        <row r="776">
          <cell r="N776">
            <v>900060537</v>
          </cell>
        </row>
        <row r="777">
          <cell r="N777">
            <v>900060537</v>
          </cell>
        </row>
        <row r="778">
          <cell r="N778">
            <v>900060537</v>
          </cell>
        </row>
        <row r="779">
          <cell r="N779">
            <v>900060537</v>
          </cell>
        </row>
        <row r="780">
          <cell r="N780">
            <v>900060537</v>
          </cell>
        </row>
        <row r="781">
          <cell r="N781">
            <v>900637901</v>
          </cell>
        </row>
        <row r="782">
          <cell r="N782">
            <v>900637901</v>
          </cell>
        </row>
        <row r="783">
          <cell r="N783">
            <v>806015728</v>
          </cell>
        </row>
        <row r="784">
          <cell r="N784">
            <v>806015728</v>
          </cell>
        </row>
        <row r="785">
          <cell r="N785">
            <v>806015728</v>
          </cell>
        </row>
        <row r="786">
          <cell r="N786">
            <v>900731201</v>
          </cell>
        </row>
        <row r="787">
          <cell r="N787">
            <v>900731201</v>
          </cell>
        </row>
        <row r="788">
          <cell r="N788">
            <v>900731201</v>
          </cell>
        </row>
        <row r="789">
          <cell r="N789">
            <v>900330225</v>
          </cell>
        </row>
        <row r="790">
          <cell r="N790">
            <v>900330225</v>
          </cell>
        </row>
        <row r="791">
          <cell r="N791">
            <v>900330225</v>
          </cell>
        </row>
        <row r="792">
          <cell r="N792">
            <v>900330225</v>
          </cell>
        </row>
        <row r="793">
          <cell r="N793">
            <v>900330225</v>
          </cell>
        </row>
        <row r="794">
          <cell r="N794">
            <v>900330225</v>
          </cell>
        </row>
        <row r="795">
          <cell r="N795">
            <v>900330225</v>
          </cell>
        </row>
        <row r="796">
          <cell r="N796">
            <v>900330225</v>
          </cell>
        </row>
        <row r="797">
          <cell r="N797">
            <v>900330225</v>
          </cell>
        </row>
        <row r="798">
          <cell r="N798">
            <v>900330225</v>
          </cell>
        </row>
        <row r="799">
          <cell r="N799">
            <v>900330225</v>
          </cell>
        </row>
        <row r="800">
          <cell r="N800">
            <v>900330225</v>
          </cell>
        </row>
        <row r="801">
          <cell r="N801">
            <v>900330225</v>
          </cell>
        </row>
        <row r="802">
          <cell r="N802">
            <v>900330225</v>
          </cell>
        </row>
        <row r="803">
          <cell r="N803">
            <v>900330225</v>
          </cell>
        </row>
        <row r="804">
          <cell r="N804">
            <v>900330225</v>
          </cell>
        </row>
        <row r="805">
          <cell r="N805">
            <v>900330225</v>
          </cell>
        </row>
        <row r="806">
          <cell r="N806">
            <v>900330225</v>
          </cell>
        </row>
        <row r="807">
          <cell r="N807">
            <v>900330225</v>
          </cell>
        </row>
        <row r="808">
          <cell r="N808">
            <v>900330225</v>
          </cell>
        </row>
        <row r="809">
          <cell r="N809">
            <v>900330225</v>
          </cell>
        </row>
        <row r="810">
          <cell r="N810">
            <v>900330225</v>
          </cell>
        </row>
        <row r="811">
          <cell r="N811">
            <v>900330225</v>
          </cell>
        </row>
        <row r="812">
          <cell r="N812">
            <v>900330225</v>
          </cell>
        </row>
        <row r="813">
          <cell r="N813">
            <v>900330225</v>
          </cell>
        </row>
        <row r="814">
          <cell r="N814">
            <v>900330225</v>
          </cell>
        </row>
        <row r="815">
          <cell r="N815">
            <v>900330225</v>
          </cell>
        </row>
        <row r="816">
          <cell r="N816">
            <v>900330225</v>
          </cell>
        </row>
        <row r="817">
          <cell r="N817">
            <v>900330225</v>
          </cell>
        </row>
        <row r="818">
          <cell r="N818">
            <v>900330225</v>
          </cell>
        </row>
        <row r="819">
          <cell r="N819">
            <v>900330225</v>
          </cell>
        </row>
        <row r="820">
          <cell r="N820">
            <v>900330225</v>
          </cell>
        </row>
        <row r="821">
          <cell r="N821">
            <v>900330225</v>
          </cell>
        </row>
        <row r="822">
          <cell r="N822">
            <v>900330225</v>
          </cell>
        </row>
        <row r="823">
          <cell r="N823">
            <v>900330225</v>
          </cell>
        </row>
        <row r="824">
          <cell r="N824">
            <v>900345712</v>
          </cell>
        </row>
        <row r="825">
          <cell r="N825">
            <v>900345712</v>
          </cell>
        </row>
        <row r="826">
          <cell r="N826">
            <v>900345712</v>
          </cell>
        </row>
        <row r="827">
          <cell r="N827">
            <v>900345712</v>
          </cell>
        </row>
        <row r="828">
          <cell r="N828">
            <v>900345712</v>
          </cell>
        </row>
        <row r="829">
          <cell r="N829">
            <v>900345712</v>
          </cell>
        </row>
        <row r="830">
          <cell r="N830">
            <v>900345712</v>
          </cell>
        </row>
        <row r="831">
          <cell r="N831">
            <v>900345712</v>
          </cell>
        </row>
        <row r="832">
          <cell r="N832">
            <v>900345712</v>
          </cell>
        </row>
        <row r="833">
          <cell r="N833">
            <v>900345712</v>
          </cell>
        </row>
        <row r="834">
          <cell r="N834">
            <v>812004443</v>
          </cell>
        </row>
        <row r="835">
          <cell r="N835">
            <v>812004443</v>
          </cell>
        </row>
        <row r="836">
          <cell r="N836">
            <v>812004443</v>
          </cell>
        </row>
        <row r="837">
          <cell r="N837">
            <v>812004443</v>
          </cell>
        </row>
        <row r="838">
          <cell r="N838">
            <v>812004443</v>
          </cell>
        </row>
        <row r="839">
          <cell r="N839">
            <v>812004443</v>
          </cell>
        </row>
        <row r="840">
          <cell r="N840">
            <v>812004443</v>
          </cell>
        </row>
        <row r="841">
          <cell r="N841">
            <v>812004443</v>
          </cell>
        </row>
        <row r="842">
          <cell r="N842">
            <v>812004443</v>
          </cell>
        </row>
        <row r="843">
          <cell r="N843">
            <v>812004443</v>
          </cell>
        </row>
        <row r="844">
          <cell r="N844">
            <v>812004443</v>
          </cell>
        </row>
        <row r="845">
          <cell r="N845">
            <v>812004443</v>
          </cell>
        </row>
        <row r="846">
          <cell r="N846">
            <v>812004443</v>
          </cell>
        </row>
        <row r="847">
          <cell r="N847">
            <v>812004443</v>
          </cell>
        </row>
        <row r="848">
          <cell r="N848">
            <v>812004443</v>
          </cell>
        </row>
        <row r="849">
          <cell r="N849">
            <v>812004443</v>
          </cell>
        </row>
        <row r="850">
          <cell r="N850">
            <v>812004443</v>
          </cell>
        </row>
        <row r="851">
          <cell r="N851">
            <v>812004443</v>
          </cell>
        </row>
        <row r="852">
          <cell r="N852">
            <v>812004443</v>
          </cell>
        </row>
        <row r="853">
          <cell r="N853">
            <v>812004443</v>
          </cell>
        </row>
        <row r="854">
          <cell r="N854">
            <v>812004443</v>
          </cell>
        </row>
        <row r="855">
          <cell r="N855">
            <v>812004443</v>
          </cell>
        </row>
        <row r="856">
          <cell r="N856">
            <v>812004443</v>
          </cell>
        </row>
        <row r="857">
          <cell r="N857">
            <v>812004443</v>
          </cell>
        </row>
        <row r="858">
          <cell r="N858">
            <v>812004443</v>
          </cell>
        </row>
        <row r="859">
          <cell r="N859">
            <v>812004443</v>
          </cell>
        </row>
        <row r="860">
          <cell r="N860">
            <v>812004443</v>
          </cell>
        </row>
        <row r="861">
          <cell r="N861">
            <v>812004443</v>
          </cell>
        </row>
        <row r="862">
          <cell r="N862">
            <v>812004443</v>
          </cell>
        </row>
        <row r="863">
          <cell r="N863">
            <v>812004443</v>
          </cell>
        </row>
        <row r="864">
          <cell r="N864">
            <v>812004443</v>
          </cell>
        </row>
        <row r="865">
          <cell r="N865">
            <v>812004443</v>
          </cell>
        </row>
        <row r="866">
          <cell r="N866">
            <v>812004443</v>
          </cell>
        </row>
        <row r="867">
          <cell r="N867">
            <v>812004443</v>
          </cell>
        </row>
        <row r="868">
          <cell r="N868">
            <v>812004443</v>
          </cell>
        </row>
        <row r="869">
          <cell r="N869">
            <v>812004443</v>
          </cell>
        </row>
        <row r="870">
          <cell r="N870">
            <v>812004443</v>
          </cell>
        </row>
        <row r="871">
          <cell r="N871">
            <v>812004443</v>
          </cell>
        </row>
        <row r="872">
          <cell r="N872">
            <v>812004443</v>
          </cell>
        </row>
        <row r="873">
          <cell r="N873">
            <v>900086472</v>
          </cell>
        </row>
        <row r="874">
          <cell r="N874">
            <v>900086472</v>
          </cell>
        </row>
        <row r="875">
          <cell r="N875">
            <v>900086472</v>
          </cell>
        </row>
        <row r="876">
          <cell r="N876">
            <v>900086472</v>
          </cell>
        </row>
        <row r="877">
          <cell r="N877">
            <v>900086472</v>
          </cell>
        </row>
        <row r="878">
          <cell r="N878">
            <v>10305214</v>
          </cell>
        </row>
        <row r="879">
          <cell r="N879">
            <v>10305214</v>
          </cell>
        </row>
        <row r="880">
          <cell r="N880">
            <v>10305214</v>
          </cell>
        </row>
        <row r="881">
          <cell r="N881">
            <v>10305214</v>
          </cell>
        </row>
        <row r="882">
          <cell r="N882">
            <v>10305214</v>
          </cell>
        </row>
        <row r="883">
          <cell r="N883">
            <v>10305214</v>
          </cell>
        </row>
        <row r="884">
          <cell r="N884">
            <v>10305214</v>
          </cell>
        </row>
        <row r="885">
          <cell r="N885">
            <v>10305214</v>
          </cell>
        </row>
        <row r="886">
          <cell r="N886">
            <v>79487375</v>
          </cell>
        </row>
        <row r="887">
          <cell r="N887">
            <v>79487375</v>
          </cell>
        </row>
        <row r="888">
          <cell r="N888">
            <v>79487375</v>
          </cell>
        </row>
        <row r="889">
          <cell r="N889">
            <v>79487375</v>
          </cell>
        </row>
        <row r="890">
          <cell r="N890">
            <v>79487375</v>
          </cell>
        </row>
        <row r="891">
          <cell r="N891">
            <v>79487375</v>
          </cell>
        </row>
        <row r="892">
          <cell r="N892">
            <v>79487375</v>
          </cell>
        </row>
        <row r="893">
          <cell r="N893">
            <v>79487375</v>
          </cell>
        </row>
        <row r="894">
          <cell r="N894">
            <v>94404403</v>
          </cell>
        </row>
        <row r="895">
          <cell r="N895">
            <v>94404403</v>
          </cell>
        </row>
        <row r="896">
          <cell r="N896">
            <v>94404403</v>
          </cell>
        </row>
        <row r="897">
          <cell r="N897">
            <v>94404403</v>
          </cell>
        </row>
        <row r="898">
          <cell r="N898">
            <v>94404403</v>
          </cell>
        </row>
        <row r="899">
          <cell r="N899">
            <v>900400965</v>
          </cell>
        </row>
        <row r="900">
          <cell r="N900">
            <v>900400965</v>
          </cell>
        </row>
        <row r="901">
          <cell r="N901">
            <v>900400965</v>
          </cell>
        </row>
        <row r="902">
          <cell r="N902">
            <v>900400965</v>
          </cell>
        </row>
        <row r="903">
          <cell r="N903">
            <v>900400965</v>
          </cell>
        </row>
        <row r="904">
          <cell r="N904">
            <v>900400965</v>
          </cell>
        </row>
        <row r="905">
          <cell r="N905">
            <v>900400965</v>
          </cell>
        </row>
        <row r="906">
          <cell r="N906">
            <v>14011711</v>
          </cell>
        </row>
        <row r="907">
          <cell r="N907">
            <v>14011711</v>
          </cell>
        </row>
        <row r="908">
          <cell r="N908">
            <v>14011711</v>
          </cell>
        </row>
        <row r="909">
          <cell r="N909">
            <v>14011711</v>
          </cell>
        </row>
        <row r="910">
          <cell r="N910">
            <v>14011711</v>
          </cell>
        </row>
        <row r="911">
          <cell r="N911">
            <v>14011711</v>
          </cell>
        </row>
        <row r="912">
          <cell r="N912">
            <v>14011711</v>
          </cell>
        </row>
        <row r="913">
          <cell r="N913">
            <v>14011711</v>
          </cell>
        </row>
        <row r="914">
          <cell r="N914">
            <v>14011711</v>
          </cell>
        </row>
        <row r="915">
          <cell r="N915">
            <v>14011711</v>
          </cell>
        </row>
        <row r="916">
          <cell r="N916">
            <v>14011711</v>
          </cell>
        </row>
        <row r="917">
          <cell r="N917">
            <v>14011711</v>
          </cell>
        </row>
        <row r="918">
          <cell r="N918">
            <v>14011711</v>
          </cell>
        </row>
        <row r="919">
          <cell r="N919">
            <v>14011711</v>
          </cell>
        </row>
        <row r="920">
          <cell r="N920">
            <v>14011711</v>
          </cell>
        </row>
        <row r="921">
          <cell r="N921">
            <v>14011711</v>
          </cell>
        </row>
        <row r="922">
          <cell r="N922">
            <v>14011711</v>
          </cell>
        </row>
        <row r="923">
          <cell r="N923">
            <v>14011711</v>
          </cell>
        </row>
        <row r="924">
          <cell r="N924">
            <v>14011711</v>
          </cell>
        </row>
        <row r="925">
          <cell r="N925">
            <v>830145805</v>
          </cell>
        </row>
        <row r="926">
          <cell r="N926">
            <v>830145805</v>
          </cell>
        </row>
        <row r="927">
          <cell r="N927">
            <v>830145805</v>
          </cell>
        </row>
        <row r="928">
          <cell r="N928">
            <v>830145805</v>
          </cell>
        </row>
        <row r="929">
          <cell r="N929">
            <v>830145805</v>
          </cell>
        </row>
        <row r="930">
          <cell r="N930">
            <v>830145805</v>
          </cell>
        </row>
        <row r="931">
          <cell r="N931">
            <v>830145805</v>
          </cell>
        </row>
        <row r="932">
          <cell r="N932">
            <v>23780840</v>
          </cell>
        </row>
        <row r="933">
          <cell r="N933">
            <v>23780840</v>
          </cell>
        </row>
        <row r="934">
          <cell r="N934">
            <v>23780840</v>
          </cell>
        </row>
        <row r="935">
          <cell r="N935">
            <v>23780840</v>
          </cell>
        </row>
        <row r="936">
          <cell r="N936">
            <v>23780840</v>
          </cell>
        </row>
        <row r="937">
          <cell r="N937">
            <v>85166081</v>
          </cell>
        </row>
        <row r="938">
          <cell r="N938">
            <v>85166081</v>
          </cell>
        </row>
        <row r="939">
          <cell r="N939">
            <v>85166081</v>
          </cell>
        </row>
        <row r="940">
          <cell r="N940">
            <v>85166081</v>
          </cell>
        </row>
        <row r="941">
          <cell r="N941">
            <v>85166081</v>
          </cell>
        </row>
        <row r="942">
          <cell r="N942">
            <v>85166081</v>
          </cell>
        </row>
        <row r="943">
          <cell r="N943">
            <v>85166081</v>
          </cell>
        </row>
        <row r="944">
          <cell r="N944">
            <v>900573176</v>
          </cell>
        </row>
        <row r="945">
          <cell r="N945">
            <v>900573176</v>
          </cell>
        </row>
        <row r="946">
          <cell r="N946">
            <v>900573176</v>
          </cell>
        </row>
        <row r="947">
          <cell r="N947">
            <v>900573176</v>
          </cell>
        </row>
        <row r="948">
          <cell r="N948">
            <v>900573176</v>
          </cell>
        </row>
        <row r="949">
          <cell r="N949">
            <v>900573176</v>
          </cell>
        </row>
        <row r="950">
          <cell r="N950">
            <v>900573176</v>
          </cell>
        </row>
        <row r="951">
          <cell r="N951">
            <v>900573176</v>
          </cell>
        </row>
        <row r="952">
          <cell r="N952">
            <v>9261453</v>
          </cell>
        </row>
        <row r="953">
          <cell r="N953">
            <v>9261453</v>
          </cell>
        </row>
        <row r="954">
          <cell r="N954">
            <v>800155894</v>
          </cell>
        </row>
        <row r="955">
          <cell r="N955">
            <v>800155894</v>
          </cell>
        </row>
        <row r="956">
          <cell r="N956">
            <v>800155894</v>
          </cell>
        </row>
        <row r="957">
          <cell r="N957">
            <v>800155894</v>
          </cell>
        </row>
        <row r="958">
          <cell r="N958">
            <v>800155894</v>
          </cell>
        </row>
        <row r="959">
          <cell r="N959">
            <v>800155894</v>
          </cell>
        </row>
        <row r="960">
          <cell r="N960">
            <v>900648202</v>
          </cell>
        </row>
        <row r="961">
          <cell r="N961">
            <v>900648202</v>
          </cell>
        </row>
        <row r="962">
          <cell r="N962">
            <v>900648202</v>
          </cell>
        </row>
        <row r="963">
          <cell r="N963">
            <v>900648202</v>
          </cell>
        </row>
        <row r="964">
          <cell r="N964">
            <v>900648202</v>
          </cell>
        </row>
        <row r="965">
          <cell r="N965">
            <v>900648202</v>
          </cell>
        </row>
        <row r="966">
          <cell r="N966">
            <v>900086154</v>
          </cell>
        </row>
        <row r="967">
          <cell r="N967">
            <v>900086154</v>
          </cell>
        </row>
        <row r="968">
          <cell r="N968">
            <v>900086154</v>
          </cell>
        </row>
        <row r="969">
          <cell r="N969">
            <v>900086154</v>
          </cell>
        </row>
        <row r="970">
          <cell r="N970">
            <v>900086154</v>
          </cell>
        </row>
        <row r="971">
          <cell r="N971">
            <v>900502698</v>
          </cell>
        </row>
        <row r="972">
          <cell r="N972">
            <v>900502698</v>
          </cell>
        </row>
        <row r="973">
          <cell r="N973">
            <v>900502698</v>
          </cell>
        </row>
        <row r="974">
          <cell r="N974">
            <v>900502698</v>
          </cell>
        </row>
        <row r="975">
          <cell r="N975">
            <v>900502698</v>
          </cell>
        </row>
        <row r="976">
          <cell r="N976">
            <v>900502698</v>
          </cell>
        </row>
        <row r="977">
          <cell r="N977">
            <v>811044897</v>
          </cell>
        </row>
        <row r="978">
          <cell r="N978">
            <v>811044897</v>
          </cell>
        </row>
        <row r="979">
          <cell r="N979">
            <v>811044897</v>
          </cell>
        </row>
        <row r="980">
          <cell r="N980">
            <v>811044897</v>
          </cell>
        </row>
        <row r="981">
          <cell r="N981">
            <v>811044897</v>
          </cell>
        </row>
        <row r="982">
          <cell r="N982">
            <v>811044897</v>
          </cell>
        </row>
        <row r="983">
          <cell r="N983">
            <v>811044897</v>
          </cell>
        </row>
        <row r="984">
          <cell r="N984">
            <v>811044897</v>
          </cell>
        </row>
        <row r="985">
          <cell r="N985">
            <v>811044897</v>
          </cell>
        </row>
        <row r="986">
          <cell r="N986">
            <v>811044897</v>
          </cell>
        </row>
        <row r="987">
          <cell r="N987">
            <v>811044897</v>
          </cell>
        </row>
        <row r="988">
          <cell r="N988">
            <v>811044897</v>
          </cell>
        </row>
        <row r="989">
          <cell r="N989">
            <v>811044897</v>
          </cell>
        </row>
        <row r="990">
          <cell r="N990">
            <v>10896832</v>
          </cell>
        </row>
        <row r="991">
          <cell r="N991">
            <v>36284552</v>
          </cell>
        </row>
        <row r="992">
          <cell r="N992">
            <v>36284552</v>
          </cell>
        </row>
        <row r="993">
          <cell r="N993">
            <v>36284552</v>
          </cell>
        </row>
        <row r="994">
          <cell r="N994">
            <v>36284552</v>
          </cell>
        </row>
        <row r="995">
          <cell r="N995">
            <v>900215165</v>
          </cell>
        </row>
        <row r="996">
          <cell r="N996">
            <v>900215165</v>
          </cell>
        </row>
        <row r="997">
          <cell r="N997">
            <v>901023135</v>
          </cell>
        </row>
        <row r="998">
          <cell r="N998">
            <v>901023135</v>
          </cell>
        </row>
        <row r="999">
          <cell r="N999">
            <v>901023135</v>
          </cell>
        </row>
        <row r="1000">
          <cell r="N1000">
            <v>901023135</v>
          </cell>
        </row>
        <row r="1001">
          <cell r="N1001">
            <v>901023135</v>
          </cell>
        </row>
        <row r="1002">
          <cell r="N1002">
            <v>91239403</v>
          </cell>
        </row>
        <row r="1003">
          <cell r="N1003">
            <v>13747600</v>
          </cell>
        </row>
        <row r="1004">
          <cell r="N1004">
            <v>13747600</v>
          </cell>
        </row>
        <row r="1005">
          <cell r="N1005">
            <v>13747600</v>
          </cell>
        </row>
        <row r="1006">
          <cell r="N1006">
            <v>900454096</v>
          </cell>
        </row>
        <row r="1007">
          <cell r="N1007">
            <v>900454096</v>
          </cell>
        </row>
        <row r="1008">
          <cell r="N1008">
            <v>900454096</v>
          </cell>
        </row>
        <row r="1009">
          <cell r="N1009">
            <v>900454096</v>
          </cell>
        </row>
        <row r="1010">
          <cell r="N1010">
            <v>1042768777</v>
          </cell>
        </row>
        <row r="1011">
          <cell r="N1011">
            <v>1042768777</v>
          </cell>
        </row>
        <row r="1012">
          <cell r="N1012">
            <v>1042768777</v>
          </cell>
        </row>
        <row r="1013">
          <cell r="N1013">
            <v>32259672</v>
          </cell>
        </row>
        <row r="1014">
          <cell r="N1014">
            <v>32259672</v>
          </cell>
        </row>
        <row r="1015">
          <cell r="N1015">
            <v>32259672</v>
          </cell>
        </row>
        <row r="1016">
          <cell r="N1016">
            <v>32259672</v>
          </cell>
        </row>
        <row r="1017">
          <cell r="N1017">
            <v>900599349</v>
          </cell>
        </row>
        <row r="1018">
          <cell r="N1018">
            <v>900599349</v>
          </cell>
        </row>
        <row r="1019">
          <cell r="N1019">
            <v>900599349</v>
          </cell>
        </row>
        <row r="1020">
          <cell r="N1020">
            <v>900599349</v>
          </cell>
        </row>
        <row r="1021">
          <cell r="N1021">
            <v>900599349</v>
          </cell>
        </row>
        <row r="1022">
          <cell r="N1022">
            <v>900599349</v>
          </cell>
        </row>
        <row r="1023">
          <cell r="N1023">
            <v>900599349</v>
          </cell>
        </row>
        <row r="1024">
          <cell r="N1024">
            <v>900599349</v>
          </cell>
        </row>
        <row r="1025">
          <cell r="N1025">
            <v>900599349</v>
          </cell>
        </row>
        <row r="1026">
          <cell r="N1026">
            <v>900599349</v>
          </cell>
        </row>
        <row r="1027">
          <cell r="N1027">
            <v>900599349</v>
          </cell>
        </row>
        <row r="1028">
          <cell r="N1028">
            <v>900599349</v>
          </cell>
        </row>
        <row r="1029">
          <cell r="N1029">
            <v>900599349</v>
          </cell>
        </row>
        <row r="1030">
          <cell r="N1030">
            <v>900599349</v>
          </cell>
        </row>
        <row r="1031">
          <cell r="N1031">
            <v>900599349</v>
          </cell>
        </row>
        <row r="1032">
          <cell r="N1032">
            <v>900599349</v>
          </cell>
        </row>
        <row r="1033">
          <cell r="N1033">
            <v>900599349</v>
          </cell>
        </row>
        <row r="1034">
          <cell r="N1034">
            <v>900599349</v>
          </cell>
        </row>
        <row r="1035">
          <cell r="N1035">
            <v>900599349</v>
          </cell>
        </row>
        <row r="1036">
          <cell r="N1036">
            <v>900599349</v>
          </cell>
        </row>
        <row r="1037">
          <cell r="N1037">
            <v>900599349</v>
          </cell>
        </row>
        <row r="1038">
          <cell r="N1038">
            <v>900599349</v>
          </cell>
        </row>
        <row r="1039">
          <cell r="N1039">
            <v>900599349</v>
          </cell>
        </row>
        <row r="1040">
          <cell r="N1040">
            <v>900599349</v>
          </cell>
        </row>
        <row r="1041">
          <cell r="N1041">
            <v>900599349</v>
          </cell>
        </row>
        <row r="1042">
          <cell r="N1042">
            <v>900599349</v>
          </cell>
        </row>
        <row r="1043">
          <cell r="N1043">
            <v>900599349</v>
          </cell>
        </row>
        <row r="1044">
          <cell r="N1044">
            <v>900599349</v>
          </cell>
        </row>
        <row r="1045">
          <cell r="N1045">
            <v>8357438</v>
          </cell>
        </row>
        <row r="1046">
          <cell r="N1046">
            <v>8357438</v>
          </cell>
        </row>
        <row r="1047">
          <cell r="N1047">
            <v>8357438</v>
          </cell>
        </row>
        <row r="1048">
          <cell r="N1048">
            <v>8357438</v>
          </cell>
        </row>
        <row r="1049">
          <cell r="N1049">
            <v>900266553</v>
          </cell>
        </row>
        <row r="1050">
          <cell r="N1050">
            <v>900266553</v>
          </cell>
        </row>
        <row r="1051">
          <cell r="N1051">
            <v>900266553</v>
          </cell>
        </row>
        <row r="1052">
          <cell r="N1052">
            <v>838000154</v>
          </cell>
        </row>
        <row r="1053">
          <cell r="N1053">
            <v>838000154</v>
          </cell>
        </row>
        <row r="1054">
          <cell r="N1054">
            <v>838000154</v>
          </cell>
        </row>
        <row r="1055">
          <cell r="N1055">
            <v>838000154</v>
          </cell>
        </row>
        <row r="1056">
          <cell r="N1056">
            <v>838000154</v>
          </cell>
        </row>
        <row r="1057">
          <cell r="N1057">
            <v>838000154</v>
          </cell>
        </row>
        <row r="1058">
          <cell r="N1058">
            <v>79204832</v>
          </cell>
        </row>
        <row r="1059">
          <cell r="N1059">
            <v>79204832</v>
          </cell>
        </row>
        <row r="1060">
          <cell r="N1060">
            <v>79204832</v>
          </cell>
        </row>
        <row r="1061">
          <cell r="N1061">
            <v>79204832</v>
          </cell>
        </row>
        <row r="1062">
          <cell r="N1062">
            <v>79204832</v>
          </cell>
        </row>
        <row r="1063">
          <cell r="N1063">
            <v>79204832</v>
          </cell>
        </row>
        <row r="1064">
          <cell r="N1064">
            <v>900426895</v>
          </cell>
        </row>
        <row r="1065">
          <cell r="N1065">
            <v>900426895</v>
          </cell>
        </row>
        <row r="1066">
          <cell r="N1066">
            <v>900426895</v>
          </cell>
        </row>
        <row r="1067">
          <cell r="N1067">
            <v>900426895</v>
          </cell>
        </row>
        <row r="1068">
          <cell r="N1068">
            <v>900426895</v>
          </cell>
        </row>
        <row r="1069">
          <cell r="N1069">
            <v>900426895</v>
          </cell>
        </row>
        <row r="1070">
          <cell r="N1070">
            <v>900426895</v>
          </cell>
        </row>
        <row r="1071">
          <cell r="N1071">
            <v>900426895</v>
          </cell>
        </row>
        <row r="1072">
          <cell r="N1072">
            <v>900426895</v>
          </cell>
        </row>
        <row r="1073">
          <cell r="N1073">
            <v>900426895</v>
          </cell>
        </row>
        <row r="1074">
          <cell r="N1074">
            <v>900426895</v>
          </cell>
        </row>
        <row r="1075">
          <cell r="N1075">
            <v>900426895</v>
          </cell>
        </row>
        <row r="1076">
          <cell r="N1076">
            <v>900426895</v>
          </cell>
        </row>
        <row r="1077">
          <cell r="N1077">
            <v>900426895</v>
          </cell>
        </row>
        <row r="1078">
          <cell r="N1078">
            <v>900426895</v>
          </cell>
        </row>
        <row r="1079">
          <cell r="N1079">
            <v>900426895</v>
          </cell>
        </row>
        <row r="1080">
          <cell r="N1080">
            <v>900426895</v>
          </cell>
        </row>
        <row r="1081">
          <cell r="N1081">
            <v>900426895</v>
          </cell>
        </row>
        <row r="1082">
          <cell r="N1082">
            <v>900426895</v>
          </cell>
        </row>
        <row r="1083">
          <cell r="N1083">
            <v>900426895</v>
          </cell>
        </row>
        <row r="1084">
          <cell r="N1084">
            <v>900426895</v>
          </cell>
        </row>
        <row r="1085">
          <cell r="N1085">
            <v>900426895</v>
          </cell>
        </row>
        <row r="1086">
          <cell r="N1086">
            <v>900426895</v>
          </cell>
        </row>
        <row r="1087">
          <cell r="N1087">
            <v>900426895</v>
          </cell>
        </row>
        <row r="1088">
          <cell r="N1088">
            <v>900426895</v>
          </cell>
        </row>
        <row r="1089">
          <cell r="N1089">
            <v>900426895</v>
          </cell>
        </row>
        <row r="1090">
          <cell r="N1090">
            <v>900426895</v>
          </cell>
        </row>
        <row r="1091">
          <cell r="N1091">
            <v>900426895</v>
          </cell>
        </row>
        <row r="1092">
          <cell r="N1092">
            <v>900426895</v>
          </cell>
        </row>
        <row r="1093">
          <cell r="N1093">
            <v>900426895</v>
          </cell>
        </row>
        <row r="1094">
          <cell r="N1094">
            <v>900426895</v>
          </cell>
        </row>
        <row r="1095">
          <cell r="N1095">
            <v>900426895</v>
          </cell>
        </row>
        <row r="1096">
          <cell r="N1096">
            <v>900426895</v>
          </cell>
        </row>
        <row r="1097">
          <cell r="N1097">
            <v>900426895</v>
          </cell>
        </row>
        <row r="1098">
          <cell r="N1098">
            <v>900426895</v>
          </cell>
        </row>
        <row r="1099">
          <cell r="N1099">
            <v>900426895</v>
          </cell>
        </row>
        <row r="1100">
          <cell r="N1100">
            <v>900426895</v>
          </cell>
        </row>
        <row r="1101">
          <cell r="N1101">
            <v>900426895</v>
          </cell>
        </row>
        <row r="1102">
          <cell r="N1102">
            <v>900426895</v>
          </cell>
        </row>
        <row r="1103">
          <cell r="N1103">
            <v>900426895</v>
          </cell>
        </row>
        <row r="1104">
          <cell r="N1104">
            <v>900426895</v>
          </cell>
        </row>
        <row r="1105">
          <cell r="N1105">
            <v>800186618</v>
          </cell>
        </row>
        <row r="1106">
          <cell r="N1106">
            <v>800186618</v>
          </cell>
        </row>
        <row r="1107">
          <cell r="N1107">
            <v>800186618</v>
          </cell>
        </row>
        <row r="1108">
          <cell r="N1108">
            <v>800186618</v>
          </cell>
        </row>
        <row r="1109">
          <cell r="N1109">
            <v>800186618</v>
          </cell>
        </row>
        <row r="1110">
          <cell r="N1110">
            <v>800186618</v>
          </cell>
        </row>
        <row r="1111">
          <cell r="N1111">
            <v>800186618</v>
          </cell>
        </row>
        <row r="1112">
          <cell r="N1112">
            <v>800186618</v>
          </cell>
        </row>
        <row r="1113">
          <cell r="N1113">
            <v>800186618</v>
          </cell>
        </row>
        <row r="1114">
          <cell r="N1114">
            <v>800186618</v>
          </cell>
        </row>
        <row r="1115">
          <cell r="N1115">
            <v>800186618</v>
          </cell>
        </row>
        <row r="1116">
          <cell r="N1116">
            <v>800186618</v>
          </cell>
        </row>
        <row r="1117">
          <cell r="N1117">
            <v>800186618</v>
          </cell>
        </row>
        <row r="1118">
          <cell r="N1118">
            <v>800186618</v>
          </cell>
        </row>
        <row r="1119">
          <cell r="N1119">
            <v>800186618</v>
          </cell>
        </row>
        <row r="1120">
          <cell r="N1120">
            <v>800186618</v>
          </cell>
        </row>
        <row r="1121">
          <cell r="N1121">
            <v>800186618</v>
          </cell>
        </row>
        <row r="1122">
          <cell r="N1122">
            <v>800186618</v>
          </cell>
        </row>
        <row r="1123">
          <cell r="N1123">
            <v>800186618</v>
          </cell>
        </row>
        <row r="1124">
          <cell r="N1124">
            <v>800186618</v>
          </cell>
        </row>
        <row r="1125">
          <cell r="N1125">
            <v>891701917</v>
          </cell>
        </row>
        <row r="1126">
          <cell r="N1126">
            <v>891701917</v>
          </cell>
        </row>
        <row r="1127">
          <cell r="N1127">
            <v>891701917</v>
          </cell>
        </row>
        <row r="1128">
          <cell r="N1128">
            <v>891701917</v>
          </cell>
        </row>
        <row r="1129">
          <cell r="N1129">
            <v>891701917</v>
          </cell>
        </row>
        <row r="1130">
          <cell r="N1130">
            <v>18125225</v>
          </cell>
        </row>
        <row r="1131">
          <cell r="N1131">
            <v>18125225</v>
          </cell>
        </row>
        <row r="1132">
          <cell r="N1132">
            <v>18125225</v>
          </cell>
        </row>
        <row r="1133">
          <cell r="N1133">
            <v>18125225</v>
          </cell>
        </row>
        <row r="1134">
          <cell r="N1134">
            <v>18125225</v>
          </cell>
        </row>
        <row r="1135">
          <cell r="N1135">
            <v>18125225</v>
          </cell>
        </row>
        <row r="1136">
          <cell r="N1136">
            <v>18125225</v>
          </cell>
        </row>
        <row r="1137">
          <cell r="N1137">
            <v>18125225</v>
          </cell>
        </row>
        <row r="1138">
          <cell r="N1138">
            <v>18125225</v>
          </cell>
        </row>
        <row r="1139">
          <cell r="N1139">
            <v>18125225</v>
          </cell>
        </row>
        <row r="1140">
          <cell r="N1140">
            <v>18125225</v>
          </cell>
        </row>
        <row r="1141">
          <cell r="N1141">
            <v>18125225</v>
          </cell>
        </row>
        <row r="1142">
          <cell r="N1142">
            <v>18125225</v>
          </cell>
        </row>
        <row r="1143">
          <cell r="N1143">
            <v>18125225</v>
          </cell>
        </row>
        <row r="1144">
          <cell r="N1144">
            <v>18125225</v>
          </cell>
        </row>
        <row r="1145">
          <cell r="N1145">
            <v>18125225</v>
          </cell>
        </row>
        <row r="1146">
          <cell r="N1146">
            <v>18125225</v>
          </cell>
        </row>
        <row r="1147">
          <cell r="N1147">
            <v>18125225</v>
          </cell>
        </row>
        <row r="1148">
          <cell r="N1148">
            <v>18125225</v>
          </cell>
        </row>
        <row r="1149">
          <cell r="N1149">
            <v>18125225</v>
          </cell>
        </row>
        <row r="1150">
          <cell r="N1150">
            <v>18125225</v>
          </cell>
        </row>
        <row r="1151">
          <cell r="N1151">
            <v>18125225</v>
          </cell>
        </row>
        <row r="1152">
          <cell r="N1152">
            <v>18125225</v>
          </cell>
        </row>
        <row r="1153">
          <cell r="N1153">
            <v>18125225</v>
          </cell>
        </row>
        <row r="1154">
          <cell r="N1154">
            <v>18125225</v>
          </cell>
        </row>
        <row r="1155">
          <cell r="N1155">
            <v>18125225</v>
          </cell>
        </row>
        <row r="1156">
          <cell r="N1156">
            <v>18125225</v>
          </cell>
        </row>
        <row r="1157">
          <cell r="N1157">
            <v>18125225</v>
          </cell>
        </row>
        <row r="1158">
          <cell r="N1158">
            <v>18125225</v>
          </cell>
        </row>
        <row r="1159">
          <cell r="N1159">
            <v>18125225</v>
          </cell>
        </row>
        <row r="1160">
          <cell r="N1160">
            <v>18125225</v>
          </cell>
        </row>
        <row r="1161">
          <cell r="N1161">
            <v>18125225</v>
          </cell>
        </row>
        <row r="1162">
          <cell r="N1162">
            <v>18125225</v>
          </cell>
        </row>
        <row r="1163">
          <cell r="N1163">
            <v>18125225</v>
          </cell>
        </row>
        <row r="1164">
          <cell r="N1164">
            <v>18125225</v>
          </cell>
        </row>
        <row r="1165">
          <cell r="N1165">
            <v>18125225</v>
          </cell>
        </row>
        <row r="1166">
          <cell r="N1166">
            <v>18125225</v>
          </cell>
        </row>
        <row r="1167">
          <cell r="N1167">
            <v>18125225</v>
          </cell>
        </row>
        <row r="1168">
          <cell r="N1168">
            <v>18125225</v>
          </cell>
        </row>
        <row r="1169">
          <cell r="N1169">
            <v>900425597</v>
          </cell>
        </row>
        <row r="1170">
          <cell r="N1170">
            <v>900425597</v>
          </cell>
        </row>
        <row r="1171">
          <cell r="N1171">
            <v>900425597</v>
          </cell>
        </row>
        <row r="1172">
          <cell r="N1172">
            <v>900425597</v>
          </cell>
        </row>
        <row r="1173">
          <cell r="N1173">
            <v>900425597</v>
          </cell>
        </row>
        <row r="1174">
          <cell r="N1174">
            <v>900425597</v>
          </cell>
        </row>
        <row r="1175">
          <cell r="N1175">
            <v>900425597</v>
          </cell>
        </row>
        <row r="1176">
          <cell r="N1176">
            <v>900425597</v>
          </cell>
        </row>
        <row r="1177">
          <cell r="N1177">
            <v>900425597</v>
          </cell>
        </row>
        <row r="1178">
          <cell r="N1178">
            <v>900425597</v>
          </cell>
        </row>
        <row r="1179">
          <cell r="N1179">
            <v>900777108</v>
          </cell>
        </row>
        <row r="1180">
          <cell r="N1180">
            <v>900777108</v>
          </cell>
        </row>
        <row r="1181">
          <cell r="N1181">
            <v>900695615</v>
          </cell>
        </row>
        <row r="1182">
          <cell r="N1182">
            <v>900695615</v>
          </cell>
        </row>
        <row r="1183">
          <cell r="N1183">
            <v>900695615</v>
          </cell>
        </row>
        <row r="1184">
          <cell r="N1184">
            <v>900695615</v>
          </cell>
        </row>
        <row r="1185">
          <cell r="N1185">
            <v>900695615</v>
          </cell>
        </row>
        <row r="1186">
          <cell r="N1186">
            <v>900695615</v>
          </cell>
        </row>
        <row r="1187">
          <cell r="N1187">
            <v>66842718</v>
          </cell>
        </row>
        <row r="1188">
          <cell r="N1188">
            <v>66842718</v>
          </cell>
        </row>
        <row r="1189">
          <cell r="N1189">
            <v>66842718</v>
          </cell>
        </row>
        <row r="1190">
          <cell r="N1190">
            <v>900500702</v>
          </cell>
        </row>
        <row r="1191">
          <cell r="N1191">
            <v>900500702</v>
          </cell>
        </row>
        <row r="1192">
          <cell r="N1192">
            <v>900500702</v>
          </cell>
        </row>
        <row r="1193">
          <cell r="N1193">
            <v>900500702</v>
          </cell>
        </row>
        <row r="1194">
          <cell r="N1194">
            <v>900500702</v>
          </cell>
        </row>
        <row r="1195">
          <cell r="N1195">
            <v>900500702</v>
          </cell>
        </row>
        <row r="1196">
          <cell r="N1196">
            <v>900500702</v>
          </cell>
        </row>
        <row r="1197">
          <cell r="N1197">
            <v>98370919</v>
          </cell>
        </row>
        <row r="1198">
          <cell r="N1198">
            <v>98370919</v>
          </cell>
        </row>
        <row r="1199">
          <cell r="N1199">
            <v>98370919</v>
          </cell>
        </row>
        <row r="1200">
          <cell r="N1200">
            <v>27452030</v>
          </cell>
        </row>
        <row r="1201">
          <cell r="N1201">
            <v>27452030</v>
          </cell>
        </row>
        <row r="1202">
          <cell r="N1202">
            <v>27452030</v>
          </cell>
        </row>
        <row r="1203">
          <cell r="N1203">
            <v>27452030</v>
          </cell>
        </row>
        <row r="1204">
          <cell r="N1204">
            <v>27452030</v>
          </cell>
        </row>
        <row r="1205">
          <cell r="N1205">
            <v>16614938</v>
          </cell>
        </row>
        <row r="1206">
          <cell r="N1206">
            <v>16614938</v>
          </cell>
        </row>
        <row r="1207">
          <cell r="N1207">
            <v>16614938</v>
          </cell>
        </row>
        <row r="1208">
          <cell r="N1208">
            <v>16614938</v>
          </cell>
        </row>
        <row r="1209">
          <cell r="N1209">
            <v>16614938</v>
          </cell>
        </row>
        <row r="1210">
          <cell r="N1210">
            <v>16614938</v>
          </cell>
        </row>
        <row r="1211">
          <cell r="N1211">
            <v>16614938</v>
          </cell>
        </row>
        <row r="1212">
          <cell r="N1212">
            <v>16614938</v>
          </cell>
        </row>
        <row r="1213">
          <cell r="N1213">
            <v>16614938</v>
          </cell>
        </row>
        <row r="1214">
          <cell r="N1214">
            <v>2907207</v>
          </cell>
        </row>
        <row r="1215">
          <cell r="N1215">
            <v>2907207</v>
          </cell>
        </row>
        <row r="1216">
          <cell r="N1216">
            <v>2907207</v>
          </cell>
        </row>
        <row r="1217">
          <cell r="N1217">
            <v>2907207</v>
          </cell>
        </row>
        <row r="1218">
          <cell r="N1218">
            <v>802016654</v>
          </cell>
        </row>
        <row r="1219">
          <cell r="N1219">
            <v>93402073</v>
          </cell>
        </row>
        <row r="1220">
          <cell r="N1220">
            <v>93402073</v>
          </cell>
        </row>
        <row r="1221">
          <cell r="N1221">
            <v>93402073</v>
          </cell>
        </row>
        <row r="1222">
          <cell r="N1222">
            <v>93402073</v>
          </cell>
        </row>
        <row r="1223">
          <cell r="N1223">
            <v>93402073</v>
          </cell>
        </row>
        <row r="1224">
          <cell r="N1224">
            <v>93402073</v>
          </cell>
        </row>
        <row r="1225">
          <cell r="N1225">
            <v>93402073</v>
          </cell>
        </row>
        <row r="1226">
          <cell r="N1226">
            <v>93402073</v>
          </cell>
        </row>
        <row r="1227">
          <cell r="N1227">
            <v>93402073</v>
          </cell>
        </row>
        <row r="1228">
          <cell r="N1228">
            <v>93402073</v>
          </cell>
        </row>
        <row r="1229">
          <cell r="N1229">
            <v>93402073</v>
          </cell>
        </row>
        <row r="1230">
          <cell r="N1230">
            <v>93402073</v>
          </cell>
        </row>
        <row r="1231">
          <cell r="N1231">
            <v>17529200</v>
          </cell>
        </row>
        <row r="1232">
          <cell r="N1232">
            <v>17529200</v>
          </cell>
        </row>
        <row r="1233">
          <cell r="N1233">
            <v>17529200</v>
          </cell>
        </row>
        <row r="1234">
          <cell r="N1234">
            <v>17529200</v>
          </cell>
        </row>
        <row r="1235">
          <cell r="N1235">
            <v>17529200</v>
          </cell>
        </row>
        <row r="1236">
          <cell r="N1236">
            <v>900861288</v>
          </cell>
        </row>
        <row r="1237">
          <cell r="N1237">
            <v>900861288</v>
          </cell>
        </row>
        <row r="1238">
          <cell r="N1238">
            <v>900861288</v>
          </cell>
        </row>
        <row r="1239">
          <cell r="N1239">
            <v>900861288</v>
          </cell>
        </row>
        <row r="1240">
          <cell r="N1240">
            <v>60345082</v>
          </cell>
        </row>
        <row r="1241">
          <cell r="N1241">
            <v>60345082</v>
          </cell>
        </row>
        <row r="1242">
          <cell r="N1242">
            <v>60345082</v>
          </cell>
        </row>
        <row r="1243">
          <cell r="N1243">
            <v>60345082</v>
          </cell>
        </row>
        <row r="1244">
          <cell r="N1244">
            <v>60345082</v>
          </cell>
        </row>
        <row r="1245">
          <cell r="N1245">
            <v>60345082</v>
          </cell>
        </row>
        <row r="1246">
          <cell r="N1246">
            <v>60345082</v>
          </cell>
        </row>
        <row r="1247">
          <cell r="N1247">
            <v>60345082</v>
          </cell>
        </row>
        <row r="1248">
          <cell r="N1248">
            <v>91076095</v>
          </cell>
        </row>
        <row r="1249">
          <cell r="N1249">
            <v>91076095</v>
          </cell>
        </row>
        <row r="1250">
          <cell r="N1250">
            <v>91076095</v>
          </cell>
        </row>
        <row r="1251">
          <cell r="N1251">
            <v>91076095</v>
          </cell>
        </row>
        <row r="1252">
          <cell r="N1252">
            <v>91076095</v>
          </cell>
        </row>
        <row r="1253">
          <cell r="N1253">
            <v>91076095</v>
          </cell>
        </row>
        <row r="1254">
          <cell r="N1254">
            <v>91076095</v>
          </cell>
        </row>
        <row r="1255">
          <cell r="N1255">
            <v>91076095</v>
          </cell>
        </row>
        <row r="1256">
          <cell r="N1256">
            <v>890907848</v>
          </cell>
        </row>
        <row r="1257">
          <cell r="N1257">
            <v>890907848</v>
          </cell>
        </row>
        <row r="1258">
          <cell r="N1258">
            <v>890907848</v>
          </cell>
        </row>
        <row r="1259">
          <cell r="N1259">
            <v>816008547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osa Hernandez Andres Felipe" refreshedDate="42991.632428819445" createdVersion="4" refreshedVersion="4" minRefreshableVersion="3" recordCount="2192" xr:uid="{00000000-000A-0000-FFFF-FFFF04000000}">
  <cacheSource type="worksheet">
    <worksheetSource name="Tabla3"/>
  </cacheSource>
  <cacheFields count="28">
    <cacheField name="Nro documento" numFmtId="0">
      <sharedItems containsBlank="1" count="1618">
        <s v="PVT-00096863"/>
        <s v="PVT-00096864"/>
        <s v="PVT-00096866"/>
        <s v="PVT-00096867"/>
        <s v="PVT-00096868"/>
        <s v="PVT-00096869"/>
        <s v="PVT-00096870"/>
        <s v="PVT-00096871"/>
        <s v="PVT-00096872"/>
        <s v="PVT-00096873"/>
        <s v="PVT-00096874"/>
        <s v="PVT-00096875"/>
        <s v="PVT-00096876"/>
        <s v="PVT-00096877"/>
        <s v="PVT-00096878"/>
        <s v="PVT-00096879"/>
        <s v="PVT-00096880"/>
        <s v="PVT-00096881"/>
        <s v="PVT-00096882"/>
        <s v="PVT-00096883"/>
        <s v="PVT-00096884"/>
        <s v="PVT-00096885"/>
        <s v="PVT-00096886"/>
        <s v="PVT-00096887"/>
        <s v="PVT-00096888"/>
        <s v="PVT-00096889"/>
        <s v="PVT-00096890"/>
        <s v="PVT-00096891"/>
        <s v="PVT-00096892"/>
        <s v="PVT-00096893"/>
        <s v="PVT-00096894"/>
        <s v="PVT-00096895"/>
        <s v="PVT-00096896"/>
        <s v="PVT-00096897"/>
        <s v="PVT-00096898"/>
        <s v="PVT-00096902"/>
        <s v="PVT-00096905"/>
        <s v="PVT-00096906"/>
        <s v="PVT-00096907"/>
        <s v="PVT-00096908"/>
        <s v="PVT-00096909"/>
        <s v="PVT-00096910"/>
        <s v="PVT-00096911"/>
        <s v="PVT-00096912"/>
        <s v="PVT-00096913"/>
        <s v="PVT-00096914"/>
        <s v="PVT-00096916"/>
        <s v="PVT-00096917"/>
        <s v="PVT-00096918"/>
        <s v="PVT-00096919"/>
        <s v="PVT-00096920"/>
        <s v="PVT-00096922"/>
        <s v="PVT-00096923"/>
        <s v="PVT-00096924"/>
        <s v="PVT-00096925"/>
        <s v="PVT-00096928"/>
        <s v="PVT-00096930"/>
        <s v="PVT-00096931"/>
        <s v="PVT-00096932"/>
        <s v="PVT-00096933"/>
        <s v="PVT-00096934"/>
        <s v="PVT-00096935"/>
        <s v="PVT-00096936"/>
        <s v="PVT-00096937"/>
        <s v="PVT-00096938"/>
        <s v="PVT-00096939"/>
        <s v="PVT-00096940"/>
        <s v="PVT-00096941"/>
        <s v="PVT-00096942"/>
        <s v="PVT-00096943"/>
        <s v="PVT-00096944"/>
        <s v="PVT-00096945"/>
        <s v="PVT-00096946"/>
        <s v="PVT-00096947"/>
        <s v="PVT-00096948"/>
        <s v="PVT-00096952"/>
        <s v="PVT-00096954"/>
        <s v="PVT-00096955"/>
        <s v="PVT-00096956"/>
        <s v="PVT-00096957"/>
        <s v="PVT-00096958"/>
        <s v="PVT-00096959"/>
        <s v="PVT-00096960"/>
        <s v="PVT-00096961"/>
        <s v="PVT-00096962"/>
        <s v="PVT-00096963"/>
        <s v="PVT-00096964"/>
        <s v="PVT-00096965"/>
        <s v="PVT-00096966"/>
        <s v="PVT-00096967"/>
        <s v="PVT-00096968"/>
        <s v="PVT-00096969"/>
        <s v="PVT-00096970"/>
        <s v="PVT-00096971"/>
        <s v="PVT-00096977"/>
        <s v="PVT-00096978"/>
        <s v="PVT-00096979"/>
        <s v="PVT-00096981"/>
        <s v="PVT-00096983"/>
        <s v="PVT-00096989"/>
        <s v="PVT-00096991"/>
        <s v="PVT-00096992"/>
        <s v="PVT-00096998"/>
        <s v="PVT-00096999"/>
        <s v="PVT-00097000"/>
        <s v="PVT-00097001"/>
        <s v="PVT-00097002"/>
        <s v="PVT-00097003"/>
        <s v="PVT-00097004"/>
        <s v="PVT-00097005"/>
        <s v="PVT-00097007"/>
        <s v="PVT-00097008"/>
        <s v="PVT-00097009"/>
        <s v="PVT-00097010"/>
        <s v="PVT-00097011"/>
        <s v="PVT-00097012"/>
        <s v="PVT-00097013"/>
        <s v="PVT-00097014"/>
        <s v="PVT-00097015"/>
        <s v="PVT-00097019"/>
        <s v="PVT-00097020"/>
        <s v="PVT-00097021"/>
        <s v="PVT-00097022"/>
        <s v="PVT-00097023"/>
        <s v="PVT-00097024"/>
        <s v="PVT-00097026"/>
        <s v="PVT-00097027"/>
        <s v="PVT-00097028"/>
        <s v="PVT-00097029"/>
        <s v="PVT-00097030"/>
        <s v="PVT-00097031"/>
        <s v="PVT-00097032"/>
        <s v="PVT-00097033"/>
        <s v="PVT-00097034"/>
        <s v="PVT-00097035"/>
        <s v="PVT-00097036"/>
        <s v="PVT-00097037"/>
        <s v="PVT-00097038"/>
        <s v="PVT-00097039"/>
        <s v="PVT-00097040"/>
        <s v="PVT-00097041"/>
        <s v="PVT-00097042"/>
        <s v="PVT-00097043"/>
        <s v="PVT-00097044"/>
        <s v="PVT-00097045"/>
        <s v="PVT-00097049"/>
        <s v="PVT-00097052"/>
        <s v="PVT-00097053"/>
        <s v="PVT-00097057"/>
        <s v="PVT-00097058"/>
        <s v="PVT-00097059"/>
        <s v="PVT-00097060"/>
        <s v="PVT-00097061"/>
        <s v="PVT-00097062"/>
        <s v="PVT-00097063"/>
        <s v="PVT-00097065"/>
        <s v="PVT-00097068"/>
        <s v="PVT-00097071"/>
        <s v="PVT-00097072"/>
        <s v="PVT-00097073"/>
        <s v="PVT-00097074"/>
        <s v="PVT-00097075"/>
        <s v="PVT-00097076"/>
        <s v="PVT-00097078"/>
        <s v="PVT-00097079"/>
        <s v="PVT-00097080"/>
        <s v="PVT-00097081"/>
        <s v="PVT-00097082"/>
        <s v="PVT-00097083"/>
        <s v="PVT-00097084"/>
        <s v="PVT-00097085"/>
        <s v="PVT-00097086"/>
        <s v="PVT-00097087"/>
        <s v="PVT-00097089"/>
        <s v="PVT-00097116"/>
        <s v="PVT-00097117"/>
        <s v="PVT-00097118"/>
        <s v="PVT-00097119"/>
        <s v="PVT-00097120"/>
        <s v="PVT-00097121"/>
        <s v="PVT-00097162"/>
        <s v="PVT-00097166"/>
        <s v="PVT-00097167"/>
        <s v="PVT-00097168"/>
        <s v="PVT-00097173"/>
        <s v="PVT-00097182"/>
        <s v="PVT-00097185"/>
        <s v="PVT-00097186"/>
        <s v="PVT-00097187"/>
        <s v="PVT-00097194"/>
        <s v="PVT-00097199"/>
        <s v="PVT-00097200"/>
        <s v="PVT-00097201"/>
        <s v="PVT-00097202"/>
        <s v="PVT-00097212"/>
        <s v="PVT-00097213"/>
        <s v="PVT-00097214"/>
        <s v="PVT-00097215"/>
        <s v="PVT-00097216"/>
        <s v="PVT-00097222"/>
        <s v="PVT-00097228"/>
        <s v="PVT-00097242"/>
        <s v="PVT-00097249"/>
        <s v="PVT-00097274"/>
        <s v="PVT-00097277"/>
        <s v="PVT-00097280"/>
        <s v="PVT-00097286"/>
        <s v="PVT-00097288"/>
        <s v="PVT-00097290"/>
        <s v="PVT-00097291"/>
        <s v="PVT-00097311"/>
        <s v="PVT-00097351"/>
        <s v="PVT-00097352"/>
        <s v="PVT-00097366"/>
        <s v="PVT-00097368"/>
        <s v="PVT-00097369"/>
        <s v="PVT-00097386"/>
        <s v="PVT-00097434"/>
        <s v="PVT-00005593"/>
        <s v="PVT-00005594"/>
        <s v="PVT-00005595"/>
        <s v="PVT-00005597"/>
        <s v="PVT-00005598"/>
        <s v="PVT-00005599"/>
        <s v="PVT-00005601"/>
        <s v="PVT-00005604"/>
        <s v="PVT-00005606"/>
        <s v="PVT-00005607"/>
        <s v="PVT-00005608"/>
        <s v="PVT-00005610"/>
        <s v="PVT-00005611"/>
        <s v="PVT-00005612"/>
        <s v="PVT-00005613"/>
        <s v="PVT-00005614"/>
        <s v="PVT-00005615"/>
        <s v="PVT-00005623"/>
        <s v="PVT-00005624"/>
        <s v="PVT-00005625"/>
        <s v="PVT-00005626"/>
        <s v="PVT-00005628"/>
        <s v="PVT-00005629"/>
        <s v="PVT-00005630"/>
        <s v="PVT-00005631"/>
        <s v="PVT-00005632"/>
        <s v="PVT-00005639"/>
        <s v="PVT-00005648"/>
        <s v="PVT-00005670"/>
        <s v="PVT-00005674"/>
        <s v="PVT-00005677"/>
        <s v="PVT-00005678"/>
        <s v="PVT-00005697"/>
        <m/>
        <s v="PVT-00091706" u="1"/>
        <s v="PVT-00095715" u="1"/>
        <s v="PVT-00095865" u="1"/>
        <s v="PVT-00091716" u="1"/>
        <s v="PVT-00095725" u="1"/>
        <s v="PVT-00004962" u="1"/>
        <s v="PVT-00005469" u="1"/>
        <s v="PVT-00094525" u="1"/>
        <s v="PVT-00094535" u="1"/>
        <s v="PVT-00089204" u="1"/>
        <s v="PVT-00005231" u="1"/>
        <s v="PVT-00091736" u="1"/>
        <s v="PVT-00005489" u="1"/>
        <s v="PVT-00089354" u="1"/>
        <s v="PVT-00086555" u="1"/>
        <s v="PVT-00091746" u="1"/>
        <s v="PVT-00091606" u="1"/>
        <s v="PVT-00094555" u="1"/>
        <s v="PVT-00094415" u="1"/>
        <s v="PVT-00096014" u="1"/>
        <s v="PVT-00086565" u="1"/>
        <s v="PVT-00091756" u="1"/>
        <s v="PVT-00086425" u="1"/>
        <s v="PVT-00095625" u="1"/>
        <s v="PVT-00005229" u="1"/>
        <s v="PVT-00089234" u="1"/>
        <s v="PVT-00086575" u="1"/>
        <s v="PVT-00091766" u="1"/>
        <s v="PVT-00095775" u="1"/>
        <s v="PVT-00086435" u="1"/>
        <s v="PVT-00091626" u="1"/>
        <s v="PVT-00095635" u="1"/>
        <s v="PVT-00004061" u="1"/>
        <s v="PVT-00005239" u="1"/>
        <s v="PVT-00005271" u="1"/>
        <s v="PVT-00089104" u="1"/>
        <s v="PVT-00086585" u="1"/>
        <s v="PVT-00004071" u="1"/>
        <s v="PVT-00095505" u="1"/>
        <s v="PVT-00089394" u="1"/>
        <s v="PVT-00005249" u="1"/>
        <s v="PVT-00094445" u="1"/>
        <s v="PVT-00089114" u="1"/>
        <s v="PVT-00086595" u="1"/>
        <s v="PVT-00091786" u="1"/>
        <s v="PVT-00095655" u="1"/>
        <s v="PVT-00004081" u="1"/>
        <s v="PVT-00095515" u="1"/>
        <s v="PVT-00005259" u="1"/>
        <s v="PVT-00089124" u="1"/>
        <s v="PVT-00094315" u="1"/>
        <s v="PVT-00004059" u="1"/>
        <s v="PVT-00086465" u="1"/>
        <s v="PVT-00086325" u="1"/>
        <s v="PVT-00095525" u="1"/>
        <s v="PVT-00094465" u="1"/>
        <s v="PVT-00089134" u="1"/>
        <s v="PVT-00094325" u="1"/>
        <s v="PVT-00004069" u="1"/>
        <s v="PVT-00086475" u="1"/>
        <s v="PVT-00091666" u="1"/>
        <s v="PVT-00086335" u="1"/>
        <s v="PVT-00095535" u="1"/>
        <s v="PVT-00094475" u="1"/>
        <s v="PVT-00089144" u="1"/>
        <s v="PVT-00094335" u="1"/>
        <s v="PVT-00004079" u="1"/>
        <s v="PVT-00086485" u="1"/>
        <s v="PVT-00086345" u="1"/>
        <s v="PVT-00095545" u="1"/>
        <s v="PVT-00086205" u="1"/>
        <s v="PVT-00094485" u="1"/>
        <s v="PVT-00089154" u="1"/>
        <s v="PVT-00094345" u="1"/>
        <s v="PVT-00091686" u="1"/>
        <s v="PVT-00095555" u="1"/>
        <s v="PVT-00094495" u="1"/>
        <s v="PVT-00094355" u="1"/>
        <s v="PVT-00095565" u="1"/>
        <s v="PVT-00086225" u="1"/>
        <s v="PVT-00089174" u="1"/>
        <s v="PVT-00094365" u="1"/>
        <s v="PVT-00095575" u="1"/>
        <s v="PVT-00089184" u="1"/>
        <s v="PVT-00094375" u="1"/>
        <s v="PVT-00089044" u="1"/>
        <s v="PVT-00086385" u="1"/>
        <s v="PVT-00095585" u="1"/>
        <s v="PVT-00089194" u="1"/>
        <s v="PVT-00094385" u="1"/>
        <s v="PVT-00089054" u="1"/>
        <s v="PVT-00086115" u="1"/>
        <s v="PVT-00089064" u="1"/>
        <s v="PVT-00086265" u="1"/>
        <s v="PVT-00086125" u="1"/>
        <s v="PVT-00089074" u="1"/>
        <s v="PVT-00086275" u="1"/>
        <s v="PVT-00086135" u="1"/>
        <s v="PVT-00004432" u="1"/>
        <s v="PVT-00089084" u="1"/>
        <s v="PVT-00086285" u="1"/>
        <s v="PVT-00086145" u="1"/>
        <s v="PVT-00004442" u="1"/>
        <s v="PVT-00089094" u="1"/>
        <s v="PVT-00086295" u="1"/>
        <s v="PVT-00086155" u="1"/>
        <s v="PVT-00004452" u="1"/>
        <s v="PVT-00086165" u="1"/>
        <s v="PVT-00004462" u="1"/>
        <s v="PVT-00086175" u="1"/>
        <s v="PVT-00004472" u="1"/>
        <s v="PVT-00094706" u="1"/>
        <s v="PVT-00086185" u="1"/>
        <s v="PVT-00004482" u="1"/>
        <s v="PVT-00089525" u="1"/>
        <s v="PVT-00086055" u="1"/>
        <s v="PVT-00086866" u="1"/>
        <s v="PVT-00004492" u="1"/>
        <s v="PVT-00086065" u="1"/>
        <s v="PVT-00086736" u="1"/>
        <s v="PVT-00005432" u="1"/>
        <s v="PVT-00086075" u="1"/>
        <s v="PVT-00095806" u="1"/>
        <s v="PVT-00004903" u="1"/>
        <s v="PVT-00089695" u="1"/>
        <s v="PVT-00094606" u="1"/>
        <s v="PVT-00005442" u="1"/>
        <s v="PVT-00086085" u="1"/>
        <s v="PVT-00095956" u="1"/>
        <s v="PVT-00095816" u="1"/>
        <s v="PVT-00004913" u="1"/>
        <s v="PVT-00086095" u="1"/>
        <s v="PVT-00004923" u="1"/>
        <s v="PVT-00094766" u="1"/>
        <s v="PVT-00005462" u="1"/>
        <s v="PVT-00091827" u="1"/>
        <s v="PVT-00004933" u="1"/>
        <s v="PVT-00089445" u="1"/>
        <s v="PVT-00005472" u="1"/>
        <s v="PVT-00086646" u="1"/>
        <s v="PVT-00086506" u="1"/>
        <s v="PVT-00095706" u="1"/>
        <s v="PVT-00004943" u="1"/>
        <s v="PVT-00094506" u="1"/>
        <s v="PVT-00086656" u="1"/>
        <s v="PVT-00091847" u="1"/>
        <s v="PVT-00086516" u="1"/>
        <s v="PVT-00091707" u="1"/>
        <s v="PVT-00095716" u="1"/>
        <s v="PVT-00091717" u="1"/>
        <s v="PVT-00095726" u="1"/>
        <s v="PVT-00004963" u="1"/>
        <s v="PVT-00094526" u="1"/>
        <s v="PVT-00086536" u="1"/>
        <s v="PVT-00091727" u="1"/>
        <s v="PVT-00005372" u="1"/>
        <s v="PVT-00089205" u="1"/>
        <s v="PVT-00005232" u="1"/>
        <s v="PVT-00091737" u="1"/>
        <s v="PVT-00086406" u="1"/>
        <s v="PVT-00095606" u="1"/>
        <s v="PVT-00089215" u="1"/>
        <s v="PVT-00005242" u="1"/>
        <s v="PVT-00086556" u="1"/>
        <s v="PVT-00091747" u="1"/>
        <s v="PVT-00095756" u="1"/>
        <s v="PVT-00091607" u="1"/>
        <s v="PVT-00095616" u="1"/>
        <s v="PVT-00089225" u="1"/>
        <s v="PVT-00086566" u="1"/>
        <s v="PVT-00091757" u="1"/>
        <s v="PVT-00086426" u="1"/>
        <s v="PVT-00095626" u="1"/>
        <s v="PVT-00004052" u="1"/>
        <s v="PVT-00089235" u="1"/>
        <s v="PVT-00005262" u="1"/>
        <s v="PVT-00086576" u="1"/>
        <s v="PVT-00091767" u="1"/>
        <s v="PVT-00086436" u="1"/>
        <s v="PVT-00091627" u="1"/>
        <s v="PVT-00095636" u="1"/>
        <s v="PVT-00004062" u="1"/>
        <s v="PVT-00094436" u="1"/>
        <s v="PVT-00089105" u="1"/>
        <s v="PVT-00086586" u="1"/>
        <s v="PVT-00004072" u="1"/>
        <s v="PVT-00086306" u="1"/>
        <s v="PVT-00095506" u="1"/>
        <s v="PVT-00094446" u="1"/>
        <s v="PVT-00089115" u="1"/>
        <s v="PVT-00086596" u="1"/>
        <s v="PVT-00004082" u="1"/>
        <s v="PVT-00095516" u="1"/>
        <s v="PVT-00094316" u="1"/>
        <s v="PVT-00086466" u="1"/>
        <s v="PVT-00091657" u="1"/>
        <s v="PVT-00086326" u="1"/>
        <s v="PVT-00095526" u="1"/>
        <s v="PVT-00094466" u="1"/>
        <s v="PVT-00089135" u="1"/>
        <s v="PVT-00094326" u="1"/>
        <s v="PVT-00086476" u="1"/>
        <s v="PVT-00091667" u="1"/>
        <s v="PVT-00095536" u="1"/>
        <s v="PVT-00089145" u="1"/>
        <s v="PVT-00094336" u="1"/>
        <s v="PVT-00086486" u="1"/>
        <s v="PVT-00091677" u="1"/>
        <s v="PVT-00095686" u="1"/>
        <s v="PVT-00095546" u="1"/>
        <s v="PVT-00094486" u="1"/>
        <s v="PVT-00094346" u="1"/>
        <s v="PVT-00091687" u="1"/>
        <s v="PVT-00095556" u="1"/>
        <s v="PVT-00094356" u="1"/>
        <s v="PVT-00094366" u="1"/>
        <s v="PVT-00095576" u="1"/>
        <s v="PVT-00086236" u="1"/>
        <s v="PVT-00089185" u="1"/>
        <s v="PVT-00094376" u="1"/>
        <s v="PVT-00089045" u="1"/>
        <s v="PVT-00094907" u="1"/>
        <s v="PVT-00086386" u="1"/>
        <s v="PVT-00095586" u="1"/>
        <s v="PVT-00086246" u="1"/>
        <s v="PVT-00086106" u="1"/>
        <s v="PVT-00089195" u="1"/>
        <s v="PVT-00094386" u="1"/>
        <s v="PVT-00089055" u="1"/>
        <s v="PVT-00095596" u="1"/>
        <s v="PVT-00086256" u="1"/>
        <s v="PVT-00094396" u="1"/>
        <s v="PVT-00089065" u="1"/>
        <s v="PVT-00091597" u="1"/>
        <s v="PVT-00086266" u="1"/>
        <s v="PVT-00004423" u="1"/>
        <s v="PVT-00089075" u="1"/>
        <s v="PVT-00086276" u="1"/>
        <s v="PVT-00004433" u="1"/>
        <s v="PVT-00089085" u="1"/>
        <s v="PVT-00005503" u="1"/>
        <s v="PVT-00086146" u="1"/>
        <s v="PVT-00004443" u="1"/>
        <s v="PVT-00089095" u="1"/>
        <s v="PVT-00005513" u="1"/>
        <s v="PVT-00086296" u="1"/>
        <s v="PVT-00086156" u="1"/>
        <s v="PVT-00004453" u="1"/>
        <s v="PVT-00005523" u="1"/>
        <s v="PVT-00086166" u="1"/>
        <s v="PVT-00094837" u="1"/>
        <s v="PVT-00086176" u="1"/>
        <s v="PVT-00004473" u="1"/>
        <s v="PVT-00095907" u="1"/>
        <s v="PVT-00089656" u="1"/>
        <s v="PVT-00086186" u="1"/>
        <s v="PVT-00004483" u="1"/>
        <s v="PVT-00086056" u="1"/>
        <s v="PVT-00086727" u="1"/>
        <s v="PVT-00091810" u="1"/>
        <s v="PVT-00086066" u="1"/>
        <s v="PVT-00086076" u="1"/>
        <s v="PVT-00095807" u="1"/>
        <s v="PVT-00004904" u="1"/>
        <s v="PVT-00094607" u="1"/>
        <s v="PVT-00086086" u="1"/>
        <s v="PVT-00095957" u="1"/>
        <s v="PVT-00091808" u="1"/>
        <s v="PVT-00095817" u="1"/>
        <s v="PVT-00004914" u="1"/>
        <s v="PVT-00086096" u="1"/>
        <s v="PVT-00004924" u="1"/>
        <s v="PVT-00091710" u="1"/>
        <s v="PVT-00005463" u="1"/>
        <s v="PVT-00004934" u="1"/>
        <s v="PVT-00091720" u="1"/>
        <s v="PVT-00089446" u="1"/>
        <s v="PVT-00005473" u="1"/>
        <s v="PVT-00005333" u="1"/>
        <s v="PVT-00086647" u="1"/>
        <s v="PVT-00095707" u="1"/>
        <s v="PVT-00091730" u="1"/>
        <s v="PVT-00086657" u="1"/>
        <s v="PVT-00091708" u="1"/>
        <s v="PVT-00095717" u="1"/>
        <s v="PVT-00004954" u="1"/>
        <s v="PVT-00091740" u="1"/>
        <s v="PVT-00091600" u="1"/>
        <s v="PVT-00095867" u="1"/>
        <s v="PVT-00091718" u="1"/>
        <s v="PVT-00095727" u="1"/>
        <s v="PVT-00004964" u="1"/>
        <s v="PVT-00091750" u="1"/>
        <s v="PVT-00094527" u="1"/>
        <s v="PVT-00096126" u="1"/>
        <s v="PVT-00086537" u="1"/>
        <s v="PVT-00094537" u="1"/>
        <s v="PVT-00005373" u="1"/>
        <s v="PVT-00089206" u="1"/>
        <s v="PVT-00005233" u="1"/>
        <s v="PVT-00086687" u="1"/>
        <s v="PVT-00086547" u="1"/>
        <s v="PVT-00091738" u="1"/>
        <s v="PVT-00091770" u="1"/>
        <s v="PVT-00095607" u="1"/>
        <s v="PVT-00091630" u="1"/>
        <s v="PVT-00089216" u="1"/>
        <s v="PVT-00005243" u="1"/>
        <s v="PVT-00086557" u="1"/>
        <s v="PVT-00091748" u="1"/>
        <s v="PVT-00095757" u="1"/>
        <s v="PVT-00091608" u="1"/>
        <s v="PVT-00095617" u="1"/>
        <s v="PVT-00094417" u="1"/>
        <s v="PVT-00005253" u="1"/>
        <s v="PVT-00086567" u="1"/>
        <s v="PVT-00091758" u="1"/>
        <s v="PVT-00086427" u="1"/>
        <s v="PVT-00095627" u="1"/>
        <s v="PVT-00096026" u="1"/>
        <s v="PVT-00005263" u="1"/>
        <s v="PVT-00086577" u="1"/>
        <s v="PVT-00091768" u="1"/>
        <s v="PVT-00086437" u="1"/>
        <s v="PVT-00091628" u="1"/>
        <s v="PVT-00095637" u="1"/>
        <s v="PVT-00004063" u="1"/>
        <s v="PVT-00091660" u="1"/>
        <s v="PVT-00094437" u="1"/>
        <s v="PVT-00005273" u="1"/>
        <s v="PVT-00089106" u="1"/>
        <s v="PVT-00086587" u="1"/>
        <s v="PVT-00086447" u="1"/>
        <s v="PVT-00004073" u="1"/>
        <s v="PVT-00091670" u="1"/>
        <s v="PVT-00095507" u="1"/>
        <s v="PVT-00094447" u="1"/>
        <s v="PVT-00089116" u="1"/>
        <s v="PVT-00094307" u="1"/>
        <s v="PVT-00086597" u="1"/>
        <s v="PVT-00095657" u="1"/>
        <s v="PVT-00004083" u="1"/>
        <s v="PVT-00091680" u="1"/>
        <s v="PVT-00095517" u="1"/>
        <s v="PVT-00094457" u="1"/>
        <s v="PVT-00089126" u="1"/>
        <s v="PVT-00094317" u="1"/>
        <s v="PVT-00086467" u="1"/>
        <s v="PVT-00091658" u="1"/>
        <s v="PVT-00004093" u="1"/>
        <s v="PVT-00091690" u="1"/>
        <s v="PVT-00095527" u="1"/>
        <s v="PVT-00089276" u="1"/>
        <s v="PVT-00094467" u="1"/>
        <s v="PVT-00089136" u="1"/>
        <s v="PVT-00094327" u="1"/>
        <s v="PVT-00086477" u="1"/>
        <s v="PVT-00091668" u="1"/>
        <s v="PVT-00095677" u="1"/>
        <s v="PVT-00086337" u="1"/>
        <s v="PVT-00095537" u="1"/>
        <s v="PVT-00094337" u="1"/>
        <s v="PVT-00091678" u="1"/>
        <s v="PVT-00095547" u="1"/>
        <s v="PVT-00086910" u="1"/>
        <s v="PVT-00094487" u="1"/>
        <s v="PVT-00094347" u="1"/>
        <s v="PVT-00091688" u="1"/>
        <s v="PVT-00095557" u="1"/>
        <s v="PVT-00094497" u="1"/>
        <s v="PVT-00094357" u="1"/>
        <s v="PVT-00095567" u="1"/>
        <s v="PVT-00086930" u="1"/>
        <s v="PVT-00094367" u="1"/>
        <s v="PVT-00095577" u="1"/>
        <s v="PVT-00089186" u="1"/>
        <s v="PVT-00094377" u="1"/>
        <s v="PVT-00089046" u="1"/>
        <s v="PVT-00086107" u="1"/>
        <s v="PVT-00089196" u="1"/>
        <s v="PVT-00094387" u="1"/>
        <s v="PVT-00089056" u="1"/>
        <s v="PVT-00094810" u="1"/>
        <s v="PVT-00095597" u="1"/>
        <s v="PVT-00086117" u="1"/>
        <s v="PVT-00086928" u="1"/>
        <s v="PVT-00094397" u="1"/>
        <s v="PVT-00089066" u="1"/>
        <s v="PVT-00091598" u="1"/>
        <s v="PVT-00086267" u="1"/>
        <s v="PVT-00086127" u="1"/>
        <s v="PVT-00004424" u="1"/>
        <s v="PVT-00089076" u="1"/>
        <s v="PVT-00086277" u="1"/>
        <s v="PVT-00086137" u="1"/>
        <s v="PVT-00004434" u="1"/>
        <s v="PVT-00086700" u="1"/>
        <s v="PVT-00089086" u="1"/>
        <s v="PVT-00086287" u="1"/>
        <s v="PVT-00086147" u="1"/>
        <s v="PVT-00004444" u="1"/>
        <s v="PVT-00089096" u="1"/>
        <s v="PVT-00095910" u="1"/>
        <s v="PVT-00005514" u="1"/>
        <s v="PVT-00086297" u="1"/>
        <s v="PVT-00095497" u="1"/>
        <s v="PVT-00086157" u="1"/>
        <s v="PVT-00004454" u="1"/>
        <s v="PVT-00094860" u="1"/>
        <s v="PVT-00086167" u="1"/>
        <s v="PVT-00004464" u="1"/>
        <s v="PVT-00086870" u="1"/>
        <s v="PVT-00086177" u="1"/>
        <s v="PVT-00004474" u="1"/>
        <s v="PVT-00086880" u="1"/>
        <s v="PVT-00095908" u="1"/>
        <s v="PVT-00095940" u="1"/>
        <s v="PVT-00086187" u="1"/>
        <s v="PVT-00094600" u="1"/>
        <s v="PVT-00004484" u="1"/>
        <s v="PVT-00095810" u="1"/>
        <s v="PVT-00094610" u="1"/>
        <s v="PVT-00004494" u="1"/>
        <s v="PVT-00091811" u="1"/>
        <s v="PVT-00005424" u="1"/>
        <s v="PVT-00086067" u="1"/>
        <s v="PVT-00091821" u="1"/>
        <s v="PVT-00086077" u="1"/>
        <s v="PVT-00086888" u="1"/>
        <s v="PVT-00095808" u="1"/>
        <s v="PVT-00086640" u="1"/>
        <s v="PVT-00004905" u="1"/>
        <s v="PVT-00094608" u="1"/>
        <s v="PVT-00005444" u="1"/>
        <s v="PVT-00086087" u="1"/>
        <s v="PVT-00086790" u="1"/>
        <s v="PVT-00004915" u="1"/>
        <s v="PVT-00091701" u="1"/>
        <s v="PVT-00095710" u="1"/>
        <s v="PVT-00086097" u="1"/>
        <s v="PVT-00086660" u="1"/>
        <s v="PVT-00004925" u="1"/>
        <s v="PVT-00091711" u="1"/>
        <s v="PVT-00095720" u="1"/>
        <s v="PVT-00005464" u="1"/>
        <s v="PVT-00094520" u="1"/>
        <s v="PVT-00086638" u="1"/>
        <s v="PVT-00095027" u="1"/>
        <s v="PVT-00004935" u="1"/>
        <s v="PVT-00091721" u="1"/>
        <s v="PVT-00095730" u="1"/>
        <s v="PVT-00094530" u="1"/>
        <s v="PVT-00086648" u="1"/>
        <s v="PVT-00095708" u="1"/>
        <s v="PVT-00091731" u="1"/>
        <s v="PVT-00086400" u="1"/>
        <s v="PVT-00094788" u="1"/>
        <s v="PVT-00095600" u="1"/>
        <s v="PVT-00094400" u="1"/>
        <s v="PVT-00086658" u="1"/>
        <s v="PVT-00095858" u="1"/>
        <s v="PVT-00086690" u="1"/>
        <s v="PVT-00095718" u="1"/>
        <s v="PVT-00091741" u="1"/>
        <s v="PVT-00095750" u="1"/>
        <s v="PVT-00091601" u="1"/>
        <s v="PVT-00094798" u="1"/>
        <s v="PVT-00094518" u="1"/>
        <s v="PVT-00096117" u="1"/>
        <s v="PVT-00094550" u="1"/>
        <s v="PVT-00091719" u="1"/>
        <s v="PVT-00095728" u="1"/>
        <s v="PVT-00086560" u="1"/>
        <s v="PVT-00091751" u="1"/>
        <s v="PVT-00094528" u="1"/>
        <s v="PVT-00096127" u="1"/>
        <s v="PVT-00086570" u="1"/>
        <s v="PVT-00091761" u="1"/>
        <s v="PVT-00086430" u="1"/>
        <s v="PVT-00095630" u="1"/>
        <s v="PVT-00094538" u="1"/>
        <s v="PVT-00005374" u="1"/>
        <s v="PVT-00089207" u="1"/>
        <s v="PVT-00005234" u="1"/>
        <s v="PVT-00091739" u="1"/>
        <s v="PVT-00086408" u="1"/>
        <s v="PVT-00086580" u="1"/>
        <s v="PVT-00091771" u="1"/>
        <s v="PVT-00095608" u="1"/>
        <s v="PVT-00091631" u="1"/>
        <s v="PVT-00086300" u="1"/>
        <s v="PVT-00094688" u="1"/>
        <s v="PVT-00095500" u="1"/>
        <s v="PVT-00089217" u="1"/>
        <s v="PVT-00005244" u="1"/>
        <s v="PVT-00094440" u="1"/>
        <s v="PVT-00091749" u="1"/>
        <s v="PVT-00086590" u="1"/>
        <s v="PVT-00091609" u="1"/>
        <s v="PVT-00091781" u="1"/>
        <s v="PVT-00095618" u="1"/>
        <s v="PVT-00086450" u="1"/>
        <s v="PVT-00086310" u="1"/>
        <s v="PVT-00095510" u="1"/>
        <s v="PVT-00089227" u="1"/>
        <s v="PVT-00094450" u="1"/>
        <s v="PVT-00094310" u="1"/>
        <s v="PVT-00086568" u="1"/>
        <s v="PVT-00091759" u="1"/>
        <s v="PVT-00086428" u="1"/>
        <s v="PVT-00091791" u="1"/>
        <s v="PVT-00095628" u="1"/>
        <s v="PVT-00095520" u="1"/>
        <s v="PVT-00094320" u="1"/>
        <s v="PVT-00086578" u="1"/>
        <s v="PVT-00091629" u="1"/>
        <s v="PVT-00095638" u="1"/>
        <s v="PVT-00004064" u="1"/>
        <s v="PVT-00086470" u="1"/>
        <s v="PVT-00091661" u="1"/>
        <s v="PVT-00095530" u="1"/>
        <s v="PVT-00089387" u="1"/>
        <s v="PVT-00094438" u="1"/>
        <s v="PVT-00089107" u="1"/>
        <s v="PVT-00094330" u="1"/>
        <s v="PVT-00086588" u="1"/>
        <s v="PVT-00086448" u="1"/>
        <s v="PVT-00004074" u="1"/>
        <s v="PVT-00086308" u="1"/>
        <s v="PVT-00086480" u="1"/>
        <s v="PVT-00091671" u="1"/>
        <s v="PVT-00095508" u="1"/>
        <s v="PVT-00095680" u="1"/>
        <s v="PVT-00095540" u="1"/>
        <s v="PVT-00086200" u="1"/>
        <s v="PVT-00094448" u="1"/>
        <s v="PVT-00005284" u="1"/>
        <s v="PVT-00089117" u="1"/>
        <s v="PVT-00094308" u="1"/>
        <s v="PVT-00094480" u="1"/>
        <s v="PVT-00094340" u="1"/>
        <s v="PVT-00091789" u="1"/>
        <s v="PVT-00095658" u="1"/>
        <s v="PVT-00004084" u="1"/>
        <s v="PVT-00086490" u="1"/>
        <s v="PVT-00095518" u="1"/>
        <s v="PVT-00095690" u="1"/>
        <s v="PVT-00095550" u="1"/>
        <s v="PVT-00094458" u="1"/>
        <s v="PVT-00005294" u="1"/>
        <s v="PVT-00089127" u="1"/>
        <s v="PVT-00094318" u="1"/>
        <s v="PVT-00094490" u="1"/>
        <s v="PVT-00094350" u="1"/>
        <s v="PVT-00086468" u="1"/>
        <s v="PVT-00091691" u="1"/>
        <s v="PVT-00095528" u="1"/>
        <s v="PVT-00086360" u="1"/>
        <s v="PVT-00095560" u="1"/>
        <s v="PVT-00086220" u="1"/>
        <s v="PVT-00094468" u="1"/>
        <s v="PVT-00089137" u="1"/>
        <s v="PVT-00094328" u="1"/>
        <s v="PVT-00094360" u="1"/>
        <s v="PVT-00086478" u="1"/>
        <s v="PVT-00091669" u="1"/>
        <s v="PVT-00095678" u="1"/>
        <s v="PVT-00095538" u="1"/>
        <s v="PVT-00086230" u="1"/>
        <s v="PVT-00094478" u="1"/>
        <s v="PVT-00089147" u="1"/>
        <s v="PVT-00094338" u="1"/>
        <s v="PVT-00089818" u="1"/>
        <s v="PVT-00094370" u="1"/>
        <s v="PVT-00091679" u="1"/>
        <s v="PVT-00095548" u="1"/>
        <s v="PVT-00086208" u="1"/>
        <s v="PVT-00095580" u="1"/>
        <s v="PVT-00086911" u="1"/>
        <s v="PVT-00094348" u="1"/>
        <s v="PVT-00094380" u="1"/>
        <s v="PVT-00086498" u="1"/>
        <s v="PVT-00091689" u="1"/>
        <s v="PVT-00095590" u="1"/>
        <s v="PVT-00086250" u="1"/>
        <s v="PVT-00086110" u="1"/>
        <s v="PVT-00094498" u="1"/>
        <s v="PVT-00094358" u="1"/>
        <s v="PVT-00094390" u="1"/>
        <s v="PVT-00091699" u="1"/>
        <s v="PVT-00086228" u="1"/>
        <s v="PVT-00086260" u="1"/>
        <s v="PVT-00086120" u="1"/>
        <s v="PVT-00086931" u="1"/>
        <s v="PVT-00094368" u="1"/>
        <s v="PVT-00095578" u="1"/>
        <s v="PVT-00086238" u="1"/>
        <s v="PVT-00086270" u="1"/>
        <s v="PVT-00086130" u="1"/>
        <s v="PVT-00089187" u="1"/>
        <s v="PVT-00089047" u="1"/>
        <s v="PVT-00086248" u="1"/>
        <s v="PVT-00086280" u="1"/>
        <s v="PVT-00089197" u="1"/>
        <s v="PVT-00094388" u="1"/>
        <s v="PVT-00089057" u="1"/>
        <s v="PVT-00095598" u="1"/>
        <s v="PVT-00086258" u="1"/>
        <s v="PVT-00086118" u="1"/>
        <s v="PVT-00086290" u="1"/>
        <s v="PVT-00086150" u="1"/>
        <s v="PVT-00089067" u="1"/>
        <s v="PVT-00091599" u="1"/>
        <s v="PVT-00086268" u="1"/>
        <s v="PVT-00086128" u="1"/>
        <s v="PVT-00086160" u="1"/>
        <s v="PVT-00004425" u="1"/>
        <s v="PVT-00089077" u="1"/>
        <s v="PVT-00086278" u="1"/>
        <s v="PVT-00086170" u="1"/>
        <s v="PVT-00004435" u="1"/>
        <s v="PVT-00089087" u="1"/>
        <s v="PVT-00086148" u="1"/>
        <s v="PVT-00086180" u="1"/>
        <s v="PVT-00004445" u="1"/>
        <s v="PVT-00086298" u="1"/>
        <s v="PVT-00095498" u="1"/>
        <s v="PVT-00086158" u="1"/>
        <s v="PVT-00086190" u="1"/>
        <s v="PVT-00004455" u="1"/>
        <s v="PVT-00005525" u="1"/>
        <s v="PVT-00086168" u="1"/>
        <s v="PVT-00004465" u="1"/>
        <s v="PVT-00086060" u="1"/>
        <s v="PVT-00086871" u="1"/>
        <s v="PVT-00086731" u="1"/>
        <s v="PVT-00086178" u="1"/>
        <s v="PVT-00004475" u="1"/>
        <s v="PVT-00086070" u="1"/>
        <s v="PVT-00086881" u="1"/>
        <s v="PVT-00095909" u="1"/>
        <s v="PVT-00086188" u="1"/>
        <s v="PVT-00094601" u="1"/>
        <s v="PVT-00086080" u="1"/>
        <s v="PVT-00086611" u="1"/>
        <s v="PVT-00094859" u="1"/>
        <s v="PVT-00086058" u="1"/>
        <s v="PVT-00004495" u="1"/>
        <s v="PVT-00086090" u="1"/>
        <s v="PVT-00095010" u="1"/>
        <s v="PVT-00005425" u="1"/>
        <s v="PVT-00086068" u="1"/>
        <s v="PVT-00095020" u="1"/>
        <s v="PVT-00094739" u="1"/>
        <s v="PVT-00089440" u="1"/>
        <s v="PVT-00086078" u="1"/>
        <s v="PVT-00095809" u="1"/>
        <s v="PVT-00086641" u="1"/>
        <s v="PVT-00004906" u="1"/>
        <s v="PVT-00089418" u="1"/>
        <s v="PVT-00005445" u="1"/>
        <s v="PVT-00086088" u="1"/>
        <s v="PVT-00094501" u="1"/>
        <s v="PVT-00086791" u="1"/>
        <s v="PVT-00004916" u="1"/>
        <s v="PVT-00091702" u="1"/>
        <s v="PVT-00095711" u="1"/>
        <s v="PVT-00094759" u="1"/>
        <s v="PVT-00086098" u="1"/>
        <s v="PVT-00095969" u="1"/>
        <s v="PVT-00086661" u="1"/>
        <s v="PVT-00091852" u="1"/>
        <s v="PVT-00095050" u="1"/>
        <s v="PVT-00004926" u="1"/>
        <s v="PVT-00091712" u="1"/>
        <s v="PVT-00005325" u="1"/>
        <s v="PVT-00094521" u="1"/>
        <s v="PVT-00086639" u="1"/>
        <s v="PVT-00095028" u="1"/>
        <s v="PVT-00095871" u="1"/>
        <s v="PVT-00004936" u="1"/>
        <s v="PVT-00091722" u="1"/>
        <s v="PVT-00095731" u="1"/>
        <s v="PVT-00005475" u="1"/>
        <s v="PVT-00089340" u="1"/>
        <s v="PVT-00094531" u="1"/>
        <s v="PVT-00086789" u="1"/>
        <s v="PVT-00089200" u="1"/>
        <s v="PVT-00095989" u="1"/>
        <s v="PVT-00086649" u="1"/>
        <s v="PVT-00086681" u="1"/>
        <s v="PVT-00095709" u="1"/>
        <s v="PVT-00086541" u="1"/>
        <s v="PVT-00091732" u="1"/>
        <s v="PVT-00086401" u="1"/>
        <s v="PVT-00095601" u="1"/>
        <s v="PVT-00094541" u="1"/>
        <s v="PVT-00089210" u="1"/>
        <s v="PVT-00094401" u="1"/>
        <s v="PVT-00086659" u="1"/>
        <s v="PVT-00004956" u="1"/>
        <s v="PVT-00086551" u="1"/>
        <s v="PVT-00091742" u="1"/>
        <s v="PVT-00095751" u="1"/>
        <s v="PVT-00091602" u="1"/>
        <s v="PVT-00095611" u="1"/>
        <s v="PVT-00089468" u="1"/>
        <s v="PVT-00096118" u="1"/>
        <s v="PVT-00089220" u="1"/>
        <s v="PVT-00095729" u="1"/>
        <s v="PVT-00091752" u="1"/>
        <s v="PVT-00095621" u="1"/>
        <s v="PVT-00089338" u="1"/>
        <s v="PVT-00094529" u="1"/>
        <s v="PVT-00096128" u="1"/>
        <s v="PVT-00005225" u="1"/>
        <s v="PVT-00089230" u="1"/>
        <s v="PVT-00095879" u="1"/>
        <s v="PVT-00086539" u="1"/>
        <s v="PVT-00086571" u="1"/>
        <s v="PVT-00091762" u="1"/>
        <s v="PVT-00095771" u="1"/>
        <s v="PVT-00086431" u="1"/>
        <s v="PVT-00091622" u="1"/>
        <s v="PVT-00095631" u="1"/>
        <s v="PVT-00089348" u="1"/>
        <s v="PVT-00094539" u="1"/>
        <s v="PVT-00005375" u="1"/>
        <s v="PVT-00089208" u="1"/>
        <s v="PVT-00005235" u="1"/>
        <s v="PVT-00089100" u="1"/>
        <s v="PVT-00095749" u="1"/>
        <s v="PVT-00086581" u="1"/>
        <s v="PVT-00091772" u="1"/>
        <s v="PVT-00095609" u="1"/>
        <s v="PVT-00086301" u="1"/>
        <s v="PVT-00089218" u="1"/>
        <s v="PVT-00094441" u="1"/>
        <s v="PVT-00089110" u="1"/>
        <s v="PVT-00086559" u="1"/>
        <s v="PVT-00086591" u="1"/>
        <s v="PVT-00095619" u="1"/>
        <s v="PVT-00095511" u="1"/>
        <s v="PVT-00094451" u="1"/>
        <s v="PVT-00089120" u="1"/>
        <s v="PVT-00094311" u="1"/>
        <s v="PVT-00086569" u="1"/>
        <s v="PVT-00086429" u="1"/>
        <s v="PVT-00095629" u="1"/>
        <s v="PVT-00004055" u="1"/>
        <s v="PVT-00091652" u="1"/>
        <s v="PVT-00095521" u="1"/>
        <s v="PVT-00005265" u="1"/>
        <s v="PVT-00094461" u="1"/>
        <s v="PVT-00094321" u="1"/>
        <s v="PVT-00086579" u="1"/>
        <s v="PVT-00004065" u="1"/>
        <s v="PVT-00086471" u="1"/>
        <s v="PVT-00091662" u="1"/>
        <s v="PVT-00095671" u="1"/>
        <s v="PVT-00095531" u="1"/>
        <s v="PVT-00094439" u="1"/>
        <s v="PVT-00005275" u="1"/>
        <s v="PVT-00089108" u="1"/>
        <s v="PVT-00094471" u="1"/>
        <s v="PVT-00089140" u="1"/>
        <s v="PVT-00094331" u="1"/>
        <s v="PVT-00086589" u="1"/>
        <s v="PVT-00004075" u="1"/>
        <s v="PVT-00086309" u="1"/>
        <s v="PVT-00086481" u="1"/>
        <s v="PVT-00091672" u="1"/>
        <s v="PVT-00095509" u="1"/>
        <s v="PVT-00095681" u="1"/>
        <s v="PVT-00095541" u="1"/>
        <s v="PVT-00094449" u="1"/>
        <s v="PVT-00089118" u="1"/>
        <s v="PVT-00089290" u="1"/>
        <s v="PVT-00094309" u="1"/>
        <s v="PVT-00094341" u="1"/>
        <s v="PVT-00086491" u="1"/>
        <s v="PVT-00091682" u="1"/>
        <s v="PVT-00095519" u="1"/>
        <s v="PVT-00095691" u="1"/>
        <s v="PVT-00095551" u="1"/>
        <s v="PVT-00094599" u="1"/>
        <s v="PVT-00094459" u="1"/>
        <s v="PVT-00005295" u="1"/>
        <s v="PVT-00094319" u="1"/>
        <s v="PVT-00094491" u="1"/>
        <s v="PVT-00094351" u="1"/>
        <s v="PVT-00086469" u="1"/>
        <s v="PVT-00095669" u="1"/>
        <s v="PVT-00095529" u="1"/>
        <s v="PVT-00095561" u="1"/>
        <s v="PVT-00086221" u="1"/>
        <s v="PVT-00094469" u="1"/>
        <s v="PVT-00089138" u="1"/>
        <s v="PVT-00094329" u="1"/>
        <s v="PVT-00094361" u="1"/>
        <s v="PVT-00089701" u="1"/>
        <s v="PVT-00095679" u="1"/>
        <s v="PVT-00095539" u="1"/>
        <s v="PVT-00095571" u="1"/>
        <s v="PVT-00089288" u="1"/>
        <s v="PVT-00094339" u="1"/>
        <s v="PVT-00089180" u="1"/>
        <s v="PVT-00094371" u="1"/>
        <s v="PVT-00086489" u="1"/>
        <s v="PVT-00094902" u="1"/>
        <s v="PVT-00095689" u="1"/>
        <s v="PVT-00095581" u="1"/>
        <s v="PVT-00086241" u="1"/>
        <s v="PVT-00086101" u="1"/>
        <s v="PVT-00094489" u="1"/>
        <s v="PVT-00094349" u="1"/>
        <s v="PVT-00089190" u="1"/>
        <s v="PVT-00094381" u="1"/>
        <s v="PVT-00089050" u="1"/>
        <s v="PVT-00095559" u="1"/>
        <s v="PVT-00086251" u="1"/>
        <s v="PVT-00086111" u="1"/>
        <s v="PVT-00089168" u="1"/>
        <s v="PVT-00094359" u="1"/>
        <s v="PVT-00094391" u="1"/>
        <s v="PVT-00089060" u="1"/>
        <s v="PVT-00095569" u="1"/>
        <s v="PVT-00086261" u="1"/>
        <s v="PVT-00086932" u="1"/>
        <s v="PVT-00094369" u="1"/>
        <s v="PVT-00089070" u="1"/>
        <s v="PVT-00086239" u="1"/>
        <s v="PVT-00086271" u="1"/>
        <s v="PVT-00086131" u="1"/>
        <s v="PVT-00089188" u="1"/>
        <s v="PVT-00094379" u="1"/>
        <s v="PVT-00089048" u="1"/>
        <s v="PVT-00086249" u="1"/>
        <s v="PVT-00086109" u="1"/>
        <s v="PVT-00086281" u="1"/>
        <s v="PVT-00086141" u="1"/>
        <s v="PVT-00089198" u="1"/>
        <s v="PVT-00094389" u="1"/>
        <s v="PVT-00089058" u="1"/>
        <s v="PVT-00089090" u="1"/>
        <s v="PVT-00095599" u="1"/>
        <s v="PVT-00086151" u="1"/>
        <s v="PVT-00004416" u="1"/>
        <s v="PVT-00094399" u="1"/>
        <s v="PVT-00089068" u="1"/>
        <s v="PVT-00086269" u="1"/>
        <s v="PVT-00086161" u="1"/>
        <s v="PVT-00004426" u="1"/>
        <s v="PVT-00089078" u="1"/>
        <s v="PVT-00086279" u="1"/>
        <s v="PVT-00086139" u="1"/>
        <s v="PVT-00086171" u="1"/>
        <s v="PVT-00004436" u="1"/>
        <s v="PVT-00086842" u="1"/>
        <s v="PVT-00089088" u="1"/>
        <s v="PVT-00086289" u="1"/>
        <s v="PVT-00086149" u="1"/>
        <s v="PVT-00086181" u="1"/>
        <s v="PVT-00004446" u="1"/>
        <s v="PVT-00086712" u="1"/>
        <s v="PVT-00089098" u="1"/>
        <s v="PVT-00089769" u="1"/>
        <s v="PVT-00094852" u="1"/>
        <s v="PVT-00086299" u="1"/>
        <s v="PVT-00095499" u="1"/>
        <s v="PVT-00086159" u="1"/>
        <s v="PVT-00086191" u="1"/>
        <s v="PVT-00004456" u="1"/>
        <s v="PVT-00086722" u="1"/>
        <s v="PVT-00005526" u="1"/>
        <s v="PVT-00086169" u="1"/>
        <s v="PVT-00004466" u="1"/>
        <s v="PVT-00086061" u="1"/>
        <s v="PVT-00086179" u="1"/>
        <s v="PVT-00004476" u="1"/>
        <s v="PVT-00086071" u="1"/>
        <s v="PVT-00086882" u="1"/>
        <s v="PVT-00086189" u="1"/>
        <s v="PVT-00094602" u="1"/>
        <s v="PVT-00086081" u="1"/>
        <s v="PVT-00095952" u="1"/>
        <s v="PVT-00094752" u="1"/>
        <s v="PVT-00094612" u="1"/>
        <s v="PVT-00086091" u="1"/>
        <s v="PVT-00005426" u="1"/>
        <s v="PVT-00086069" u="1"/>
        <s v="PVT-00095021" u="1"/>
        <s v="PVT-00005436" u="1"/>
        <s v="PVT-00089441" u="1"/>
        <s v="PVT-00086079" u="1"/>
        <s v="PVT-00086642" u="1"/>
        <s v="PVT-00004907" u="1"/>
        <s v="PVT-00095702" u="1"/>
        <s v="PVT-00005446" u="1"/>
        <s v="PVT-00086089" u="1"/>
        <s v="PVT-00095009" u="1"/>
        <s v="PVT-00091703" u="1"/>
        <s v="PVT-00095712" u="1"/>
        <s v="PVT-00086099" u="1"/>
        <s v="PVT-00095019" u="1"/>
        <s v="PVT-00086662" u="1"/>
        <s v="PVT-00091853" u="1"/>
        <s v="PVT-00004927" u="1"/>
        <s v="PVT-00091713" u="1"/>
        <s v="PVT-00005466" u="1"/>
        <s v="PVT-00005326" u="1"/>
        <s v="PVT-00094522" u="1"/>
        <s v="PVT-00004937" u="1"/>
        <s v="PVT-00005476" u="1"/>
        <s v="PVT-00089341" u="1"/>
        <s v="PVT-00094532" u="1"/>
        <s v="PVT-00089201" u="1"/>
        <s v="PVT-00004947" u="1"/>
        <s v="PVT-00091733" u="1"/>
        <s v="PVT-00095742" u="1"/>
        <s v="PVT-00086402" u="1"/>
        <s v="PVT-00095602" u="1"/>
        <s v="PVT-00005346" u="1"/>
        <s v="PVT-00094542" u="1"/>
        <s v="PVT-00089211" u="1"/>
        <s v="PVT-00094402" u="1"/>
        <s v="PVT-00095049" u="1"/>
        <s v="PVT-00095892" u="1"/>
        <s v="PVT-00004957" u="1"/>
        <s v="PVT-00091603" u="1"/>
        <s v="PVT-00095612" u="1"/>
        <s v="PVT-00089469" u="1"/>
        <s v="PVT-00096119" u="1"/>
        <s v="PVT-00089221" u="1"/>
        <s v="PVT-00096011" u="1"/>
        <s v="PVT-00086562" u="1"/>
        <s v="PVT-00091753" u="1"/>
        <s v="PVT-00095622" u="1"/>
        <s v="PVT-00089339" u="1"/>
        <s v="PVT-00005226" u="1"/>
        <s v="PVT-00089231" u="1"/>
        <s v="PVT-00086572" u="1"/>
        <s v="PVT-00091763" u="1"/>
        <s v="PVT-00095632" u="1"/>
        <s v="PVT-00005376" u="1"/>
        <s v="PVT-00089209" u="1"/>
        <s v="PVT-00089381" u="1"/>
        <s v="PVT-00005236" u="1"/>
        <s v="PVT-00089101" u="1"/>
        <s v="PVT-00086582" u="1"/>
        <s v="PVT-00086302" u="1"/>
        <s v="PVT-00095502" u="1"/>
        <s v="PVT-00089219" u="1"/>
        <s v="PVT-00096009" u="1"/>
        <s v="PVT-00094442" u="1"/>
        <s v="PVT-00089111" u="1"/>
        <s v="PVT-00086592" u="1"/>
        <s v="PVT-00091643" u="1"/>
        <s v="PVT-00095512" u="1"/>
        <s v="PVT-00094452" u="1"/>
        <s v="PVT-00089121" u="1"/>
        <s v="PVT-00094312" u="1"/>
        <s v="PVT-00004056" u="1"/>
        <s v="PVT-00091653" u="1"/>
        <s v="PVT-00095522" u="1"/>
        <s v="PVT-00089379" u="1"/>
        <s v="PVT-00094462" u="1"/>
        <s v="PVT-00089131" u="1"/>
        <s v="PVT-00094322" u="1"/>
        <s v="PVT-00004066" u="1"/>
        <s v="PVT-00086472" u="1"/>
        <s v="PVT-00091663" u="1"/>
        <s v="PVT-00086332" u="1"/>
        <s v="PVT-00095532" u="1"/>
        <s v="PVT-00005276" u="1"/>
        <s v="PVT-00089109" u="1"/>
        <s v="PVT-00094472" u="1"/>
        <s v="PVT-00089141" u="1"/>
        <s v="PVT-00094332" u="1"/>
        <s v="PVT-00004076" u="1"/>
        <s v="PVT-00086482" u="1"/>
        <s v="PVT-00091673" u="1"/>
        <s v="PVT-00095542" u="1"/>
        <s v="PVT-00089119" u="1"/>
        <s v="PVT-00094482" u="1"/>
        <s v="PVT-00089151" u="1"/>
        <s v="PVT-00094342" u="1"/>
        <s v="PVT-00004897" u="1"/>
        <s v="PVT-00091683" u="1"/>
        <s v="PVT-00095692" u="1"/>
        <s v="PVT-00095552" u="1"/>
        <s v="PVT-00089129" u="1"/>
        <s v="PVT-00094492" u="1"/>
        <s v="PVT-00094352" u="1"/>
        <s v="PVT-00095562" u="1"/>
        <s v="PVT-00086222" u="1"/>
        <s v="PVT-00089139" u="1"/>
        <s v="PVT-00094362" u="1"/>
        <s v="PVT-00089702" u="1"/>
        <s v="PVT-00095572" u="1"/>
        <s v="PVT-00086232" u="1"/>
        <s v="PVT-00089181" u="1"/>
        <s v="PVT-00094372" u="1"/>
        <s v="PVT-00095582" u="1"/>
        <s v="PVT-00086102" u="1"/>
        <s v="PVT-00089191" u="1"/>
        <s v="PVT-00094382" u="1"/>
        <s v="PVT-00089051" u="1"/>
        <s v="PVT-00004517" u="1"/>
        <s v="PVT-00086112" u="1"/>
        <s v="PVT-00089169" u="1"/>
        <s v="PVT-00089061" u="1"/>
        <s v="PVT-00086262" u="1"/>
        <s v="PVT-00004527" u="1"/>
        <s v="PVT-00086933" u="1"/>
        <s v="PVT-00089071" u="1"/>
        <s v="PVT-00086272" u="1"/>
        <s v="PVT-00089189" u="1"/>
        <s v="PVT-00089049" u="1"/>
        <s v="PVT-00089081" u="1"/>
        <s v="PVT-00094943" u="1"/>
        <s v="PVT-00086282" u="1"/>
        <s v="PVT-00086142" u="1"/>
        <s v="PVT-00089199" u="1"/>
        <s v="PVT-00089059" u="1"/>
        <s v="PVT-00089091" u="1"/>
        <s v="PVT-00086292" u="1"/>
        <s v="PVT-00086152" u="1"/>
        <s v="PVT-00089069" u="1"/>
        <s v="PVT-00004427" u="1"/>
        <s v="PVT-00089079" u="1"/>
        <s v="PVT-00086172" u="1"/>
        <s v="PVT-00004437" u="1"/>
        <s v="PVT-00089089" u="1"/>
        <s v="PVT-00086182" u="1"/>
        <s v="PVT-00004447" u="1"/>
        <s v="PVT-00089099" u="1"/>
        <s v="PVT-00095913" u="1"/>
        <s v="PVT-00094853" u="1"/>
        <s v="PVT-00004457" u="1"/>
        <s v="PVT-00004467" u="1"/>
        <s v="PVT-00086873" u="1"/>
        <s v="PVT-00086733" u="1"/>
        <s v="PVT-00004477" u="1"/>
        <s v="PVT-00086072" u="1"/>
        <s v="PVT-00004900" u="1"/>
        <s v="PVT-00094883" u="1"/>
        <s v="PVT-00094603" u="1"/>
        <s v="PVT-00086082" u="1"/>
        <s v="PVT-00095953" u="1"/>
        <s v="PVT-00095813" u="1"/>
        <s v="PVT-00004910" u="1"/>
        <s v="PVT-00094753" u="1"/>
        <s v="PVT-00094613" u="1"/>
        <s v="PVT-00004497" u="1"/>
        <s v="PVT-00086092" u="1"/>
        <s v="PVT-00095963" u="1"/>
        <s v="PVT-00004920" u="1"/>
        <s v="PVT-00004930" u="1"/>
        <s v="PVT-00086643" u="1"/>
        <s v="PVT-00004908" u="1"/>
        <s v="PVT-00086503" u="1"/>
        <s v="PVT-00095703" u="1"/>
        <s v="PVT-00004940" u="1"/>
        <s v="PVT-00005447" u="1"/>
        <s v="PVT-00094503" u="1"/>
        <s v="PVT-00095993" u="1"/>
        <s v="PVT-00004918" u="1"/>
        <s v="PVT-00095713" u="1"/>
        <s v="PVT-00089322" u="1"/>
        <s v="PVT-00086663" u="1"/>
        <s v="PVT-00004928" u="1"/>
        <s v="PVT-00091714" u="1"/>
        <s v="PVT-00095723" u="1"/>
        <s v="PVT-00004938" u="1"/>
        <s v="PVT-00091724" u="1"/>
        <s v="PVT-00005477" u="1"/>
        <s v="PVT-00089342" u="1"/>
        <s v="PVT-00089202" u="1"/>
        <s v="PVT-00091734" u="1"/>
        <s v="PVT-00095743" u="1"/>
        <s v="PVT-00086403" u="1"/>
        <s v="PVT-00094543" u="1"/>
        <s v="PVT-00089212" u="1"/>
        <s v="PVT-00004958" u="1"/>
        <s v="PVT-00091744" u="1"/>
        <s v="PVT-00095753" u="1"/>
        <s v="PVT-00091604" u="1"/>
        <s v="PVT-00095613" u="1"/>
        <s v="PVT-00089362" u="1"/>
        <s v="PVT-00089222" u="1"/>
        <s v="PVT-00086563" u="1"/>
        <s v="PVT-00091754" u="1"/>
        <s v="PVT-00086423" u="1"/>
        <s v="PVT-00095623" u="1"/>
        <s v="PVT-00005227" u="1"/>
        <s v="PVT-00089232" u="1"/>
        <s v="PVT-00086573" u="1"/>
        <s v="PVT-00091764" u="1"/>
        <s v="PVT-00095773" u="1"/>
        <s v="PVT-00086433" u="1"/>
        <s v="PVT-00095633" u="1"/>
        <s v="PVT-00005377" u="1"/>
        <s v="PVT-00089382" u="1"/>
        <s v="PVT-00005237" u="1"/>
        <s v="PVT-00089102" u="1"/>
        <s v="PVT-00086583" u="1"/>
        <s v="PVT-00086303" u="1"/>
        <s v="PVT-00095503" u="1"/>
        <s v="PVT-00094443" u="1"/>
        <s v="PVT-00086593" u="1"/>
        <s v="PVT-00095513" u="1"/>
        <s v="PVT-00089122" u="1"/>
        <s v="PVT-00094313" u="1"/>
        <s v="PVT-00091794" u="1"/>
        <s v="PVT-00004057" u="1"/>
        <s v="PVT-00086463" u="1"/>
        <s v="PVT-00091654" u="1"/>
        <s v="PVT-00095523" u="1"/>
        <s v="PVT-00094463" u="1"/>
        <s v="PVT-00089132" u="1"/>
        <s v="PVT-00094323" u="1"/>
        <s v="PVT-00004067" u="1"/>
        <s v="PVT-00091664" u="1"/>
        <s v="PVT-00095533" u="1"/>
        <s v="PVT-00005277" u="1"/>
        <s v="PVT-00094473" u="1"/>
        <s v="PVT-00089142" u="1"/>
        <s v="PVT-00094333" u="1"/>
        <s v="PVT-00004077" u="1"/>
        <s v="PVT-00086483" u="1"/>
        <s v="PVT-00091674" u="1"/>
        <s v="PVT-00095683" u="1"/>
        <s v="PVT-00095543" u="1"/>
        <s v="PVT-00004500" u="1"/>
        <s v="PVT-00094483" u="1"/>
        <s v="PVT-00089152" u="1"/>
        <s v="PVT-00094343" u="1"/>
        <s v="PVT-00004898" u="1"/>
        <s v="PVT-00091684" u="1"/>
        <s v="PVT-00095693" u="1"/>
        <s v="PVT-00095553" u="1"/>
        <s v="PVT-00094493" u="1"/>
        <s v="PVT-00094353" u="1"/>
        <s v="PVT-00095563" u="1"/>
        <s v="PVT-00094363" u="1"/>
        <s v="PVT-00095573" u="1"/>
        <s v="PVT-00089182" u="1"/>
        <s v="PVT-00094373" u="1"/>
        <s v="PVT-00086243" u="1"/>
        <s v="PVT-00004508" u="1"/>
        <s v="PVT-00086103" u="1"/>
        <s v="PVT-00089192" u="1"/>
        <s v="PVT-00094383" u="1"/>
        <s v="PVT-00086253" u="1"/>
        <s v="PVT-00086113" u="1"/>
        <s v="PVT-00094393" u="1"/>
        <s v="PVT-00089062" u="1"/>
        <s v="PVT-00086263" u="1"/>
        <s v="PVT-00004528" u="1"/>
        <s v="PVT-00086123" u="1"/>
        <s v="PVT-00086934" u="1"/>
        <s v="PVT-00004420" u="1"/>
        <s v="PVT-00089072" u="1"/>
        <s v="PVT-00086273" u="1"/>
        <s v="PVT-00086133" u="1"/>
        <s v="PVT-00004430" u="1"/>
        <s v="PVT-00089082" u="1"/>
        <s v="PVT-00086283" u="1"/>
        <s v="PVT-00086143" u="1"/>
        <s v="PVT-00004440" u="1"/>
        <s v="PVT-00089092" u="1"/>
        <s v="PVT-00086293" u="1"/>
        <s v="PVT-00086153" u="1"/>
        <s v="PVT-00004418" u="1"/>
        <s v="PVT-00004450" u="1"/>
        <s v="PVT-00086163" u="1"/>
        <s v="PVT-00004428" u="1"/>
        <s v="PVT-00004460" u="1"/>
        <s v="PVT-00086173" u="1"/>
        <s v="PVT-00004438" u="1"/>
        <s v="PVT-00004470" u="1"/>
        <s v="PVT-00086183" u="1"/>
        <s v="PVT-00004448" u="1"/>
        <s v="PVT-00004480" u="1"/>
        <s v="PVT-00004458" u="1"/>
        <s v="PVT-00004468" u="1"/>
        <s v="PVT-00086063" u="1"/>
        <s v="PVT-00086874" u="1"/>
        <s v="PVT-00005430" u="1"/>
        <s v="PVT-00004478" u="1"/>
        <s v="PVT-00086073" u="1"/>
        <s v="PVT-00004901" u="1"/>
        <s v="PVT-00089693" u="1"/>
        <s v="PVT-00094604" u="1"/>
        <s v="PVT-00086083" u="1"/>
        <s v="PVT-00095954" u="1"/>
        <s v="PVT-00095814" u="1"/>
        <s v="PVT-00004911" u="1"/>
        <s v="PVT-00086093" u="1"/>
        <s v="PVT-00095964" u="1"/>
        <s v="PVT-00004921" u="1"/>
        <s v="PVT-00095974" u="1"/>
        <s v="PVT-00004931" u="1"/>
        <s v="PVT-00089443" u="1"/>
        <s v="PVT-00005330" u="1"/>
        <s v="PVT-00086644" u="1"/>
        <s v="PVT-00004909" u="1"/>
        <s v="PVT-00095704" u="1"/>
        <s v="PVT-00004941" u="1"/>
        <s v="PVT-00094784" u="1"/>
        <s v="PVT-00005448" u="1"/>
        <s v="PVT-00094504" u="1"/>
        <s v="PVT-00095994" u="1"/>
        <s v="PVT-00086654" u="1"/>
        <s v="PVT-00095854" u="1"/>
        <s v="PVT-00004919" u="1"/>
        <s v="PVT-00095714" u="1"/>
        <s v="PVT-00094514" u="1"/>
        <s v="PVT-00086664" u="1"/>
        <s v="PVT-00091855" u="1"/>
        <s v="PVT-00091715" u="1"/>
        <s v="PVT-00004961" u="1"/>
        <s v="PVT-00094524" u="1"/>
        <s v="PVT-00091725" u="1"/>
        <s v="PVT-00094534" u="1"/>
        <s v="PVT-00089203" u="1"/>
        <s v="PVT-00005230" u="1"/>
        <s v="PVT-00004949" u="1"/>
        <s v="PVT-00091735" u="1"/>
        <s v="PVT-00089493" u="1"/>
        <s v="PVT-00089353" u="1"/>
        <s v="PVT-00094544" u="1"/>
        <s v="PVT-00005240" u="1"/>
        <s v="PVT-00086554" u="1"/>
        <s v="PVT-00091745" u="1"/>
        <s v="PVT-00091605" u="1"/>
        <s v="PVT-00095614" u="1"/>
        <s v="PVT-00005358" u="1"/>
        <s v="PVT-00094554" u="1"/>
        <s v="PVT-00089223" u="1"/>
        <s v="PVT-00094414" u="1"/>
        <s v="PVT-00096013" u="1"/>
        <s v="PVT-00086564" u="1"/>
        <s v="PVT-00091755" u="1"/>
        <s v="PVT-00086424" u="1"/>
        <s v="PVT-00095624" u="1"/>
        <s v="PVT-00005228" u="1"/>
        <s v="PVT-00005260" u="1"/>
        <s v="PVT-00086574" u="1"/>
        <s v="PVT-00091765" u="1"/>
        <s v="PVT-00095774" u="1"/>
        <s v="PVT-00086434" u="1"/>
        <s v="PVT-00091625" u="1"/>
        <s v="PVT-00095634" u="1"/>
        <s v="PVT-00004060" u="1"/>
        <s v="PVT-00005238" u="1"/>
        <s v="PVT-00089103" u="1"/>
        <s v="PVT-00086584" u="1"/>
        <s v="PVT-00095644" u="1"/>
        <s v="PVT-00004070" u="1"/>
        <s v="PVT-00086304" u="1"/>
        <s v="PVT-00095504" u="1"/>
        <s v="PVT-00089393" u="1"/>
        <s v="PVT-00005248" u="1"/>
        <s v="PVT-00094444" u="1"/>
        <s v="PVT-00089113" u="1"/>
        <s v="PVT-00086594" u="1"/>
        <s v="PVT-00004080" u="1"/>
        <s v="PVT-00086314" u="1"/>
        <s v="PVT-00095514" u="1"/>
        <s v="PVT-00005258" u="1"/>
        <s v="PVT-00089123" u="1"/>
        <s v="PVT-00094314" u="1"/>
        <s v="PVT-00004058" u="1"/>
        <s v="PVT-00091655" u="1"/>
        <s v="PVT-00095524" u="1"/>
        <s v="PVT-00089133" u="1"/>
        <s v="PVT-00094324" u="1"/>
        <s v="PVT-00004068" u="1"/>
        <s v="PVT-00091665" u="1"/>
        <s v="PVT-00095534" u="1"/>
        <s v="PVT-00094334" u="1"/>
        <s v="PVT-00086484" u="1"/>
        <s v="PVT-00091675" u="1"/>
        <s v="PVT-00095544" u="1"/>
        <s v="PVT-00086204" u="1"/>
        <s v="PVT-00004501" u="1"/>
        <s v="PVT-00094484" u="1"/>
        <s v="PVT-00089153" u="1"/>
        <s v="PVT-00094344" u="1"/>
        <s v="PVT-00004899" u="1"/>
        <s v="PVT-00091685" u="1"/>
        <s v="PVT-00095694" u="1"/>
        <s v="PVT-00095554" u="1"/>
        <s v="PVT-00094494" u="1"/>
        <s v="PVT-00094354" u="1"/>
        <s v="PVT-00086224" u="1"/>
        <s v="PVT-00094364" u="1"/>
        <s v="PVT-00089183" u="1"/>
        <s v="PVT-00094374" u="1"/>
        <s v="PVT-00089714" u="1"/>
        <s v="PVT-00095584" u="1"/>
        <s v="PVT-00086104" u="1"/>
        <s v="PVT-00004541" u="1"/>
        <s v="PVT-00089193" u="1"/>
        <s v="PVT-00094384" u="1"/>
        <s v="PVT-00089053" u="1"/>
        <s v="PVT-00086114" u="1"/>
        <s v="PVT-00089063" u="1"/>
        <s v="PVT-00086264" u="1"/>
        <s v="PVT-00004421" u="1"/>
        <s v="PVT-00089073" u="1"/>
        <s v="PVT-00086274" u="1"/>
        <s v="PVT-00004539" u="1"/>
        <s v="PVT-00086945" u="1"/>
        <s v="PVT-00004431" u="1"/>
        <s v="PVT-00089083" u="1"/>
        <s v="PVT-00086144" u="1"/>
        <s v="PVT-00004441" u="1"/>
        <s v="PVT-00089093" u="1"/>
        <s v="PVT-00086294" u="1"/>
        <s v="PVT-00086154" u="1"/>
        <s v="PVT-00004419" u="1"/>
        <s v="PVT-00004451" u="1"/>
        <s v="PVT-00089634" u="1"/>
        <s v="PVT-00086164" u="1"/>
        <s v="PVT-00004429" u="1"/>
        <s v="PVT-00086174" u="1"/>
        <s v="PVT-00004439" u="1"/>
        <s v="PVT-00004471" u="1"/>
        <s v="PVT-00086184" u="1"/>
        <s v="PVT-00004449" u="1"/>
        <s v="PVT-00004481" u="1"/>
        <s v="PVT-00004459" u="1"/>
        <s v="PVT-00005529" u="1"/>
        <s v="PVT-00086064" u="1"/>
        <s v="PVT-00086875" u="1"/>
        <s v="PVT-00095935" u="1"/>
        <s v="PVT-00004479" u="1"/>
        <s v="PVT-00086074" u="1"/>
        <s v="PVT-00095945" u="1"/>
        <s v="PVT-00004902" u="1"/>
        <s v="PVT-00094885" u="1"/>
        <s v="PVT-00094605" u="1"/>
        <s v="PVT-00086084" u="1"/>
        <s v="PVT-00095955" u="1"/>
        <s v="PVT-00095815" u="1"/>
        <s v="PVT-00004912" u="1"/>
        <s v="PVT-00005311" u="1"/>
        <s v="PVT-00086094" u="1"/>
        <s v="PVT-00086625" u="1"/>
        <s v="PVT-00095014" u="1"/>
        <s v="PVT-00005429" u="1"/>
        <s v="PVT-00005461" u="1"/>
        <s v="PVT-00086635" u="1"/>
        <s v="PVT-00004932" u="1"/>
        <s v="PVT-00005439" u="1"/>
        <s v="PVT-00089444" u="1"/>
        <s v="PVT-00005471" u="1"/>
        <s v="PVT-00005331" u="1"/>
        <s v="PVT-00086645" u="1"/>
        <s v="PVT-00095705" u="1"/>
        <s v="PVT-00005449" u="1"/>
        <s v="PVT-00086655" u="1"/>
        <s v="PVT-00095044" u="1"/>
      </sharedItems>
    </cacheField>
    <cacheField name="Fecha" numFmtId="14">
      <sharedItems containsNonDate="0" containsDate="1" containsString="0" containsBlank="1" minDate="2017-09-01T00:00:00" maxDate="2017-09-14T00:00:00"/>
    </cacheField>
    <cacheField name="Estado movto." numFmtId="0">
      <sharedItems containsBlank="1" count="7">
        <s v="Retenido"/>
        <s v="Aprobado"/>
        <m/>
        <s v="Cumplido" u="1"/>
        <s v="En elaboración" u="1"/>
        <s v="Comprometido parcial" u="1"/>
        <s v="Comprometido" u="1"/>
      </sharedItems>
    </cacheField>
    <cacheField name="ZONAS" numFmtId="0">
      <sharedItems containsBlank="1"/>
    </cacheField>
    <cacheField name="CLASE DE CLIENTE" numFmtId="0">
      <sharedItems containsBlank="1"/>
    </cacheField>
    <cacheField name="Cant. pedida" numFmtId="0">
      <sharedItems containsString="0" containsBlank="1" containsNumber="1" containsInteger="1" minValue="1" maxValue="55"/>
    </cacheField>
    <cacheField name="Razón social cliente factura" numFmtId="0">
      <sharedItems containsBlank="1" count="126">
        <s v="CREDITOS PARRA Y CIA S.A.S"/>
        <s v="MOTO PREMIUM DE OCCIDENTE S.A.S."/>
        <s v="MOTOS PRADERA S.A.S."/>
        <s v="SHAIK OSPINA CARLOS ANDRES"/>
        <s v="TULUA MOTOS S. A."/>
        <s v="MICOLTA FRANCO ALEXANDER"/>
        <s v="GRUPO EMPRESARIAL DISTRITO SAS"/>
        <s v="CARDENAS URBANO CARLOS EDUARDO"/>
        <s v="MONJE MORCILLO EDWARD FELIPE"/>
        <s v="SUPERMOTOS DE BOGOTA S.A.S."/>
        <s v="SUPERMOTOS DE CUNDINAMARCA S.A.S"/>
        <s v="SUPERMOTOS DE CORDOBA S.A"/>
        <s v="CCS MOTOR S A S"/>
        <s v="CHAVES BONILLA CONCESIONARIOS SAS"/>
        <s v="CABALLERO BUENO CLEOMEDES JOSE"/>
        <s v="EN MOTO.COM SAS"/>
        <s v="SAINEA PUERTO LUIS ALBERTO"/>
        <s v="MOTORCYCLE MARKET S.A.S"/>
        <s v="MONJE CAMPO HUGO HERNAN"/>
        <s v="YOKO MOTOS S.A.S."/>
        <s v="GRUPO DOS RUEDAS SAS"/>
        <s v="MOTO MAS S A S"/>
        <s v="ACOSTA TINOCO ALCIRA"/>
        <s v="CENTRALMOTOS LEBRIJA S.A.S."/>
        <s v="DISMOTOS HONDA S.A.S."/>
        <s v="TIRIA MORENO TERESA DE JESUS"/>
        <s v="INVERSIONES LOPEZ CADAVID Y COMPAÑIA LTDA"/>
        <s v="AVILA VERA BLANCA STELLA"/>
        <s v="MOTOCEL COMPANY S.A.S"/>
        <s v="GUAJI  ARACELY"/>
        <s v="MAQUINAGRO S.A"/>
        <s v="COMERCIAL ELECTRO MUEBLES LTDA"/>
        <s v="SUPERMOTOS DE CALI S.A.S."/>
        <s v="SUPERMOTOS DEL PACIFICO S.A.S"/>
        <s v="SUPERMOTOS DEL MAGDALENA S.A.S"/>
        <s v="SUPERMOTOS DEL TOLIMA S.A.S"/>
        <s v="SUPERMOTOS DE GIRARDOT S.A.S."/>
        <s v="PADILLA FLOREZ MARIO LUIS"/>
        <s v="CASTILLO NOGUERA LEIDY ALEJANDRA"/>
        <s v="ROMERO COCA JORGE ALBERTO"/>
        <s v="BICIMOTOS Y REPUESTOS S.A.S"/>
        <s v="INVERSIONES HERNANDEZ SINNING H&amp;S S.A.S"/>
        <s v="JISSEN HANNA SIRENE"/>
        <s v="MOTOMAS DE LA COSTA LTDA"/>
        <s v="LOPEZ NARVAEZ JOSE DAVID"/>
        <s v="RUBE MOTOS S.A.S."/>
        <s v="AGRO HONDA LA S.A.S"/>
        <s v="SALAZAR ACOSTA EDWIN ARTURO"/>
        <s v="POSADA  ROMUALDO"/>
        <s v="CHAVES CADENA JAIRO LEON"/>
        <s v="CABRERA  EVERT"/>
        <s v="BELTRAN OTALORA ALBERTO"/>
        <s v="MENDEZ PARRA MANUEL RICARDO"/>
        <s v="FLORIAN LOZANO FABIO"/>
        <s v="TORRES CERQUERA FREDY"/>
        <s v="HONDA MOTOBOY S.A.S."/>
        <s v="COBA RAMIREZ MARIA DEL CARMEN"/>
        <s v="COMERCIALIZADORA ALCALA MOTOR S.A.S."/>
        <s v="SUPERMOTOS DEL CESAR S.A.S."/>
        <s v="SUPERMOTOS DE MEDELLIN S.A.S."/>
        <s v="SUPERMOTOS DE ANTIOQUIA S.A."/>
        <s v="SUPERMOTOS DEL CAFE S.A.S."/>
        <s v="SUPERMOTOS DE BOLIVAR S.A.S."/>
        <s v="SUPERMOTOS DEL VALLE S.A.S."/>
        <s v="SUPERMOTOS DE NARIÑO SAS"/>
        <s v="SUPERMOTOS DEL CAUCA SAS"/>
        <s v="SUPERMOTOS DEL ATLANTICO S.A.S"/>
        <s v="SUPERMOTOS DEL HUILA SAS"/>
        <s v="MACANA  MARTHA ROCIO"/>
        <s v="CAMACHO SUAREZ NELSON DAMIAN"/>
        <s v="MOTOS IBC S.A.S"/>
        <s v="SUPREMOTOS S.A.S."/>
        <s v="HONDA SUPER NORTE S.A.S."/>
        <s v="LA BUENA HONDA DE LA SABANA S.A.S."/>
        <s v="MOTO HIT LTDA"/>
        <s v="MOTOCENTRO HONDA S.A."/>
        <s v="HONDA STORE S.A.S."/>
        <s v="GUERRA MONTES PEDRO ANTONIO"/>
        <s v="REGUEMOTOS S.A.S."/>
        <s v="HONDA-SUR MOTOS Y REPUESTOS S.A.S."/>
        <s v="CANOMOTOS ANDES S.A.S"/>
        <s v="DROSSOS AUBAD IOANNIS"/>
        <s v="ZUPERMOTOS DEL GOLFO SAS"/>
        <s v="SUROMOTOS S.A."/>
        <s v="ZUPERMOTO S.A."/>
        <s v="SUPERMOTOS DEL ORIENTE S.A.S."/>
        <s v="MOTOS GAP S.A.S."/>
        <s v="MOTO HOGAR C.L.R. S.A.S."/>
        <s v="CALVACHE ORTEGA LUZ AIDEE"/>
        <s v="G Y D MOTOS SAS"/>
        <s v="SUPERMOTOS DE SANTANDER S.A.S"/>
        <s v="MOTO AGRO DEL SINU S.A.S."/>
        <s v="ESCUDERO CANO ELIZABETH"/>
        <s v="TORRES ESTEPA FREDDY HUMBERTO"/>
        <s v="GUERRERO RODRIGUEZ YULIANA PAOLA"/>
        <s v="RODRIGUEZ ROSA CECILIA"/>
        <s v="ESTRADA RESTREPO JESUS DAVID"/>
        <s v="ALMACENES LA 14 S.A"/>
        <s v="C MOTO STORE S.A.S."/>
        <m/>
        <s v="RUGE PINZON JORGE HERNAN" u="1"/>
        <s v="COLVENTAS S.A." u="1"/>
        <s v="CASAMOTO S A S" u="1"/>
        <s v="FRIO Y CALOR S.A" u="1"/>
        <s v="CORTES VELASQUEZ OMAR HENRY" u="1"/>
        <s v="URREGO ACOSTA CARLOS JAVIER" u="1"/>
        <s v="OSORIO RIVERO CIRO ALFONSO" u="1"/>
        <s v="A. VELEZ U. &amp; CIA. DEPOSITOS MIRANDA LIMITADA" u="1"/>
        <s v="MOTORCYCLE MARKETS.A.S" u="1"/>
        <s v="ELECTRO RAMOS CREDITOS S.A.S" u="1"/>
        <s v="VILLA PEREZ JESUS DAVID" u="1"/>
        <s v="ROSAS ESCANDON GUSTAVO ADOLFO" u="1"/>
        <s v="ROSAS BAZANTE JORGE ANDRES" u="1"/>
        <s v="MOTO SUPER S.A.S" u="1"/>
        <s v="LA BUENA HONDA DEL CARIBE S.A.S." u="1"/>
        <s v="ARDILA MIRANDA DANIEL" u="1"/>
        <s v="HOYOS BARRERA DORALBA" u="1"/>
        <s v="MERCAMOTOS S.A.S" u="1"/>
        <s v="MOTOS LA FRONTERA S.A." u="1"/>
        <s v="GRIMALDOS JURADO JOSE ANTONIO" u="1"/>
        <s v="DISTRIGON LIMITADA" u="1"/>
        <s v="QUINTERO RODRIGUEZ MARISOL" u="1"/>
        <s v="MOTOCARIBE S.A.S." u="1"/>
        <s v="PEREZ RODRIGUEZ GUSTAVO ANDRES" u="1"/>
        <s v="SERVIMOTOS URRAO S.A.S" u="1"/>
        <s v="CEVECO S.A.S." u="1"/>
      </sharedItems>
    </cacheField>
    <cacheField name="Cant. pendiente" numFmtId="0">
      <sharedItems containsString="0" containsBlank="1" containsNumber="1" containsInteger="1" minValue="1" maxValue="55"/>
    </cacheField>
    <cacheField name="Desc. sucursal factura" numFmtId="0">
      <sharedItems containsBlank="1" count="276">
        <s v="CREDITOS PARRA Y CIA S.A.S"/>
        <s v="MOTOPREMIUM DE OCCIDENTE S.A.S-CALARCA"/>
        <s v="MOTO PREMIUM DE OCCIDENTE S.A.S.QUIMBAYA"/>
        <s v="MOTO PREMIUM DE OCCIDENTE S.A.S DOSQUEB."/>
        <s v="MOTO PREMIUM DE OCCIDENTE S.A.S LA VIRGI"/>
        <s v="MOTOPREMIUM DE OCCIDENTE SAS SANTA ROSA"/>
        <s v="MOTO PREMIUM DE OCCIDENTE S.A.S.CAICEDO."/>
        <s v="MOTO PREMIUM DE OCCIDENTE S.A.S. NEIVA"/>
        <s v="MOTO PREMIUM DE OCCIDENTE S.A.S LA UNION"/>
        <s v="MOTOS PRADERA S.A.S.-PRADERA"/>
        <s v="SHAIK OSPINA CARLOS ANDRES-CANDELARIA"/>
        <s v="SHAIK OSPINA CARLOS ANDRES-FLORIDA"/>
        <s v="TULUAMOTOS S.A  TULUA"/>
        <s v="TULUAMOTOS S.A CLL 18 PASTO"/>
        <s v="MICOLTA FRANCO ALEXANDER"/>
        <s v="GRUPO EMPRESARIAL DISTRITO SAS"/>
        <s v="CARDENAS URBANO CARLOS EDUARDO AV SHUMAC"/>
        <s v="CARDENAS URBANO CARLOS-BARBACOAS"/>
        <s v="CARDENAS URBANO CARLOS EDUARDO-TUMACO"/>
        <s v="MONJE MORCILLO EDWARD FELIPE"/>
        <s v="SUPERMOTOS DE BOGOTA S.A.S. 7 DE AGOSTO"/>
        <s v="SUPERMOTOS DE BOGOTA S.A.S CALLE 80"/>
        <s v="SUPERMOTOS DE BOGOTA S.A.SCARACAS CON 32"/>
        <s v="SUPERMOTOS DE BOGOTA S.A.S.FONTIBON"/>
        <s v="SUPERMOTOS DE BOGOTA S.A.S. TIBABUYES"/>
        <s v="SUPERMOTOS DE BOGOTA S.A.S CEDRITOS"/>
        <s v="SUPERMOTOS DE BOGOTA S.A.S FACATATIVA"/>
        <s v="SUPERMOTOS DE CUNDINAMARCA S.A.S VENECIA"/>
        <s v="SUPERMOTOS DE CORDOBA S.A  PPAL"/>
        <s v="SUPERMOTOS DE CORDOBA S.A  LORICA"/>
        <s v="SUPERMOTOS DE CORDOBA S.A  SINCELEJO"/>
        <s v="CCS MOTOR S A S"/>
        <s v="CHAVES BONILLA CONCESIONARIOS SAS-ACACIA"/>
        <s v="CHAVES BONILLA CONCESIONARIOS SAS"/>
        <s v="CABALLERO BUENO CLEOMEDES  VILLAVICENCIO"/>
        <s v="EN MOTO.COM SAS"/>
        <s v="SAINEA PUERTO LUIS ALBERTO-CR 7"/>
        <s v="MOTORCYCLE MARKET S.A.S-FUNZA"/>
        <s v="MOTORCYCLE MARKET S.A.S - VILLAVICENCIO"/>
        <s v="SERVI-MOTOS CHIA"/>
        <s v="YOKO MOTOS S.A.S. VILLAVICENCIO"/>
        <s v="YOKO MOTOS S.A.S. APARTADO"/>
        <s v="GRUPO DOS RUEDAS SAS"/>
        <s v="GRUPO DOS RUEDAS SAS - TUNJA"/>
        <s v="MOTO MAS S A S"/>
        <s v="ACOSTA TINOCO ALCIRA"/>
        <s v="CENTRALMOTOS LEBRIJA S.A.S."/>
        <s v="DISMOTOS HONDA S.A.S. CIMITARRA"/>
        <s v="DISMOTOS HONDA S.A.S. EL CARMEN"/>
        <s v="TIRIA MORENO TERESA DE JESUS"/>
        <s v="INV. LOPEZ CADAVID Y CIA LTD-YOPAL"/>
        <s v="AVILA VERA BLANCA STELLA"/>
        <s v="MOTOCEL COMPANY S.A.S"/>
        <s v="GUAJI ARACELY"/>
        <s v="MAQUINAGRO S.A  PASTO"/>
        <s v="COMERCIAL ELECTRO MUEBLES LTDA ARAUCA"/>
        <s v="COMERCIAL ELECTRO MUEBLES LTDA  SARAVENA"/>
        <s v="COMERCIAL ELECTRO MUEBLES LTDA TAME"/>
        <s v="SUPERMOTOS DE CALI S.A.S. CALI ROOSEVELT"/>
        <s v="SUPERMOTOS DE CALI S.A.S  JAMUNDI"/>
        <s v="SUPERMOTOS DE CALI S.A.S AGENCIA LA LUNA"/>
        <s v="SUPERMOTOS DE CALI S.A.S. CIUDAD CORDOBA"/>
        <s v="SUPERMOTOS DE CALI S.A.S. CALI MELENDEZ"/>
        <s v="SUPERMOTOS DEL PACIFICO S.A.S PPAL"/>
        <s v="SUPERMOTOS DEL PACIFICO S.A.S YUMBO"/>
        <s v="SUPERMOTOS DEL MAGDALENA S.A.S-STA MARTA"/>
        <s v="SUPERMOTOS DEL TOLIMA S.A.S IBAGUE"/>
        <s v="SUPERMOTOS DEL TOLIMA S.A.S CL 21"/>
        <s v="SUPERMOTOS DEL TOLIMA S.A.S MARIQUITA"/>
        <s v="SUPERMOTOS DEL TOLIMA S.A.S LIBANO"/>
        <s v="SUPERMOTOS DEL TOLIMA S.A.S  LA DORADA"/>
        <s v="SUPERMOTOS DE GIRARDOT S.A.S.-GIRARDOT"/>
        <s v="SUPERMOTOS DE GIRARDOT S.A.S.-MELGAR"/>
        <s v="SUPERMOTOS DE GIRARDOT S.A.S.-ESPINAL"/>
        <s v="SUPERMOTOS DE GIRARDOT S.A.S.-CHAPARRAL"/>
        <s v="PADILLA FLOREZ MARIO LUIS"/>
        <s v="CASTILLO LEIDY ALEJANDRA  MAJAGUAL"/>
        <s v="ROMERO COCA JORGE ALBERTO"/>
        <s v="BICIMOTOS Y REPUESTOS S.A.S/SOLEDAD"/>
        <s v="INVERSIONES HERNANDEZ SINNING H&amp;S S.A.S"/>
        <s v="JISSEN HANNA SIRENE"/>
        <s v="MOTOMAS DE LA COSTA LTDA"/>
        <s v="LOPEZ NARVAEZ JOSE DAVID"/>
        <s v="RUBE MOTOS S.A.S. RIOHACHA"/>
        <s v="RUBE MOTOS S.A.S. MAICAO"/>
        <s v="RUBE MOTOS S.A.S."/>
        <s v="RUBE MOTOS S.A.S. ARBOLETES"/>
        <s v="RUBE MOTOS S.A.S. APARTADO"/>
        <s v="RUBE MOTOS S.A.S-NECOCLI"/>
        <s v="RUBE MOTOS S.A.S. EL BANCO"/>
        <s v="AGRO HONDA LA S.A.S"/>
        <s v="SALAZAR ACOSTA EDWIN ARTURO/PUERTO ASIS"/>
        <s v="POSADA  ROMUALDO - EL DONCELLO"/>
        <s v="MOTOSPORT HONDA SAN VICENTE"/>
        <s v="CHAVES CADENA JAIRO LEON/DONCELLO"/>
        <s v="CHAVES CADENA JAIRO LEON/MOCOA"/>
        <s v="CHAVES CADENA JAIRO LEON/FLORENCIA"/>
        <s v="CHAVES CADENA JAIRO LEON/SAN VICENTE"/>
        <s v="CHAVES CADENA JAIRO LEON/NEIVA"/>
        <s v="CHAVES CADENA JAIRO LEON/PITALITO"/>
        <s v="CABRERA EVERT"/>
        <s v="BELTRAN OTALORA ALBERTO"/>
        <s v="MENDEZ PARRA MANUEL RICARDO"/>
        <s v="MENDEZ PARRA MANUEL RICARDO IVAN-HONDA"/>
        <s v="MENDEZ PARRA MANUEL RICARDO-PURIFICACION"/>
        <s v="SUPERMOTOS MYM DORADA"/>
        <s v="MENDEZ PARRA MANUEL RICARDO-CHAPARRAL"/>
        <s v="FLORIAN LOZANO FABIO"/>
        <s v="TORRES CERQUERA FREDY"/>
        <s v="HONDA MOTOBOY S.A.S.  BOYACA"/>
        <s v="COBA RAMIREZ MARIA DEL CARMEN"/>
        <s v="COMERCIALIZADORA ALCALA MOTOR S.A.S."/>
        <s v="COMERCIALIZADORA ALCALA MOTOR SAS-VILLAV"/>
        <s v="COMERCIALIZADORA ALCALA MOTOR SAS-TUNJA"/>
        <s v="SUPERMOTOS DEL CESAR S.A.S.  VALLEDUPAR"/>
        <s v="SUPERMOTOS DE MEDELLIN S.A.S. SAN DIE"/>
        <s v="SUPERMOTOS DE ANTIOQUIA S.A.  ENVIGADO"/>
        <s v="SUPERMOTOS DE ANTIOQUIA S.A.  BELLO"/>
        <s v="SUPERMOTOS DE ANTIOQUIA S.A.  RIONEGRO"/>
        <s v="SUPERMOTOS DE ANTIOQUIA S.A. MEDELLIN"/>
        <s v="SUPERMOTOS DEL CAFE S.A.S.  PEREIRA"/>
        <s v="SUPERMOTOS DEL CAFE S.A.S. ARMENIA"/>
        <s v="SUPERMOTOS DEL CAFE S.A.S. CARTAGO"/>
        <s v="SUPERMOTOS DEL CAFE S.A.S.  MANIZALES"/>
        <s v="SUPERMOTOS DE BOLIVAR S.A.S.CASTELLANA"/>
        <s v="SUPERMOTOS DE BOLIVAR S.A.S PIE DE LA PO"/>
        <s v="SUPERMOTOS DEL VALLE S.A.S  PALMIRA"/>
        <s v="SUPERMOTOS DE NARIÑO SAS IPIALES"/>
        <s v="SUPERMOTOS DE NARIÑO SAS TUQUERRES"/>
        <s v="SUPERMOTOS DE NARIÑO SAS LA UNION"/>
        <s v="SUPERMOTOS DE NARIÑO SAS PASTO"/>
        <s v="SUPERMOTOS DEL CAUCA SAS SANTANDER"/>
        <s v="SUPERMOTOS DEL ATLANTICO S.A.S"/>
        <s v="SUPERMOTOS DE CALI S.A.S. PPAL"/>
        <s v="SUPERMOTOS DE CALI S.A.S SAN BOSCO"/>
        <s v="SUPERMOTOS DE CALI S.A.S. LIMONAR LA 66"/>
        <s v="SUPERMOTOS DE CALI S.A.S.  BUENAVENTURA"/>
        <s v="SUPERMOTOS DEL HUILA SAS FLORENCIA"/>
        <s v="SUPERMOTOS DEL HUILA SAS LA PLATA"/>
        <s v="SUPERMOTOS DEL HUILA SAS GARZON"/>
        <s v="SUPERMOTOS DEL HUILA SAS PITALITO"/>
        <s v="SUPERMOTOS DEL HUILA SAS NEIVA"/>
        <s v="MACANA  MARTHA ROCIO"/>
        <s v="CAMACHO SUAREZ NELSON DAMIAN"/>
        <s v="MOTOS IBC S.A.S"/>
        <s v="SUPREMOTOS SINCELEJO"/>
        <s v="SUPREMOTOS COROZAL"/>
        <s v="SUPREMOTOS CHINU"/>
        <s v="SUPREMOTOS S.A.S."/>
        <s v="HONDA SUPER NORTE S.A.S."/>
        <s v="LA BUENA HONDA DE LA SABANA S.A.S."/>
        <s v="MOTO HIT LTDA  MAGANGUE"/>
        <s v="MOTO HIT LTDA  LORICA"/>
        <s v="MOTO HIT LTDA PLATO"/>
        <s v="MOTO HIT LTDA  SAHAGUN"/>
        <s v="MOTO HIT LTDA  SAN MARCOS"/>
        <s v="MOTO HIT LTDA TIERRALTA"/>
        <s v="MOTO HIT LTDA  TURBO"/>
        <s v="MOTO HIT LTDA CAUCASIA"/>
        <s v="MOTOCENTRO HONDA S.A.  TARAZA"/>
        <s v="MOTOCENTRO HONDA S.A.  MONTELIEBANO"/>
        <s v="MOTOCENTRO HONDA S.A.  PUERTO BERRIO"/>
        <s v="MOTOCENTRO HONDA S.A. CERETE"/>
        <s v="MOTOCENTRO HONDA S.A.  PTO LIBERTADOR"/>
        <s v="MOTOCENTRO HONDA S.A.  AYAPEL CASANARE"/>
        <s v="HONDA STORE S.A.S. SAN BERNARDO DEL VIEN"/>
        <s v="HONDA STORE S.A.S.-SAN ANDRES SOTAVENTO"/>
        <s v="GUERRA MONTES PEDRO ANTONIO"/>
        <s v="REGUEMOTOS S.A.S."/>
        <s v="HONDA-SUR MOTOS Y REPUESTOS S.A.S.-CALDA"/>
        <s v="CANOMOTOS ANDES S.A.S"/>
        <s v="DROSSOS AUBAD IOANNIS"/>
        <s v="ZUPERMOTOS DEL GOLFO SAS APARTADO"/>
        <s v="SUROMOTOS S.A."/>
        <s v="ZUPERMOTO S.A. CAUCASIA"/>
        <s v="SUPERMOTOS DEL ORIENTE S.A.S. CUCUTA"/>
        <s v="MOTOS GAP S.A.S."/>
        <s v="MOTO HOGAR C.L.R. S.A.S."/>
        <s v="MOTO HOGAR C.L.R. S.A.S. CIENAGA DE ORO"/>
        <s v="CALVACHE ORTEGA LUZ AIDEE"/>
        <s v="G Y D MOTOS SAS"/>
        <s v="MOTO HIT LTDA - EL CARMEN"/>
        <s v="MOTO HIT LTDA CERETE"/>
        <s v="SUPERMOTOS DE SANTANDER S.A.S"/>
        <s v="SUPERMOTOS DE SANTANDER S.A.SB/CABERMEJA"/>
        <s v="SUPERMOTOS DE SANTANDER S.ASB/MANGACRA21"/>
        <s v="SUPERMOTOS DE SANTANDER S.A.S/PIEDECUEST"/>
        <s v="SUPERMOTOS DE SANTANDER S.A.S/FLORIDABLA"/>
        <s v="MOTO AGRO DEL SINU S.A.S."/>
        <s v="ESCUDERO CANO ELIZABETH"/>
        <s v="SUPERMOTOS DEL CAUCA SAS POPAYAN"/>
        <s v="SUPERMOTOS DEL CAUCA SAS LA ESMERALDA"/>
        <s v="SUPERMOTOS DEL CAUCA SAS EL BORDO"/>
        <s v="TORRES ESTEPA FREDDY HUMBERTO-SOGAMOSO"/>
        <s v="TORRES ESTEPA FREDDY HUMBERTO-YOPAL"/>
        <s v="GUERRERO RODRIGUEZ YULIANA PAOLA"/>
        <s v="RODRIGUEZ  ROSA CECILIA-LA LOMA DE CALEN"/>
        <s v="RODRIGUEZ  ROSA CECILIA-BOSCONIA"/>
        <s v="ESTRADA RESTREPO JESUS DAVID"/>
        <s v="ALMACENES LA 14 S.A"/>
        <s v="C MOTO STORE S.A.S.-MOTOS"/>
        <m/>
        <s v="RUGE PINZON JORGE HERNAN" u="1"/>
        <s v="SUPERMOTOS DE NARIÑO SAS PASTO CLL 16" u="1"/>
        <s v="COLVENTAS S.A." u="1"/>
        <s v="INV. LOPEZ CADAVID Y CIA LTD-GRANADA" u="1"/>
        <s v="POSADA OSPINA HOFFERMANM/SAN VICENTE" u="1"/>
        <s v="MOTOCENTRO HONDA S.A. LA APARTADA" u="1"/>
        <s v="POSADA  ROMUALDO" u="1"/>
        <s v="FRIO Y CALOR S.A BUCARAMANGA" u="1"/>
        <s v="CASTILLO  LEIDY ALEJANDRA  MAGANGUE" u="1"/>
        <s v="RAMIREZ MARTIN ANCISAR" u="1"/>
        <s v="DEPOSITOS MIRANDA - MOTOS" u="1"/>
        <s v="MOTOS LA FRONTERA S.A. PTO BERRIO" u="1"/>
        <s v="ROSAS BAZANTE JORGE ANDRES-TIMBIO" u="1"/>
        <s v="TULUAMOTOS S.A PASTO" u="1"/>
        <s v="SUFIMOTOS S.A.S. COROZAL" u="1"/>
        <s v="ARDILA MIRANDA DANIEL-SARAVENA" u="1"/>
        <s v="LA BUENA HONDA DEL CARIBE S.A.S.VILLANUE" u="1"/>
        <s v="SUPERMOTOS DE BOGOTA-ENGATIVA" u="1"/>
        <s v="INV. HERNANDEZ SINNING H&amp;S S.A.S-SANTO" u="1"/>
        <s v="SUFIMOTOS S.A.S. SINCELEJO/SAN CARLOS" u="1"/>
        <s v="CEVECO S.A.S. RIOSUCIO" u="1"/>
        <s v="SEGURA ARANGO JUAN CAMILO" u="1"/>
        <s v="MOTOR CITY HERO S.A.S" u="1"/>
        <s v="OSORIO RIVERO CIRO ALFONSO SAN ALBERTO" u="1"/>
        <s v="TORRES ESTEPA FREDDY HUMBERTO-YTORREOPAL" u="1"/>
        <s v="CASAMOTO S A S" u="1"/>
        <s v="MOTOR´S GAP CURUMANI" u="1"/>
        <s v="HONDA MOTOBOY S.A.S.-LA DORADA" u="1"/>
        <s v="LA BUENA HONDA DEL CARIBE S.A.S.HATO NU" u="1"/>
        <s v="SUPREMOTOS SAN CARLOS" u="1"/>
        <s v="CORTES VELASQUEZ OMAR HENRY" u="1"/>
        <s v="URREGO ACOSTA CARLOS JAVIER" u="1"/>
        <s v="MOTORCYCLE MARKET S.A.S" u="1"/>
        <s v="SUFIMOTOS S.A.S. COPACABANA" u="1"/>
        <s v="MOTORCYCLE MARKETS.A.S" u="1"/>
        <s v="GOMEZ GUERRERO MAURICIO-SAN ALBERTO" u="1"/>
        <s v="SUPERMOTOS DE BOLIVAR S.A.S.LA CASTELL" u="1"/>
        <s v="ELECTRO RAMOS CREDITOS S.A.S" u="1"/>
        <s v="VILLA PEREZ JESUS DAVID" u="1"/>
        <s v="ROSAS ESCANDON GUSTAVO ADOLFO" u="1"/>
        <s v="MATEUS TOBOS LUIS ARMANDO" u="1"/>
        <s v="GONZALEZ MUÑOZ KAREN LISETH" u="1"/>
        <s v="SUPERMOTOS DE SANTANDER S.ASP/CUESTACRA1" u="1"/>
        <s v="MOTO SUPER - ASTREA" u="1"/>
        <s v="MOTO SUPER - SANTA ANA" u="1"/>
        <s v="OSORIO RIVERO CIRO ALFONSO OCAÑA CL 10" u="1"/>
        <s v="MOTO SUPER S.A.S" u="1"/>
        <s v="COLVENTAS S.A. BARBOSA" u="1"/>
        <s v="MUNICIPIO DE SANTIAGO DE CALI" u="1"/>
        <s v="HOYOS BARRERA DORALBA" u="1"/>
        <s v="MOTORCYCLE MARKETS.A.S-MADRID" u="1"/>
        <s v="MERCAMOTOS S.A.S" u="1"/>
        <s v="COMERCIAL ELECTRO MUEBLES LTDA ARAUQUITA" u="1"/>
        <s v="SUPERMOTOS DE BOGOTA S.A.S. CARACAS No 2" u="1"/>
        <s v="POSADA OSPINA HOFFERMANM/EL DONCELLO" u="1"/>
        <s v="GRIMALDOS JURADO JOSE ANTONIO" u="1"/>
        <s v="SUFIMOTOS S.A.S. CHINU" u="1"/>
        <s v="SUFIMOTOS S.A.S. SINCELEJO" u="1"/>
        <s v="QUINTERO MUÑOZ FRANCISCO JAVIER" u="1"/>
        <s v="ABRIL RODRIGUEZ HELBER MAURICIO/FLORIDAB" u="1"/>
        <s v="QUINTERO RODRIGUEZ MARISOL" u="1"/>
        <s v="LA BUENA HONDA DE LA SABANA/GUARANDA" u="1"/>
        <s v="MOTOCENTRO HONDA S.A.  AYAPEL CORDOBA" u="1"/>
        <s v="ROSAS BAZANTE JORGE ANDRES-BALBOA" u="1"/>
        <s v="COLVENTAS S.A. BARRANQUILLA" u="1"/>
        <s v="DISTRIGON LIMITADA SAN SEBASTIAN" u="1"/>
        <s v="MOTOCARIBE S.A.S. EL CARMEN DE BOLIVAR" u="1"/>
        <s v="ABRIL RODRIGUEZ HELBER MAURICIO/GIRON" u="1"/>
        <s v="LA BUENA HONDA DE LA SABANA/PUEBLO NUEVO" u="1"/>
        <s v="FABRICA NACIONAL DE AUTOPARTES S.A" u="1"/>
        <s v="CASA YOJE S.A.S." u="1"/>
        <s v="SUPERMOTOS DE NARIÑO SAS TUMACO" u="1"/>
        <s v="COLVENTAS S.A. MONTERIA CIRCUNV." u="1"/>
        <s v="LA BUENA HONDA DEL CARIBE S.A.S.SAN JUAN" u="1"/>
      </sharedItems>
    </cacheField>
    <cacheField name="Referencia" numFmtId="0">
      <sharedItems containsBlank="1" count="31">
        <s v="*XR 150L                                          "/>
        <s v="DIO 110                                           "/>
        <s v="CB 160F DLX                                       "/>
        <s v="WAVE 110S                                         "/>
        <s v="*CB-110                                           "/>
        <s v="CB 190R                                           "/>
        <s v="DIO  110                                          "/>
        <s v="CB 110 DLX                                        "/>
        <s v="*XR-250 TORNADO pt MD34                           "/>
        <s v="CB 190 REPSOL                                     "/>
        <s v="CB 190R INSTINTO R                                "/>
        <s v="DREAM  NEO                                        "/>
        <s v="CB 160F STD                                       "/>
        <s v="*CBF-125 pt                                       "/>
        <s v="*CB1 PRO                                          "/>
        <s v="*WAVE 110                                         "/>
        <s v="PCX 150                                           "/>
        <s v="XRE 190                                           "/>
        <s v="XRE  300                                          "/>
        <s v="CB 250 TWISTER                                    "/>
        <s v="XRE 300 RALLY                                     "/>
        <s v="TRX 500FA7                                        "/>
        <s v="CBR 250RD                                         "/>
        <m/>
        <s v="CLICK 125i                                        " u="1"/>
        <s v="XRE 300                                           " u="1"/>
        <s v="*INVICTA                                          " u="1"/>
        <s v="DREAM NEO                                         " u="1"/>
        <s v="CBR 250RAG                                        " u="1"/>
        <s v="VFR 800XH                                         " u="1"/>
        <s v="XR 150L BRAHMA                                    " u="1"/>
      </sharedItems>
    </cacheField>
    <cacheField name="Desc. detalle ext. 1" numFmtId="0">
      <sharedItems containsBlank="1" count="48">
        <s v="NEGRO BLA"/>
        <s v="NARANJA N"/>
        <s v="ROJO     "/>
        <s v="NEGRO    "/>
        <s v="NEGRO ROJ"/>
        <s v="NEGRO ONI"/>
        <s v="NEGRO PER"/>
        <s v="AZUL     "/>
        <s v="BLANCO   "/>
        <s v="ROJO SPOR"/>
        <s v="VERDE CAN"/>
        <s v="ROJO NEGR"/>
        <s v="NARANJA B"/>
        <s v="ROJO ALFA"/>
        <s v="GRIS     "/>
        <s v="GRIS MET "/>
        <s v="AZUL FIJI"/>
        <s v="BLANCO PE"/>
        <s v="NEGRO AZU"/>
        <s v="ROJO BLAN"/>
        <s v="AZUL BLAN"/>
        <s v="ROJO LUCY"/>
        <s v="PEARL PRO"/>
        <s v="BLANCO NE"/>
        <s v="PLATEADO "/>
        <s v="VERDE    "/>
        <s v="BLANCO AZ"/>
        <m/>
        <s v="AMARILLO " u="1"/>
        <s v="BLANCO RO" u="1"/>
        <s v="ROJO SIEN" u="1"/>
        <s v="VERDE NEG" u="1"/>
        <s v="CANDY ARU" u="1"/>
        <s v="GRIS META" u="1"/>
        <s v="NEGRO MAT" u="1"/>
        <s v="NEGRO OPA" u="1"/>
        <s v="VERDE" u="1"/>
        <s v="VERDE LIM" u="1"/>
        <s v="AZUL ONIX" u="1"/>
        <s v="AZUL GEMI" u="1"/>
        <s v="ROJO IMPE" u="1"/>
        <s v="BLAN ROSS" u="1"/>
        <s v="ALFA ROJO" u="1"/>
        <s v="ROJOBLANC" u="1"/>
        <s v="AZUL NEON" u="1"/>
        <s v="AZUL VICT" u="1"/>
        <s v="ROJO MAC " u="1"/>
        <s v="NEGRO AST" u="1"/>
      </sharedItems>
    </cacheField>
    <cacheField name="Fecha factura desde pedido" numFmtId="0">
      <sharedItems containsNonDate="0" containsDate="1" containsString="0" containsBlank="1" minDate="2017-09-05T00:00:00" maxDate="2017-09-12T00:00:00"/>
    </cacheField>
    <cacheField name="Desc. ciudad" numFmtId="0">
      <sharedItems containsBlank="1" count="168">
        <s v="LETICIA"/>
        <s v="CALARCA"/>
        <s v="QUIMBAYA"/>
        <s v="DOS QUEBRADAS"/>
        <s v="LA VIRGINIA"/>
        <s v="SANTA ROSA DE CABAL"/>
        <s v="CAICEDONIA"/>
        <s v="NEIVA"/>
        <s v="LA UNION"/>
        <s v="PRADERA"/>
        <s v="CANDELARIA"/>
        <s v="FLORIDA"/>
        <s v="TULUA"/>
        <s v="PASTO"/>
        <s v="PUERTO TEJADA"/>
        <s v="CALI"/>
        <s v="SAMANIEGO"/>
        <s v="BARBACOAS"/>
        <s v="TUMACO"/>
        <s v="PIENDAMO"/>
        <s v="BOGOTA D.C."/>
        <s v="FACATATIVA"/>
        <s v="MONTERIA"/>
        <s v="LORICA"/>
        <s v="SINCELEJO"/>
        <s v="ACACIAS"/>
        <s v="VILLAVICENCIO"/>
        <s v="SOACHA"/>
        <s v="FUNZA"/>
        <s v="CHIA"/>
        <s v="APARTADO"/>
        <s v="TUNJA"/>
        <s v="VILLETA"/>
        <s v="FLORIDABLANCA"/>
        <s v="CIMITARRA"/>
        <s v="EL CARMEN"/>
        <s v="GIRON"/>
        <s v="YOPAL"/>
        <s v="SAN GIL"/>
        <s v="TAURAMENA"/>
        <s v="ARGELIA"/>
        <s v="ARAUCA"/>
        <s v="SARAVENA"/>
        <s v="TAME"/>
        <s v="JAMUNDI"/>
        <s v="YUMBO"/>
        <s v="SANTA MARTA"/>
        <s v="IBAGUE"/>
        <s v="MARIQUITA"/>
        <s v="LIBANO"/>
        <s v="LA DORADA"/>
        <s v="GIRARDOT"/>
        <s v="MELGAR"/>
        <s v="ESPINAL"/>
        <s v="CHAPARRAL"/>
        <s v="SAN MARCOS"/>
        <s v="MAJAGUAL"/>
        <s v="SANTA ROSA DEL SUR"/>
        <s v="SOLEDAD"/>
        <s v="SABANALARGA"/>
        <s v="MOMPOS"/>
        <s v="MAGANGUE"/>
        <s v="GUAMAL"/>
        <s v="SANTA ANA"/>
        <s v="RIOHACHA"/>
        <s v="MAICAO"/>
        <s v="CAUCASIA"/>
        <s v="ARBOLETES"/>
        <s v="NECOCLI"/>
        <s v="EL BANCO"/>
        <s v="SAN PABLO"/>
        <s v="PUERTO ASIS"/>
        <s v="EL DONCELLO"/>
        <s v="SAN VICENTE DEL CAGUAN"/>
        <s v="MOCOA"/>
        <s v="FLORENCIA"/>
        <s v="PITALITO"/>
        <s v="GUAMO"/>
        <s v="FUSAGASUGA"/>
        <s v="HONDA"/>
        <s v="PURIFICACION"/>
        <s v="PUERTO BOYACA"/>
        <s v="LA MACARENA"/>
        <s v="VALLEDUPAR"/>
        <s v="MEDELLIN"/>
        <s v="ENVIGADO"/>
        <s v="BELLO"/>
        <s v="RIONEGRO"/>
        <s v="PEREIRA"/>
        <s v="ARMENIA"/>
        <s v="CARTAGO"/>
        <s v="MANIZALES"/>
        <s v="CARTAGENA"/>
        <s v="PALMIRA"/>
        <s v="IPIALES"/>
        <s v="TUQUERRES"/>
        <s v="SANTANDER DE QUILICHAO"/>
        <s v="BARRANQUILLA"/>
        <s v="BUENAVENTURA"/>
        <s v="LA PLATA"/>
        <s v="GARZON"/>
        <s v="BARBOSA"/>
        <s v="BUCARAMANGA"/>
        <s v="FUNDACION"/>
        <s v="COROZAL"/>
        <s v="CHINU"/>
        <s v="COPACABANA"/>
        <s v="PLANETA RICA"/>
        <s v="PLATO"/>
        <s v="SAHAGUN"/>
        <s v="TIERRALTA"/>
        <s v="TURBO"/>
        <s v="TARAZA"/>
        <s v="MONTELIBANO"/>
        <s v="PUERTO BERRIO"/>
        <s v="CERETE"/>
        <s v="PUERTO LIBERTADOR"/>
        <s v="AYAPEL"/>
        <s v="SAN BERNARDO DEL VIENTO"/>
        <s v="SAN ANDRES DE SOTAVENTO"/>
        <s v="VALENCIA"/>
        <s v="SAN ANTERO"/>
        <s v="CALDAS"/>
        <s v="ANDES"/>
        <s v="QUIBDO"/>
        <s v="CIUDAD BOLIVAR"/>
        <s v="CUCUTA"/>
        <s v="CURUMANI"/>
        <s v="SAN PELAYO"/>
        <s v="SAMPUES"/>
        <s v="CIENAGA DE ORO"/>
        <s v="EL CARMEN DE BOLIVAR"/>
        <s v="BARRANCABERMEJA"/>
        <s v="PIEDECUESTA"/>
        <s v="SANTAFE DE ANTIOQUIA"/>
        <s v="POPAYAN"/>
        <s v="PATIA(EL BORDO)"/>
        <s v="SOGAMOSO"/>
        <s v="FONSECA"/>
        <s v="BOSCONIA"/>
        <s v="YARUMAL"/>
        <m/>
        <s v="RIOSUCIO" u="1"/>
        <s v="LA APARTADA" u="1"/>
        <s v="ASTREA" u="1"/>
        <s v="SAN ALBERTO" u="1"/>
        <s v="ARAUQUITA" u="1"/>
        <s v="TIMBIO" u="1"/>
        <s v="SAN ROQUE" u="1"/>
        <s v="URRAO" u="1"/>
        <s v="SONSON" u="1"/>
        <s v="GUARANDA" u="1"/>
        <s v="VILLANUEVA" u="1"/>
        <s v="GRANADA" u="1"/>
        <s v="OCAÑA" u="1"/>
        <s v="HATO NUEVO" u="1"/>
        <s v="SAN SEBASTIAN BUENAVIST" u="1"/>
        <s v="SANTA ROSA DE OSOS" u="1"/>
        <s v="SOCORRO" u="1"/>
        <s v="SEGOVIA" u="1"/>
        <s v="INIRIDA" u="1"/>
        <s v="MADRID" u="1"/>
        <s v="ZIPAQUIRA" u="1"/>
        <s v="SANTO TOMAS" u="1"/>
        <s v="PUEBLO NUEVO" u="1"/>
        <s v="SAN JUAN DEL CESAR" u="1"/>
        <s v="LA PRIMAVERA" u="1"/>
        <s v="BALBOA" u="1"/>
      </sharedItems>
    </cacheField>
    <cacheField name="Cliente factura" numFmtId="0">
      <sharedItems containsString="0" containsBlank="1" containsNumber="1" containsInteger="1" minValue="2907207" maxValue="1098623565" count="122">
        <n v="838000154"/>
        <n v="900330225"/>
        <n v="900439362"/>
        <n v="16891092"/>
        <n v="891903377"/>
        <n v="94404403"/>
        <n v="900215165"/>
        <n v="98370919"/>
        <n v="10305214"/>
        <n v="860062808"/>
        <n v="900056664"/>
        <n v="812008359"/>
        <n v="900695615"/>
        <n v="900425597"/>
        <n v="2907207"/>
        <n v="900599349"/>
        <n v="19291768"/>
        <n v="900367920"/>
        <n v="79487375"/>
        <n v="900334447"/>
        <n v="901023135"/>
        <n v="900872772"/>
        <n v="60345082"/>
        <n v="900777108"/>
        <n v="900413902"/>
        <n v="37807909"/>
        <n v="800155894"/>
        <n v="37891797"/>
        <n v="900637901"/>
        <n v="36284552"/>
        <n v="830145805"/>
        <n v="800186618"/>
        <n v="890330584"/>
        <n v="900181404"/>
        <n v="900052338"/>
        <n v="890705341"/>
        <n v="900129262"/>
        <n v="10886574"/>
        <n v="66842718"/>
        <n v="73020742"/>
        <n v="802016654"/>
        <n v="900648202"/>
        <n v="9261453"/>
        <n v="900202461"/>
        <n v="85166081"/>
        <n v="900485301"/>
        <n v="900861288"/>
        <n v="18184960"/>
        <n v="17668211"/>
        <n v="18125225"/>
        <n v="16614938"/>
        <n v="93402073"/>
        <n v="14011711"/>
        <n v="93153201"/>
        <n v="93389237"/>
        <n v="811044897"/>
        <n v="40205161"/>
        <n v="900426895"/>
        <n v="900078079"/>
        <n v="890924996"/>
        <n v="900185816"/>
        <n v="816008547"/>
        <n v="890406707"/>
        <n v="900095491"/>
        <n v="814006664"/>
        <n v="817000553"/>
        <n v="800191135"/>
        <n v="890705577"/>
        <n v="23780840"/>
        <n v="1098623565"/>
        <n v="900661269"/>
        <n v="900768559"/>
        <n v="900521663"/>
        <n v="900573176"/>
        <n v="812004443"/>
        <n v="900060537"/>
        <n v="900502698"/>
        <n v="10896832"/>
        <n v="900473906"/>
        <n v="900086154"/>
        <n v="900371112"/>
        <n v="8357438"/>
        <n v="900593566"/>
        <n v="900012357"/>
        <n v="900228870"/>
        <n v="900182433"/>
        <n v="900929001"/>
        <n v="900345712"/>
        <n v="27452030"/>
        <n v="900454096"/>
        <n v="890207088"/>
        <n v="900086472"/>
        <n v="32259672"/>
        <n v="9398760"/>
        <n v="1065840417"/>
        <n v="49760639"/>
        <n v="1042768777"/>
        <n v="890300346"/>
        <n v="900984443"/>
        <m/>
        <n v="890907848" u="1"/>
        <n v="806015728" u="1"/>
        <n v="5084051" u="1"/>
        <n v="91239403" u="1"/>
        <n v="77104080" u="1"/>
        <n v="79754560" u="1"/>
        <n v="900400965" u="1"/>
        <n v="804010362" u="1"/>
        <n v="891701917" u="1"/>
        <n v="1047964676" u="1"/>
        <n v="890802350" u="1"/>
        <n v="900314554" u="1"/>
        <n v="10538625" u="1"/>
        <n v="42652250" u="1"/>
        <n v="900623159" u="1"/>
        <n v="900731201" u="1"/>
        <n v="79204832" u="1"/>
        <n v="1072648809" u="1"/>
        <n v="17529200" u="1"/>
        <n v="900810098" u="1"/>
        <n v="1046902802" u="1"/>
        <n v="900321039" u="1"/>
      </sharedItems>
    </cacheField>
    <cacheField name="Precio unit." numFmtId="169">
      <sharedItems containsString="0" containsBlank="1" containsNumber="1" containsInteger="1" minValue="3067227" maxValue="31488189"/>
    </cacheField>
    <cacheField name="Costo del pedido" numFmtId="170">
      <sharedItems containsString="0" containsBlank="1" containsNumber="1" containsInteger="1" minValue="3067227" maxValue="61344540"/>
    </cacheField>
    <cacheField name="CUPO CONTADO" numFmtId="166">
      <sharedItems containsMixedTypes="1" containsNumber="1" containsInteger="1" minValue="0" maxValue="548212607"/>
    </cacheField>
    <cacheField name="CUPO CREDITO" numFmtId="166">
      <sharedItems containsSemiMixedTypes="0" containsString="0" containsNumber="1" containsInteger="1" minValue="0" maxValue="1000000000"/>
    </cacheField>
    <cacheField name="Tiene Cupo" numFmtId="0">
      <sharedItems containsBlank="1" count="3">
        <s v="Si"/>
        <s v="No"/>
        <m u="1"/>
      </sharedItems>
    </cacheField>
    <cacheField name="RUTA" numFmtId="0">
      <sharedItems containsMixedTypes="1" containsNumber="1" containsInteger="1" minValue="0" maxValue="0" count="49">
        <s v="7.2"/>
        <s v="3.1"/>
        <s v="4.1.A"/>
        <s v="4.1.B"/>
        <s v="5.2"/>
        <s v="4.1"/>
        <s v="1.2.A"/>
        <s v="1.2"/>
        <s v="1.1"/>
        <s v="2.2"/>
        <s v="1.3.B"/>
        <s v="1.3"/>
        <s v="2.1"/>
        <s v="7.1.A"/>
        <s v="9.2"/>
        <s v="10.1"/>
        <s v="7.2.B"/>
        <s v="7.1"/>
        <s v="7.2.A"/>
        <s v="9.1"/>
        <s v="6.2.B"/>
        <s v="6.2.A"/>
        <s v="7.2.C"/>
        <s v="11.2"/>
        <s v="5.0"/>
        <s v="6.1"/>
        <s v="6.1.A"/>
        <s v="5.1.A"/>
        <s v="5.1"/>
        <s v="10.1.A"/>
        <s v="10.2"/>
        <s v="6.4"/>
        <s v="8.3"/>
        <s v="9.1.A"/>
        <s v="5.2.A"/>
        <s v="5.2.B"/>
        <s v="6.2"/>
        <e v="#N/A"/>
        <s v="8.1"/>
        <s v="8.2"/>
        <s v="11.1.A"/>
        <s v="1.3.A"/>
        <s v="8.2.A"/>
        <s v="8.3.A"/>
        <s v="9.2.A"/>
        <s v="8.1.A"/>
        <s v="6.3"/>
        <s v="11.1"/>
        <n v="0" u="1"/>
      </sharedItems>
    </cacheField>
    <cacheField name="Disponibilidad" numFmtId="0">
      <sharedItems containsSemiMixedTypes="0" containsString="0" containsNumber="1" containsInteger="1" minValue="-32" maxValue="778" count="270">
        <n v="0"/>
        <n v="18"/>
        <n v="154"/>
        <n v="47"/>
        <n v="16"/>
        <n v="160"/>
        <n v="57"/>
        <n v="26"/>
        <n v="41"/>
        <n v="35"/>
        <n v="71"/>
        <n v="125"/>
        <n v="135"/>
        <n v="60"/>
        <n v="6"/>
        <n v="79"/>
        <n v="5"/>
        <n v="4"/>
        <n v="1"/>
        <n v="97"/>
        <n v="48"/>
        <n v="19"/>
        <n v="49"/>
        <n v="29"/>
        <n v="46"/>
        <n v="106"/>
        <n v="96" u="1"/>
        <n v="206" u="1"/>
        <n v="298" u="1"/>
        <n v="121" u="1"/>
        <n v="-7" u="1"/>
        <n v="34" u="1"/>
        <n v="75" u="1"/>
        <n v="164" u="1"/>
        <n v="-20" u="1"/>
        <n v="100" u="1"/>
        <n v="143" u="1"/>
        <n v="214" u="1"/>
        <n v="385" u="1"/>
        <n v="13" u="1"/>
        <n v="59" u="1"/>
        <n v="193" u="1"/>
        <n v="36" u="1"/>
        <n v="172" u="1"/>
        <n v="104" u="1"/>
        <n v="151" u="1"/>
        <n v="61" u="1"/>
        <n v="130" u="1"/>
        <n v="201" u="1"/>
        <n v="359" u="1"/>
        <n v="774" u="1"/>
        <n v="38" u="1"/>
        <n v="83" u="1"/>
        <n v="180" u="1"/>
        <n v="108" u="1"/>
        <n v="230" u="1"/>
        <n v="748" u="1"/>
        <n v="14" u="1"/>
        <n v="63" u="1"/>
        <n v="138" u="1"/>
        <n v="40" u="1"/>
        <n v="87" u="1"/>
        <n v="722" u="1"/>
        <n v="-1" u="1"/>
        <n v="112" u="1"/>
        <n v="167" u="1"/>
        <n v="362" u="1"/>
        <n v="-3" u="1"/>
        <n v="66" u="1"/>
        <n v="146" u="1"/>
        <n v="320" u="1"/>
        <n v="42" u="1"/>
        <n v="91" u="1"/>
        <n v="196" u="1"/>
        <n v="-24" u="1"/>
        <n v="116" u="1"/>
        <n v="175" u="1"/>
        <n v="246" u="1"/>
        <n v="15" u="1"/>
        <n v="70" u="1"/>
        <n v="728" u="1"/>
        <n v="44" u="1"/>
        <n v="95" u="1"/>
        <n v="133" u="1"/>
        <n v="120" u="1"/>
        <n v="183" u="1"/>
        <n v="74" u="1"/>
        <n v="162" u="1"/>
        <n v="233" u="1"/>
        <n v="352" u="1"/>
        <n v="2" u="1"/>
        <n v="99" u="1"/>
        <n v="141" u="1"/>
        <n v="124" u="1"/>
        <n v="734" u="1"/>
        <n v="78" u="1"/>
        <n v="170" u="1"/>
        <n v="241" u="1"/>
        <n v="721" u="1"/>
        <n v="103" u="1"/>
        <n v="149" u="1"/>
        <n v="220" u="1"/>
        <n v="128" u="1"/>
        <n v="17" u="1"/>
        <n v="82" u="1"/>
        <n v="178" u="1"/>
        <n v="249" u="1"/>
        <n v="-10" u="1"/>
        <n v="50" u="1"/>
        <n v="107" u="1"/>
        <n v="157" u="1"/>
        <n v="228" u="1"/>
        <n v="-28" u="1"/>
        <n v="136" u="1"/>
        <n v="727" u="1"/>
        <n v="86" u="1"/>
        <n v="186" u="1"/>
        <n v="714" u="1"/>
        <n v="52" u="1"/>
        <n v="111" u="1"/>
        <n v="165" u="1"/>
        <n v="358" u="1"/>
        <n v="65" u="1"/>
        <n v="144" u="1"/>
        <n v="90" u="1"/>
        <n v="194" u="1"/>
        <n v="54" u="1"/>
        <n v="115" u="1"/>
        <n v="173" u="1"/>
        <n v="244" u="1"/>
        <n v="7" u="1"/>
        <n v="69" u="1"/>
        <n v="152" u="1"/>
        <n v="261" u="1"/>
        <n v="720" u="1"/>
        <n v="20" u="1"/>
        <n v="94" u="1"/>
        <n v="131" u="1"/>
        <n v="202" u="1"/>
        <n v="361" u="1"/>
        <n v="778" u="1"/>
        <n v="56" u="1"/>
        <n v="119" u="1"/>
        <n v="181" u="1"/>
        <n v="252" u="1"/>
        <n v="319" u="1"/>
        <n v="33" u="1"/>
        <n v="73" u="1"/>
        <n v="231" u="1"/>
        <n v="-4" u="1"/>
        <n v="21" u="1"/>
        <n v="98" u="1"/>
        <n v="139" u="1"/>
        <n v="58" u="1"/>
        <n v="123" u="1"/>
        <n v="-32" u="1"/>
        <n v="77" u="1"/>
        <n v="168" u="1"/>
        <n v="239" u="1"/>
        <n v="293" u="1"/>
        <n v="713" u="1"/>
        <n v="22" u="1"/>
        <n v="102" u="1"/>
        <n v="127" u="1"/>
        <n v="197" u="1"/>
        <n v="351" u="1"/>
        <n v="37" u="1"/>
        <n v="81" u="1"/>
        <n v="176" u="1"/>
        <n v="247" u="1"/>
        <n v="23" u="1"/>
        <n v="3" u="1"/>
        <n v="62" u="1"/>
        <n v="134" u="1"/>
        <n v="205" u="1"/>
        <n v="719" u="1"/>
        <n v="8" u="1"/>
        <n v="39" u="1"/>
        <n v="85" u="1"/>
        <n v="24" u="1"/>
        <n v="110" u="1"/>
        <n v="163" u="1"/>
        <n v="234" u="1"/>
        <n v="354" u="1"/>
        <n v="64" u="1"/>
        <n v="142" u="1"/>
        <n v="383" u="1"/>
        <n v="89" u="1"/>
        <n v="192" u="1"/>
        <n v="25" u="1"/>
        <n v="114" u="1"/>
        <n v="171" u="1"/>
        <n v="242" u="1"/>
        <n v="725" u="1"/>
        <n v="68" u="1"/>
        <n v="150" u="1"/>
        <n v="221" u="1"/>
        <n v="9" u="1"/>
        <n v="43" u="1"/>
        <n v="93" u="1"/>
        <n v="129" u="1"/>
        <n v="357" u="1"/>
        <n v="118" u="1"/>
        <n v="179" u="1"/>
        <n v="250" u="1"/>
        <n v="386" u="1"/>
        <n v="72" u="1"/>
        <n v="45" u="1"/>
        <n v="137" u="1"/>
        <n v="27" u="1"/>
        <n v="122" u="1"/>
        <n v="187" u="1"/>
        <n v="260" u="1"/>
        <n v="718" u="1"/>
        <n v="76" u="1"/>
        <n v="166" u="1"/>
        <n v="237" u="1"/>
        <n v="360" u="1"/>
        <n v="705" u="1"/>
        <n v="10" u="1"/>
        <n v="101" u="1"/>
        <n v="145" u="1"/>
        <n v="216" u="1"/>
        <n v="389" u="1"/>
        <n v="28" u="1"/>
        <n v="126" u="1"/>
        <n v="195" u="1"/>
        <n v="80" u="1"/>
        <n v="174" u="1"/>
        <n v="245" u="1"/>
        <n v="-2" u="1"/>
        <n v="105" u="1"/>
        <n v="153" u="1"/>
        <n v="224" u="1"/>
        <n v="132" u="1"/>
        <n v="84" u="1"/>
        <n v="182" u="1"/>
        <n v="253" u="1"/>
        <n v="321" u="1"/>
        <n v="11" u="1"/>
        <n v="51" u="1"/>
        <n v="109" u="1"/>
        <n v="161" u="1"/>
        <n v="232" u="1"/>
        <n v="350" u="1"/>
        <n v="30" u="1"/>
        <n v="140" u="1"/>
        <n v="743" u="1"/>
        <n v="88" u="1"/>
        <n v="190" u="1"/>
        <n v="730" u="1"/>
        <n v="53" u="1"/>
        <n v="113" u="1"/>
        <n v="169" u="1"/>
        <n v="717" u="1"/>
        <n v="31" u="1"/>
        <n v="67" u="1"/>
        <n v="704" u="1"/>
        <n v="775" u="1"/>
        <n v="92" u="1"/>
        <n v="353" u="1"/>
        <n v="12" u="1"/>
        <n v="55" u="1"/>
        <n v="117" u="1"/>
        <n v="177" u="1"/>
        <n v="248" u="1"/>
        <n v="32" u="1"/>
        <n v="156" u="1"/>
        <n v="227" u="1"/>
        <n v="736" u="1"/>
      </sharedItems>
    </cacheField>
    <cacheField name="Cant. Programada" numFmtId="0">
      <sharedItems containsString="0" containsBlank="1" containsNumber="1" containsInteger="1" minValue="0" maxValue="35" count="29">
        <m/>
        <n v="6"/>
        <n v="2"/>
        <n v="1"/>
        <n v="3"/>
        <n v="5"/>
        <n v="4"/>
        <n v="0" u="1"/>
        <n v="13" u="1"/>
        <n v="14" u="1"/>
        <n v="15" u="1"/>
        <n v="16" u="1"/>
        <n v="17" u="1"/>
        <n v="18" u="1"/>
        <n v="19" u="1"/>
        <n v="7" u="1"/>
        <n v="20" u="1"/>
        <n v="33" u="1"/>
        <n v="21" u="1"/>
        <n v="35" u="1"/>
        <n v="22" u="1"/>
        <n v="23" u="1"/>
        <n v="8" u="1"/>
        <n v="25" u="1"/>
        <n v="9" u="1"/>
        <n v="10" u="1"/>
        <n v="28" u="1"/>
        <n v="11" u="1"/>
        <n v="12" u="1"/>
      </sharedItems>
    </cacheField>
    <cacheField name="Costo Programado" numFmtId="0">
      <sharedItems containsSemiMixedTypes="0" containsString="0" containsNumber="1" containsInteger="1" minValue="0" maxValue="38651260"/>
    </cacheField>
    <cacheField name="# Viaje" numFmtId="0">
      <sharedItems containsDate="1" containsBlank="1" containsMixedTypes="1" minDate="2014-03-01T00:00:00" maxDate="1899-12-31T00:39:04" count="15">
        <m/>
        <s v="02-14-09-E-TG-1"/>
        <s v="01-14-09-P-CP-2"/>
        <s v="04-14-09-E-TG-1"/>
        <s v="01-14-09-G-SP-1"/>
        <s v="03-14-09-E-SG-1"/>
        <s v="06-14-09-E-SP-2"/>
        <s v="05-14-09-E-TG-2"/>
        <s v="07-14-09-E-TG-2"/>
        <s v="02-13-09-E-TG-1"/>
        <s v="03-14-09-E-TG-1" u="1"/>
        <d v="2014-03-01T00:00:00" u="1"/>
        <n v="10" u="1"/>
        <n v="11" u="1"/>
        <s v="06-14-09-E-TG-2" u="1"/>
      </sharedItems>
    </cacheField>
    <cacheField name="Condición de pago" numFmtId="0">
      <sharedItems containsString="0" containsBlank="1" containsNumber="1" containsInteger="1" minValue="1" maxValue="3" count="4">
        <m/>
        <n v="1"/>
        <n v="3"/>
        <n v="2"/>
      </sharedItems>
    </cacheField>
    <cacheField name="Concatenar" numFmtId="0">
      <sharedItems/>
    </cacheField>
    <cacheField name="TRANSPORTADOR" numFmtId="0">
      <sharedItems/>
    </cacheField>
    <cacheField name="CODIG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2">
  <r>
    <x v="0"/>
    <d v="2017-09-01T00:00:00"/>
    <x v="0"/>
    <s v="SURO - SUR OCCIDENTE"/>
    <s v="DIST - DISTRIBUIDORES"/>
    <n v="1"/>
    <x v="0"/>
    <n v="1"/>
    <x v="0"/>
    <x v="0"/>
    <x v="0"/>
    <m/>
    <x v="0"/>
    <x v="0"/>
    <n v="5789916"/>
    <m/>
    <n v="0"/>
    <n v="53334553"/>
    <x v="0"/>
    <x v="0"/>
    <x v="0"/>
    <x v="0"/>
    <n v="0"/>
    <x v="0"/>
    <x v="0"/>
    <s v="*XR 150L                                          NEGRO BLA"/>
    <e v="#N/A"/>
    <s v=""/>
  </r>
  <r>
    <x v="0"/>
    <d v="2017-09-01T00:00:00"/>
    <x v="0"/>
    <s v="SURO - SUR OCCIDENTE"/>
    <s v="DIST - DISTRIBUIDORES"/>
    <n v="1"/>
    <x v="0"/>
    <n v="1"/>
    <x v="0"/>
    <x v="1"/>
    <x v="0"/>
    <m/>
    <x v="0"/>
    <x v="0"/>
    <n v="3521008"/>
    <m/>
    <n v="0"/>
    <n v="53334553"/>
    <x v="0"/>
    <x v="0"/>
    <x v="0"/>
    <x v="0"/>
    <n v="0"/>
    <x v="0"/>
    <x v="0"/>
    <s v="DIO 110                                           NEGRO BLA"/>
    <e v="#N/A"/>
    <s v=""/>
  </r>
  <r>
    <x v="0"/>
    <d v="2017-09-01T00:00:00"/>
    <x v="0"/>
    <s v="SURO - SUR OCCIDENTE"/>
    <s v="DIST - DISTRIBUIDORES"/>
    <n v="1"/>
    <x v="0"/>
    <n v="1"/>
    <x v="0"/>
    <x v="2"/>
    <x v="1"/>
    <m/>
    <x v="0"/>
    <x v="0"/>
    <n v="6133613"/>
    <m/>
    <n v="0"/>
    <n v="53334553"/>
    <x v="0"/>
    <x v="0"/>
    <x v="0"/>
    <x v="0"/>
    <n v="0"/>
    <x v="0"/>
    <x v="0"/>
    <s v="CB 160F DLX                                       NARANJA N"/>
    <e v="#N/A"/>
    <s v=""/>
  </r>
  <r>
    <x v="0"/>
    <d v="2017-09-01T00:00:00"/>
    <x v="0"/>
    <s v="SURO - SUR OCCIDENTE"/>
    <s v="DIST - DISTRIBUIDORES"/>
    <n v="1"/>
    <x v="0"/>
    <n v="1"/>
    <x v="0"/>
    <x v="3"/>
    <x v="2"/>
    <m/>
    <x v="0"/>
    <x v="0"/>
    <n v="3941176"/>
    <m/>
    <n v="0"/>
    <n v="53334553"/>
    <x v="0"/>
    <x v="0"/>
    <x v="0"/>
    <x v="0"/>
    <n v="0"/>
    <x v="0"/>
    <x v="0"/>
    <s v="WAVE 110S                                         ROJO     "/>
    <e v="#N/A"/>
    <s v=""/>
  </r>
  <r>
    <x v="0"/>
    <d v="2017-09-01T00:00:00"/>
    <x v="0"/>
    <s v="SURO - SUR OCCIDENTE"/>
    <s v="DIST - DISTRIBUIDORES"/>
    <n v="1"/>
    <x v="0"/>
    <n v="1"/>
    <x v="0"/>
    <x v="3"/>
    <x v="3"/>
    <m/>
    <x v="0"/>
    <x v="0"/>
    <n v="3941176"/>
    <m/>
    <n v="0"/>
    <n v="53334553"/>
    <x v="0"/>
    <x v="0"/>
    <x v="1"/>
    <x v="0"/>
    <n v="0"/>
    <x v="0"/>
    <x v="0"/>
    <s v="WAVE 110S                                         NEGRO    "/>
    <e v="#N/A"/>
    <s v=""/>
  </r>
  <r>
    <x v="1"/>
    <d v="2017-09-01T00:00:00"/>
    <x v="0"/>
    <s v="SURO - SUR OCCIDENTE"/>
    <s v="DIST - DISTRIBUIDORES"/>
    <n v="1"/>
    <x v="1"/>
    <n v="1"/>
    <x v="1"/>
    <x v="4"/>
    <x v="3"/>
    <m/>
    <x v="1"/>
    <x v="1"/>
    <n v="3360504"/>
    <m/>
    <n v="0"/>
    <n v="0"/>
    <x v="1"/>
    <x v="1"/>
    <x v="2"/>
    <x v="0"/>
    <n v="0"/>
    <x v="0"/>
    <x v="0"/>
    <s v="*CB-110                                           NEGRO    "/>
    <e v="#N/A"/>
    <s v=""/>
  </r>
  <r>
    <x v="1"/>
    <d v="2017-09-01T00:00:00"/>
    <x v="0"/>
    <s v="SURO - SUR OCCIDENTE"/>
    <s v="DIST - DISTRIBUIDORES"/>
    <n v="1"/>
    <x v="1"/>
    <n v="1"/>
    <x v="1"/>
    <x v="0"/>
    <x v="4"/>
    <m/>
    <x v="1"/>
    <x v="1"/>
    <n v="5789916"/>
    <m/>
    <n v="0"/>
    <n v="0"/>
    <x v="1"/>
    <x v="1"/>
    <x v="3"/>
    <x v="0"/>
    <n v="0"/>
    <x v="0"/>
    <x v="0"/>
    <s v="*XR 150L                                          NEGRO ROJ"/>
    <e v="#N/A"/>
    <s v=""/>
  </r>
  <r>
    <x v="1"/>
    <d v="2017-09-01T00:00:00"/>
    <x v="0"/>
    <s v="SURO - SUR OCCIDENTE"/>
    <s v="DIST - DISTRIBUIDORES"/>
    <n v="1"/>
    <x v="1"/>
    <n v="1"/>
    <x v="1"/>
    <x v="5"/>
    <x v="5"/>
    <m/>
    <x v="1"/>
    <x v="1"/>
    <n v="7554622"/>
    <m/>
    <n v="0"/>
    <n v="0"/>
    <x v="1"/>
    <x v="1"/>
    <x v="4"/>
    <x v="0"/>
    <n v="0"/>
    <x v="0"/>
    <x v="0"/>
    <s v="CB 190R                                           NEGRO ONI"/>
    <e v="#N/A"/>
    <s v=""/>
  </r>
  <r>
    <x v="1"/>
    <d v="2017-09-01T00:00:00"/>
    <x v="0"/>
    <s v="SURO - SUR OCCIDENTE"/>
    <s v="DIST - DISTRIBUIDORES"/>
    <n v="1"/>
    <x v="1"/>
    <n v="1"/>
    <x v="1"/>
    <x v="2"/>
    <x v="6"/>
    <m/>
    <x v="1"/>
    <x v="1"/>
    <n v="6133613"/>
    <m/>
    <n v="0"/>
    <n v="0"/>
    <x v="1"/>
    <x v="1"/>
    <x v="0"/>
    <x v="0"/>
    <n v="0"/>
    <x v="0"/>
    <x v="0"/>
    <s v="CB 160F DLX                                       NEGRO PER"/>
    <e v="#N/A"/>
    <s v=""/>
  </r>
  <r>
    <x v="1"/>
    <d v="2017-09-01T00:00:00"/>
    <x v="0"/>
    <s v="SURO - SUR OCCIDENTE"/>
    <s v="DIST - DISTRIBUIDORES"/>
    <n v="1"/>
    <x v="1"/>
    <n v="1"/>
    <x v="1"/>
    <x v="6"/>
    <x v="7"/>
    <m/>
    <x v="1"/>
    <x v="1"/>
    <n v="3521008"/>
    <m/>
    <n v="0"/>
    <n v="0"/>
    <x v="1"/>
    <x v="1"/>
    <x v="0"/>
    <x v="0"/>
    <n v="0"/>
    <x v="0"/>
    <x v="0"/>
    <s v="DIO  110                                          AZUL     "/>
    <e v="#N/A"/>
    <s v=""/>
  </r>
  <r>
    <x v="1"/>
    <d v="2017-09-01T00:00:00"/>
    <x v="0"/>
    <s v="SURO - SUR OCCIDENTE"/>
    <s v="DIST - DISTRIBUIDORES"/>
    <n v="1"/>
    <x v="1"/>
    <n v="1"/>
    <x v="1"/>
    <x v="3"/>
    <x v="8"/>
    <m/>
    <x v="1"/>
    <x v="1"/>
    <n v="3941176"/>
    <m/>
    <n v="0"/>
    <n v="0"/>
    <x v="1"/>
    <x v="1"/>
    <x v="0"/>
    <x v="0"/>
    <n v="0"/>
    <x v="0"/>
    <x v="0"/>
    <s v="WAVE 110S                                         BLANCO   "/>
    <e v="#N/A"/>
    <s v=""/>
  </r>
  <r>
    <x v="1"/>
    <d v="2017-09-01T00:00:00"/>
    <x v="0"/>
    <s v="SURO - SUR OCCIDENTE"/>
    <s v="DIST - DISTRIBUIDORES"/>
    <n v="1"/>
    <x v="1"/>
    <n v="1"/>
    <x v="1"/>
    <x v="7"/>
    <x v="3"/>
    <m/>
    <x v="1"/>
    <x v="1"/>
    <n v="3696639"/>
    <m/>
    <n v="0"/>
    <n v="0"/>
    <x v="1"/>
    <x v="1"/>
    <x v="5"/>
    <x v="0"/>
    <n v="0"/>
    <x v="0"/>
    <x v="0"/>
    <s v="CB 110 DLX                                        NEGRO    "/>
    <e v="#N/A"/>
    <s v=""/>
  </r>
  <r>
    <x v="2"/>
    <d v="2017-09-01T00:00:00"/>
    <x v="0"/>
    <s v="SURO - SUR OCCIDENTE"/>
    <s v="DIST - DISTRIBUIDORES"/>
    <n v="1"/>
    <x v="1"/>
    <n v="1"/>
    <x v="2"/>
    <x v="4"/>
    <x v="3"/>
    <m/>
    <x v="2"/>
    <x v="1"/>
    <n v="3360504"/>
    <m/>
    <n v="0"/>
    <n v="0"/>
    <x v="1"/>
    <x v="1"/>
    <x v="2"/>
    <x v="0"/>
    <n v="0"/>
    <x v="0"/>
    <x v="0"/>
    <s v="*CB-110                                           NEGRO    "/>
    <e v="#N/A"/>
    <s v=""/>
  </r>
  <r>
    <x v="2"/>
    <d v="2017-09-01T00:00:00"/>
    <x v="0"/>
    <s v="SURO - SUR OCCIDENTE"/>
    <s v="DIST - DISTRIBUIDORES"/>
    <n v="1"/>
    <x v="1"/>
    <n v="1"/>
    <x v="2"/>
    <x v="5"/>
    <x v="5"/>
    <m/>
    <x v="2"/>
    <x v="1"/>
    <n v="7554622"/>
    <m/>
    <n v="0"/>
    <n v="0"/>
    <x v="1"/>
    <x v="1"/>
    <x v="4"/>
    <x v="0"/>
    <n v="0"/>
    <x v="0"/>
    <x v="0"/>
    <s v="CB 190R                                           NEGRO ONI"/>
    <e v="#N/A"/>
    <s v=""/>
  </r>
  <r>
    <x v="2"/>
    <d v="2017-09-01T00:00:00"/>
    <x v="0"/>
    <s v="SURO - SUR OCCIDENTE"/>
    <s v="DIST - DISTRIBUIDORES"/>
    <n v="1"/>
    <x v="1"/>
    <n v="1"/>
    <x v="2"/>
    <x v="1"/>
    <x v="0"/>
    <m/>
    <x v="2"/>
    <x v="1"/>
    <n v="3521008"/>
    <m/>
    <n v="0"/>
    <n v="0"/>
    <x v="1"/>
    <x v="1"/>
    <x v="0"/>
    <x v="0"/>
    <n v="0"/>
    <x v="0"/>
    <x v="0"/>
    <s v="DIO 110                                           NEGRO BLA"/>
    <e v="#N/A"/>
    <s v=""/>
  </r>
  <r>
    <x v="2"/>
    <d v="2017-09-01T00:00:00"/>
    <x v="0"/>
    <s v="SURO - SUR OCCIDENTE"/>
    <s v="DIST - DISTRIBUIDORES"/>
    <n v="1"/>
    <x v="1"/>
    <n v="1"/>
    <x v="2"/>
    <x v="2"/>
    <x v="6"/>
    <m/>
    <x v="2"/>
    <x v="1"/>
    <n v="6133613"/>
    <m/>
    <n v="0"/>
    <n v="0"/>
    <x v="1"/>
    <x v="1"/>
    <x v="0"/>
    <x v="0"/>
    <n v="0"/>
    <x v="0"/>
    <x v="0"/>
    <s v="CB 160F DLX                                       NEGRO PER"/>
    <e v="#N/A"/>
    <s v=""/>
  </r>
  <r>
    <x v="2"/>
    <d v="2017-09-01T00:00:00"/>
    <x v="0"/>
    <s v="SURO - SUR OCCIDENTE"/>
    <s v="DIST - DISTRIBUIDORES"/>
    <n v="1"/>
    <x v="1"/>
    <n v="1"/>
    <x v="2"/>
    <x v="3"/>
    <x v="3"/>
    <m/>
    <x v="2"/>
    <x v="1"/>
    <n v="3941176"/>
    <m/>
    <n v="0"/>
    <n v="0"/>
    <x v="1"/>
    <x v="1"/>
    <x v="1"/>
    <x v="0"/>
    <n v="0"/>
    <x v="0"/>
    <x v="0"/>
    <s v="WAVE 110S                                         NEGRO    "/>
    <e v="#N/A"/>
    <s v=""/>
  </r>
  <r>
    <x v="2"/>
    <d v="2017-09-01T00:00:00"/>
    <x v="0"/>
    <s v="SURO - SUR OCCIDENTE"/>
    <s v="DIST - DISTRIBUIDORES"/>
    <n v="1"/>
    <x v="1"/>
    <n v="1"/>
    <x v="2"/>
    <x v="7"/>
    <x v="3"/>
    <m/>
    <x v="2"/>
    <x v="1"/>
    <n v="3696639"/>
    <m/>
    <n v="0"/>
    <n v="0"/>
    <x v="1"/>
    <x v="1"/>
    <x v="5"/>
    <x v="0"/>
    <n v="0"/>
    <x v="0"/>
    <x v="0"/>
    <s v="CB 110 DLX                                        NEGRO    "/>
    <e v="#N/A"/>
    <s v=""/>
  </r>
  <r>
    <x v="3"/>
    <d v="2017-09-01T00:00:00"/>
    <x v="0"/>
    <s v="SURO - SUR OCCIDENTE"/>
    <s v="DIST - DISTRIBUIDORES"/>
    <n v="1"/>
    <x v="1"/>
    <n v="1"/>
    <x v="3"/>
    <x v="8"/>
    <x v="3"/>
    <m/>
    <x v="3"/>
    <x v="1"/>
    <n v="11496063"/>
    <m/>
    <n v="0"/>
    <n v="0"/>
    <x v="1"/>
    <x v="2"/>
    <x v="0"/>
    <x v="0"/>
    <n v="0"/>
    <x v="0"/>
    <x v="0"/>
    <s v="*XR-250 TORNADO pt MD34                           NEGRO    "/>
    <e v="#N/A"/>
    <s v=""/>
  </r>
  <r>
    <x v="3"/>
    <d v="2017-09-01T00:00:00"/>
    <x v="0"/>
    <s v="SURO - SUR OCCIDENTE"/>
    <s v="DIST - DISTRIBUIDORES"/>
    <n v="2"/>
    <x v="1"/>
    <n v="2"/>
    <x v="3"/>
    <x v="4"/>
    <x v="9"/>
    <m/>
    <x v="3"/>
    <x v="1"/>
    <n v="3360504"/>
    <m/>
    <n v="0"/>
    <n v="0"/>
    <x v="1"/>
    <x v="2"/>
    <x v="6"/>
    <x v="0"/>
    <n v="0"/>
    <x v="0"/>
    <x v="0"/>
    <s v="*CB-110                                           ROJO SPOR"/>
    <e v="#N/A"/>
    <s v=""/>
  </r>
  <r>
    <x v="3"/>
    <d v="2017-09-01T00:00:00"/>
    <x v="0"/>
    <s v="SURO - SUR OCCIDENTE"/>
    <s v="DIST - DISTRIBUIDORES"/>
    <n v="2"/>
    <x v="1"/>
    <n v="2"/>
    <x v="3"/>
    <x v="4"/>
    <x v="3"/>
    <m/>
    <x v="3"/>
    <x v="1"/>
    <n v="3360504"/>
    <m/>
    <n v="0"/>
    <n v="0"/>
    <x v="1"/>
    <x v="2"/>
    <x v="2"/>
    <x v="0"/>
    <n v="0"/>
    <x v="0"/>
    <x v="0"/>
    <s v="*CB-110                                           NEGRO    "/>
    <e v="#N/A"/>
    <s v=""/>
  </r>
  <r>
    <x v="3"/>
    <d v="2017-09-01T00:00:00"/>
    <x v="0"/>
    <s v="SURO - SUR OCCIDENTE"/>
    <s v="DIST - DISTRIBUIDORES"/>
    <n v="1"/>
    <x v="1"/>
    <n v="1"/>
    <x v="3"/>
    <x v="4"/>
    <x v="10"/>
    <m/>
    <x v="3"/>
    <x v="1"/>
    <n v="3360504"/>
    <m/>
    <n v="0"/>
    <n v="0"/>
    <x v="1"/>
    <x v="2"/>
    <x v="7"/>
    <x v="0"/>
    <n v="0"/>
    <x v="0"/>
    <x v="0"/>
    <s v="*CB-110                                           VERDE CAN"/>
    <e v="#N/A"/>
    <s v=""/>
  </r>
  <r>
    <x v="3"/>
    <d v="2017-09-01T00:00:00"/>
    <x v="0"/>
    <s v="SURO - SUR OCCIDENTE"/>
    <s v="DIST - DISTRIBUIDORES"/>
    <n v="3"/>
    <x v="1"/>
    <n v="3"/>
    <x v="3"/>
    <x v="5"/>
    <x v="11"/>
    <m/>
    <x v="3"/>
    <x v="1"/>
    <n v="7554622"/>
    <m/>
    <n v="0"/>
    <n v="0"/>
    <x v="1"/>
    <x v="2"/>
    <x v="8"/>
    <x v="0"/>
    <n v="0"/>
    <x v="0"/>
    <x v="0"/>
    <s v="CB 190R                                           ROJO NEGR"/>
    <e v="#N/A"/>
    <s v=""/>
  </r>
  <r>
    <x v="3"/>
    <d v="2017-09-01T00:00:00"/>
    <x v="0"/>
    <s v="SURO - SUR OCCIDENTE"/>
    <s v="DIST - DISTRIBUIDORES"/>
    <n v="1"/>
    <x v="1"/>
    <n v="1"/>
    <x v="3"/>
    <x v="5"/>
    <x v="5"/>
    <m/>
    <x v="3"/>
    <x v="1"/>
    <n v="7554622"/>
    <m/>
    <n v="0"/>
    <n v="0"/>
    <x v="1"/>
    <x v="2"/>
    <x v="4"/>
    <x v="0"/>
    <n v="0"/>
    <x v="0"/>
    <x v="0"/>
    <s v="CB 190R                                           NEGRO ONI"/>
    <e v="#N/A"/>
    <s v=""/>
  </r>
  <r>
    <x v="3"/>
    <d v="2017-09-01T00:00:00"/>
    <x v="0"/>
    <s v="SURO - SUR OCCIDENTE"/>
    <s v="DIST - DISTRIBUIDORES"/>
    <n v="1"/>
    <x v="1"/>
    <n v="1"/>
    <x v="3"/>
    <x v="9"/>
    <x v="12"/>
    <m/>
    <x v="3"/>
    <x v="1"/>
    <n v="7730252"/>
    <m/>
    <n v="0"/>
    <n v="0"/>
    <x v="1"/>
    <x v="2"/>
    <x v="7"/>
    <x v="0"/>
    <n v="0"/>
    <x v="0"/>
    <x v="0"/>
    <s v="CB 190 REPSOL                                     NARANJA B"/>
    <e v="#N/A"/>
    <s v=""/>
  </r>
  <r>
    <x v="3"/>
    <d v="2017-09-01T00:00:00"/>
    <x v="0"/>
    <s v="SURO - SUR OCCIDENTE"/>
    <s v="DIST - DISTRIBUIDORES"/>
    <n v="6"/>
    <x v="1"/>
    <n v="6"/>
    <x v="3"/>
    <x v="2"/>
    <x v="6"/>
    <m/>
    <x v="3"/>
    <x v="1"/>
    <n v="6133613"/>
    <m/>
    <n v="0"/>
    <n v="0"/>
    <x v="1"/>
    <x v="2"/>
    <x v="0"/>
    <x v="0"/>
    <n v="0"/>
    <x v="0"/>
    <x v="0"/>
    <s v="CB 160F DLX                                       NEGRO PER"/>
    <e v="#N/A"/>
    <s v=""/>
  </r>
  <r>
    <x v="3"/>
    <d v="2017-09-01T00:00:00"/>
    <x v="0"/>
    <s v="SURO - SUR OCCIDENTE"/>
    <s v="DIST - DISTRIBUIDORES"/>
    <n v="2"/>
    <x v="1"/>
    <n v="2"/>
    <x v="3"/>
    <x v="2"/>
    <x v="9"/>
    <m/>
    <x v="3"/>
    <x v="1"/>
    <n v="6133613"/>
    <m/>
    <n v="0"/>
    <n v="0"/>
    <x v="1"/>
    <x v="2"/>
    <x v="0"/>
    <x v="0"/>
    <n v="0"/>
    <x v="0"/>
    <x v="0"/>
    <s v="CB 160F DLX                                       ROJO SPOR"/>
    <e v="#N/A"/>
    <s v=""/>
  </r>
  <r>
    <x v="3"/>
    <d v="2017-09-01T00:00:00"/>
    <x v="0"/>
    <s v="SURO - SUR OCCIDENTE"/>
    <s v="DIST - DISTRIBUIDORES"/>
    <n v="1"/>
    <x v="1"/>
    <n v="1"/>
    <x v="3"/>
    <x v="6"/>
    <x v="7"/>
    <m/>
    <x v="3"/>
    <x v="1"/>
    <n v="3521008"/>
    <m/>
    <n v="0"/>
    <n v="0"/>
    <x v="1"/>
    <x v="2"/>
    <x v="0"/>
    <x v="0"/>
    <n v="0"/>
    <x v="0"/>
    <x v="0"/>
    <s v="DIO  110                                          AZUL     "/>
    <e v="#N/A"/>
    <s v=""/>
  </r>
  <r>
    <x v="3"/>
    <d v="2017-09-01T00:00:00"/>
    <x v="0"/>
    <s v="SURO - SUR OCCIDENTE"/>
    <s v="DIST - DISTRIBUIDORES"/>
    <n v="1"/>
    <x v="1"/>
    <n v="1"/>
    <x v="3"/>
    <x v="10"/>
    <x v="5"/>
    <m/>
    <x v="3"/>
    <x v="1"/>
    <n v="7730252"/>
    <m/>
    <n v="0"/>
    <n v="0"/>
    <x v="1"/>
    <x v="2"/>
    <x v="0"/>
    <x v="0"/>
    <n v="0"/>
    <x v="0"/>
    <x v="0"/>
    <s v="CB 190R INSTINTO R                                NEGRO ONI"/>
    <e v="#N/A"/>
    <s v=""/>
  </r>
  <r>
    <x v="3"/>
    <d v="2017-09-01T00:00:00"/>
    <x v="0"/>
    <s v="SURO - SUR OCCIDENTE"/>
    <s v="DIST - DISTRIBUIDORES"/>
    <n v="1"/>
    <x v="1"/>
    <n v="1"/>
    <x v="3"/>
    <x v="11"/>
    <x v="13"/>
    <m/>
    <x v="3"/>
    <x v="1"/>
    <n v="3067227"/>
    <m/>
    <n v="0"/>
    <n v="0"/>
    <x v="1"/>
    <x v="2"/>
    <x v="8"/>
    <x v="0"/>
    <n v="0"/>
    <x v="0"/>
    <x v="0"/>
    <s v="DREAM  NEO                                        ROJO ALFA"/>
    <e v="#N/A"/>
    <s v=""/>
  </r>
  <r>
    <x v="3"/>
    <d v="2017-09-01T00:00:00"/>
    <x v="0"/>
    <s v="SURO - SUR OCCIDENTE"/>
    <s v="DIST - DISTRIBUIDORES"/>
    <n v="1"/>
    <x v="1"/>
    <n v="1"/>
    <x v="3"/>
    <x v="11"/>
    <x v="4"/>
    <m/>
    <x v="3"/>
    <x v="1"/>
    <n v="3067227"/>
    <m/>
    <n v="0"/>
    <n v="0"/>
    <x v="1"/>
    <x v="2"/>
    <x v="0"/>
    <x v="0"/>
    <n v="0"/>
    <x v="0"/>
    <x v="0"/>
    <s v="DREAM  NEO                                        NEGRO ROJ"/>
    <e v="#N/A"/>
    <s v=""/>
  </r>
  <r>
    <x v="3"/>
    <d v="2017-09-01T00:00:00"/>
    <x v="0"/>
    <s v="SURO - SUR OCCIDENTE"/>
    <s v="DIST - DISTRIBUIDORES"/>
    <n v="1"/>
    <x v="1"/>
    <n v="1"/>
    <x v="3"/>
    <x v="3"/>
    <x v="3"/>
    <m/>
    <x v="3"/>
    <x v="1"/>
    <n v="3941176"/>
    <m/>
    <n v="0"/>
    <n v="0"/>
    <x v="1"/>
    <x v="2"/>
    <x v="1"/>
    <x v="0"/>
    <n v="0"/>
    <x v="0"/>
    <x v="0"/>
    <s v="WAVE 110S                                         NEGRO    "/>
    <e v="#N/A"/>
    <s v=""/>
  </r>
  <r>
    <x v="3"/>
    <d v="2017-09-01T00:00:00"/>
    <x v="0"/>
    <s v="SURO - SUR OCCIDENTE"/>
    <s v="DIST - DISTRIBUIDORES"/>
    <n v="1"/>
    <x v="1"/>
    <n v="1"/>
    <x v="3"/>
    <x v="12"/>
    <x v="6"/>
    <m/>
    <x v="3"/>
    <x v="1"/>
    <n v="5453782"/>
    <m/>
    <n v="0"/>
    <n v="0"/>
    <x v="1"/>
    <x v="2"/>
    <x v="0"/>
    <x v="0"/>
    <n v="0"/>
    <x v="0"/>
    <x v="0"/>
    <s v="CB 160F STD                                       NEGRO PER"/>
    <e v="#N/A"/>
    <s v=""/>
  </r>
  <r>
    <x v="3"/>
    <d v="2017-09-01T00:00:00"/>
    <x v="0"/>
    <s v="SURO - SUR OCCIDENTE"/>
    <s v="DIST - DISTRIBUIDORES"/>
    <n v="1"/>
    <x v="1"/>
    <n v="1"/>
    <x v="3"/>
    <x v="12"/>
    <x v="9"/>
    <m/>
    <x v="3"/>
    <x v="1"/>
    <n v="5453782"/>
    <m/>
    <n v="0"/>
    <n v="0"/>
    <x v="1"/>
    <x v="2"/>
    <x v="0"/>
    <x v="0"/>
    <n v="0"/>
    <x v="0"/>
    <x v="0"/>
    <s v="CB 160F STD                                       ROJO SPOR"/>
    <e v="#N/A"/>
    <s v=""/>
  </r>
  <r>
    <x v="3"/>
    <d v="2017-09-01T00:00:00"/>
    <x v="0"/>
    <s v="SURO - SUR OCCIDENTE"/>
    <s v="DIST - DISTRIBUIDORES"/>
    <n v="1"/>
    <x v="1"/>
    <n v="1"/>
    <x v="3"/>
    <x v="7"/>
    <x v="14"/>
    <m/>
    <x v="3"/>
    <x v="1"/>
    <n v="3696639"/>
    <m/>
    <n v="0"/>
    <n v="0"/>
    <x v="1"/>
    <x v="2"/>
    <x v="0"/>
    <x v="0"/>
    <n v="0"/>
    <x v="0"/>
    <x v="0"/>
    <s v="CB 110 DLX                                        GRIS     "/>
    <e v="#N/A"/>
    <s v=""/>
  </r>
  <r>
    <x v="3"/>
    <d v="2017-09-01T00:00:00"/>
    <x v="0"/>
    <s v="SURO - SUR OCCIDENTE"/>
    <s v="DIST - DISTRIBUIDORES"/>
    <n v="1"/>
    <x v="1"/>
    <n v="1"/>
    <x v="3"/>
    <x v="7"/>
    <x v="2"/>
    <m/>
    <x v="3"/>
    <x v="1"/>
    <n v="3696639"/>
    <m/>
    <n v="0"/>
    <n v="0"/>
    <x v="1"/>
    <x v="2"/>
    <x v="9"/>
    <x v="0"/>
    <n v="0"/>
    <x v="0"/>
    <x v="0"/>
    <s v="CB 110 DLX                                        ROJO     "/>
    <e v="#N/A"/>
    <s v=""/>
  </r>
  <r>
    <x v="3"/>
    <d v="2017-09-01T00:00:00"/>
    <x v="0"/>
    <s v="SURO - SUR OCCIDENTE"/>
    <s v="DIST - DISTRIBUIDORES"/>
    <n v="2"/>
    <x v="1"/>
    <n v="2"/>
    <x v="3"/>
    <x v="7"/>
    <x v="7"/>
    <m/>
    <x v="3"/>
    <x v="1"/>
    <n v="3696639"/>
    <m/>
    <n v="0"/>
    <n v="0"/>
    <x v="1"/>
    <x v="2"/>
    <x v="10"/>
    <x v="0"/>
    <n v="0"/>
    <x v="0"/>
    <x v="0"/>
    <s v="CB 110 DLX                                        AZUL     "/>
    <e v="#N/A"/>
    <s v=""/>
  </r>
  <r>
    <x v="3"/>
    <d v="2017-09-01T00:00:00"/>
    <x v="0"/>
    <s v="SURO - SUR OCCIDENTE"/>
    <s v="DIST - DISTRIBUIDORES"/>
    <n v="2"/>
    <x v="1"/>
    <n v="2"/>
    <x v="3"/>
    <x v="7"/>
    <x v="3"/>
    <m/>
    <x v="3"/>
    <x v="1"/>
    <n v="3696639"/>
    <m/>
    <n v="0"/>
    <n v="0"/>
    <x v="1"/>
    <x v="2"/>
    <x v="5"/>
    <x v="0"/>
    <n v="0"/>
    <x v="0"/>
    <x v="0"/>
    <s v="CB 110 DLX                                        NEGRO    "/>
    <e v="#N/A"/>
    <s v=""/>
  </r>
  <r>
    <x v="4"/>
    <d v="2017-09-01T00:00:00"/>
    <x v="0"/>
    <s v="SURO - SUR OCCIDENTE"/>
    <s v="DIST - DISTRIBUIDORES"/>
    <n v="4"/>
    <x v="1"/>
    <n v="4"/>
    <x v="4"/>
    <x v="4"/>
    <x v="15"/>
    <m/>
    <x v="4"/>
    <x v="1"/>
    <n v="3360504"/>
    <m/>
    <n v="0"/>
    <n v="0"/>
    <x v="1"/>
    <x v="3"/>
    <x v="11"/>
    <x v="0"/>
    <n v="0"/>
    <x v="0"/>
    <x v="0"/>
    <s v="*CB-110                                           GRIS MET "/>
    <e v="#N/A"/>
    <s v=""/>
  </r>
  <r>
    <x v="4"/>
    <d v="2017-09-01T00:00:00"/>
    <x v="0"/>
    <s v="SURO - SUR OCCIDENTE"/>
    <s v="DIST - DISTRIBUIDORES"/>
    <n v="1"/>
    <x v="1"/>
    <n v="1"/>
    <x v="4"/>
    <x v="4"/>
    <x v="3"/>
    <m/>
    <x v="4"/>
    <x v="1"/>
    <n v="3360504"/>
    <m/>
    <n v="0"/>
    <n v="0"/>
    <x v="1"/>
    <x v="3"/>
    <x v="2"/>
    <x v="0"/>
    <n v="0"/>
    <x v="0"/>
    <x v="0"/>
    <s v="*CB-110                                           NEGRO    "/>
    <e v="#N/A"/>
    <s v=""/>
  </r>
  <r>
    <x v="4"/>
    <d v="2017-09-01T00:00:00"/>
    <x v="0"/>
    <s v="SURO - SUR OCCIDENTE"/>
    <s v="DIST - DISTRIBUIDORES"/>
    <n v="1"/>
    <x v="1"/>
    <n v="1"/>
    <x v="4"/>
    <x v="0"/>
    <x v="4"/>
    <m/>
    <x v="4"/>
    <x v="1"/>
    <n v="5789916"/>
    <m/>
    <n v="0"/>
    <n v="0"/>
    <x v="1"/>
    <x v="3"/>
    <x v="3"/>
    <x v="0"/>
    <n v="0"/>
    <x v="0"/>
    <x v="0"/>
    <s v="*XR 150L                                          NEGRO ROJ"/>
    <e v="#N/A"/>
    <s v=""/>
  </r>
  <r>
    <x v="4"/>
    <d v="2017-09-01T00:00:00"/>
    <x v="0"/>
    <s v="SURO - SUR OCCIDENTE"/>
    <s v="DIST - DISTRIBUIDORES"/>
    <n v="1"/>
    <x v="1"/>
    <n v="1"/>
    <x v="4"/>
    <x v="5"/>
    <x v="5"/>
    <m/>
    <x v="4"/>
    <x v="1"/>
    <n v="7554622"/>
    <m/>
    <n v="0"/>
    <n v="0"/>
    <x v="1"/>
    <x v="3"/>
    <x v="4"/>
    <x v="0"/>
    <n v="0"/>
    <x v="0"/>
    <x v="0"/>
    <s v="CB 190R                                           NEGRO ONI"/>
    <e v="#N/A"/>
    <s v=""/>
  </r>
  <r>
    <x v="4"/>
    <d v="2017-09-01T00:00:00"/>
    <x v="0"/>
    <s v="SURO - SUR OCCIDENTE"/>
    <s v="DIST - DISTRIBUIDORES"/>
    <n v="1"/>
    <x v="1"/>
    <n v="1"/>
    <x v="4"/>
    <x v="2"/>
    <x v="6"/>
    <m/>
    <x v="4"/>
    <x v="1"/>
    <n v="6133613"/>
    <m/>
    <n v="0"/>
    <n v="0"/>
    <x v="1"/>
    <x v="3"/>
    <x v="0"/>
    <x v="0"/>
    <n v="0"/>
    <x v="0"/>
    <x v="0"/>
    <s v="CB 160F DLX                                       NEGRO PER"/>
    <e v="#N/A"/>
    <s v=""/>
  </r>
  <r>
    <x v="4"/>
    <d v="2017-09-01T00:00:00"/>
    <x v="0"/>
    <s v="SURO - SUR OCCIDENTE"/>
    <s v="DIST - DISTRIBUIDORES"/>
    <n v="1"/>
    <x v="1"/>
    <n v="1"/>
    <x v="4"/>
    <x v="2"/>
    <x v="1"/>
    <m/>
    <x v="4"/>
    <x v="1"/>
    <n v="6133613"/>
    <m/>
    <n v="0"/>
    <n v="0"/>
    <x v="1"/>
    <x v="3"/>
    <x v="0"/>
    <x v="0"/>
    <n v="0"/>
    <x v="0"/>
    <x v="0"/>
    <s v="CB 160F DLX                                       NARANJA N"/>
    <e v="#N/A"/>
    <s v=""/>
  </r>
  <r>
    <x v="4"/>
    <d v="2017-09-01T00:00:00"/>
    <x v="0"/>
    <s v="SURO - SUR OCCIDENTE"/>
    <s v="DIST - DISTRIBUIDORES"/>
    <n v="1"/>
    <x v="1"/>
    <n v="1"/>
    <x v="4"/>
    <x v="6"/>
    <x v="2"/>
    <m/>
    <x v="4"/>
    <x v="1"/>
    <n v="3521008"/>
    <m/>
    <n v="0"/>
    <n v="0"/>
    <x v="1"/>
    <x v="3"/>
    <x v="0"/>
    <x v="0"/>
    <n v="0"/>
    <x v="0"/>
    <x v="0"/>
    <s v="DIO  110                                          ROJO     "/>
    <e v="#N/A"/>
    <s v=""/>
  </r>
  <r>
    <x v="4"/>
    <d v="2017-09-01T00:00:00"/>
    <x v="0"/>
    <s v="SURO - SUR OCCIDENTE"/>
    <s v="DIST - DISTRIBUIDORES"/>
    <n v="1"/>
    <x v="1"/>
    <n v="1"/>
    <x v="4"/>
    <x v="3"/>
    <x v="2"/>
    <m/>
    <x v="4"/>
    <x v="1"/>
    <n v="3941176"/>
    <m/>
    <n v="0"/>
    <n v="0"/>
    <x v="1"/>
    <x v="3"/>
    <x v="0"/>
    <x v="0"/>
    <n v="0"/>
    <x v="0"/>
    <x v="0"/>
    <s v="WAVE 110S                                         ROJO     "/>
    <e v="#N/A"/>
    <s v=""/>
  </r>
  <r>
    <x v="4"/>
    <d v="2017-09-01T00:00:00"/>
    <x v="0"/>
    <s v="SURO - SUR OCCIDENTE"/>
    <s v="DIST - DISTRIBUIDORES"/>
    <n v="1"/>
    <x v="1"/>
    <n v="1"/>
    <x v="4"/>
    <x v="7"/>
    <x v="2"/>
    <m/>
    <x v="4"/>
    <x v="1"/>
    <n v="3696639"/>
    <m/>
    <n v="0"/>
    <n v="0"/>
    <x v="1"/>
    <x v="3"/>
    <x v="9"/>
    <x v="0"/>
    <n v="0"/>
    <x v="0"/>
    <x v="0"/>
    <s v="CB 110 DLX                                        ROJO     "/>
    <e v="#N/A"/>
    <s v=""/>
  </r>
  <r>
    <x v="4"/>
    <d v="2017-09-01T00:00:00"/>
    <x v="0"/>
    <s v="SURO - SUR OCCIDENTE"/>
    <s v="DIST - DISTRIBUIDORES"/>
    <n v="1"/>
    <x v="1"/>
    <n v="1"/>
    <x v="4"/>
    <x v="7"/>
    <x v="3"/>
    <m/>
    <x v="4"/>
    <x v="1"/>
    <n v="3696639"/>
    <m/>
    <n v="0"/>
    <n v="0"/>
    <x v="1"/>
    <x v="3"/>
    <x v="5"/>
    <x v="0"/>
    <n v="0"/>
    <x v="0"/>
    <x v="0"/>
    <s v="CB 110 DLX                                        NEGRO    "/>
    <e v="#N/A"/>
    <s v=""/>
  </r>
  <r>
    <x v="5"/>
    <d v="2017-09-01T00:00:00"/>
    <x v="0"/>
    <s v="SURO - SUR OCCIDENTE"/>
    <s v="DIST - DISTRIBUIDORES"/>
    <n v="1"/>
    <x v="1"/>
    <n v="1"/>
    <x v="5"/>
    <x v="4"/>
    <x v="3"/>
    <m/>
    <x v="5"/>
    <x v="1"/>
    <n v="3360504"/>
    <m/>
    <n v="0"/>
    <n v="0"/>
    <x v="1"/>
    <x v="2"/>
    <x v="2"/>
    <x v="0"/>
    <n v="0"/>
    <x v="0"/>
    <x v="0"/>
    <s v="*CB-110                                           NEGRO    "/>
    <e v="#N/A"/>
    <s v=""/>
  </r>
  <r>
    <x v="5"/>
    <d v="2017-09-01T00:00:00"/>
    <x v="0"/>
    <s v="SURO - SUR OCCIDENTE"/>
    <s v="DIST - DISTRIBUIDORES"/>
    <n v="1"/>
    <x v="1"/>
    <n v="1"/>
    <x v="5"/>
    <x v="0"/>
    <x v="4"/>
    <m/>
    <x v="5"/>
    <x v="1"/>
    <n v="5789916"/>
    <m/>
    <n v="0"/>
    <n v="0"/>
    <x v="1"/>
    <x v="2"/>
    <x v="3"/>
    <x v="0"/>
    <n v="0"/>
    <x v="0"/>
    <x v="0"/>
    <s v="*XR 150L                                          NEGRO ROJ"/>
    <e v="#N/A"/>
    <s v=""/>
  </r>
  <r>
    <x v="5"/>
    <d v="2017-09-01T00:00:00"/>
    <x v="0"/>
    <s v="SURO - SUR OCCIDENTE"/>
    <s v="DIST - DISTRIBUIDORES"/>
    <n v="1"/>
    <x v="1"/>
    <n v="1"/>
    <x v="5"/>
    <x v="5"/>
    <x v="5"/>
    <m/>
    <x v="5"/>
    <x v="1"/>
    <n v="7554622"/>
    <m/>
    <n v="0"/>
    <n v="0"/>
    <x v="1"/>
    <x v="2"/>
    <x v="4"/>
    <x v="0"/>
    <n v="0"/>
    <x v="0"/>
    <x v="0"/>
    <s v="CB 190R                                           NEGRO ONI"/>
    <e v="#N/A"/>
    <s v=""/>
  </r>
  <r>
    <x v="5"/>
    <d v="2017-09-01T00:00:00"/>
    <x v="0"/>
    <s v="SURO - SUR OCCIDENTE"/>
    <s v="DIST - DISTRIBUIDORES"/>
    <n v="1"/>
    <x v="1"/>
    <n v="1"/>
    <x v="5"/>
    <x v="9"/>
    <x v="12"/>
    <m/>
    <x v="5"/>
    <x v="1"/>
    <n v="7730252"/>
    <m/>
    <n v="0"/>
    <n v="0"/>
    <x v="1"/>
    <x v="2"/>
    <x v="7"/>
    <x v="0"/>
    <n v="0"/>
    <x v="0"/>
    <x v="0"/>
    <s v="CB 190 REPSOL                                     NARANJA B"/>
    <e v="#N/A"/>
    <s v=""/>
  </r>
  <r>
    <x v="5"/>
    <d v="2017-09-01T00:00:00"/>
    <x v="0"/>
    <s v="SURO - SUR OCCIDENTE"/>
    <s v="DIST - DISTRIBUIDORES"/>
    <n v="1"/>
    <x v="1"/>
    <n v="1"/>
    <x v="5"/>
    <x v="2"/>
    <x v="6"/>
    <m/>
    <x v="5"/>
    <x v="1"/>
    <n v="6133613"/>
    <m/>
    <n v="0"/>
    <n v="0"/>
    <x v="1"/>
    <x v="2"/>
    <x v="0"/>
    <x v="0"/>
    <n v="0"/>
    <x v="0"/>
    <x v="0"/>
    <s v="CB 160F DLX                                       NEGRO PER"/>
    <e v="#N/A"/>
    <s v=""/>
  </r>
  <r>
    <x v="5"/>
    <d v="2017-09-01T00:00:00"/>
    <x v="0"/>
    <s v="SURO - SUR OCCIDENTE"/>
    <s v="DIST - DISTRIBUIDORES"/>
    <n v="1"/>
    <x v="1"/>
    <n v="1"/>
    <x v="5"/>
    <x v="6"/>
    <x v="7"/>
    <m/>
    <x v="5"/>
    <x v="1"/>
    <n v="3521008"/>
    <m/>
    <n v="0"/>
    <n v="0"/>
    <x v="1"/>
    <x v="2"/>
    <x v="0"/>
    <x v="0"/>
    <n v="0"/>
    <x v="0"/>
    <x v="0"/>
    <s v="DIO  110                                          AZUL     "/>
    <e v="#N/A"/>
    <s v=""/>
  </r>
  <r>
    <x v="5"/>
    <d v="2017-09-01T00:00:00"/>
    <x v="0"/>
    <s v="SURO - SUR OCCIDENTE"/>
    <s v="DIST - DISTRIBUIDORES"/>
    <n v="1"/>
    <x v="1"/>
    <n v="1"/>
    <x v="5"/>
    <x v="6"/>
    <x v="2"/>
    <m/>
    <x v="5"/>
    <x v="1"/>
    <n v="3521008"/>
    <m/>
    <n v="0"/>
    <n v="0"/>
    <x v="1"/>
    <x v="2"/>
    <x v="0"/>
    <x v="0"/>
    <n v="0"/>
    <x v="0"/>
    <x v="0"/>
    <s v="DIO  110                                          ROJO     "/>
    <e v="#N/A"/>
    <s v=""/>
  </r>
  <r>
    <x v="5"/>
    <d v="2017-09-01T00:00:00"/>
    <x v="0"/>
    <s v="SURO - SUR OCCIDENTE"/>
    <s v="DIST - DISTRIBUIDORES"/>
    <n v="1"/>
    <x v="1"/>
    <n v="1"/>
    <x v="5"/>
    <x v="11"/>
    <x v="4"/>
    <m/>
    <x v="5"/>
    <x v="1"/>
    <n v="3067227"/>
    <m/>
    <n v="0"/>
    <n v="0"/>
    <x v="1"/>
    <x v="2"/>
    <x v="0"/>
    <x v="0"/>
    <n v="0"/>
    <x v="0"/>
    <x v="0"/>
    <s v="DREAM  NEO                                        NEGRO ROJ"/>
    <e v="#N/A"/>
    <s v=""/>
  </r>
  <r>
    <x v="5"/>
    <d v="2017-09-01T00:00:00"/>
    <x v="0"/>
    <s v="SURO - SUR OCCIDENTE"/>
    <s v="DIST - DISTRIBUIDORES"/>
    <n v="1"/>
    <x v="1"/>
    <n v="1"/>
    <x v="5"/>
    <x v="3"/>
    <x v="2"/>
    <m/>
    <x v="5"/>
    <x v="1"/>
    <n v="3941176"/>
    <m/>
    <n v="0"/>
    <n v="0"/>
    <x v="1"/>
    <x v="2"/>
    <x v="0"/>
    <x v="0"/>
    <n v="0"/>
    <x v="0"/>
    <x v="0"/>
    <s v="WAVE 110S                                         ROJO     "/>
    <e v="#N/A"/>
    <s v=""/>
  </r>
  <r>
    <x v="5"/>
    <d v="2017-09-01T00:00:00"/>
    <x v="0"/>
    <s v="SURO - SUR OCCIDENTE"/>
    <s v="DIST - DISTRIBUIDORES"/>
    <n v="1"/>
    <x v="1"/>
    <n v="1"/>
    <x v="5"/>
    <x v="3"/>
    <x v="3"/>
    <m/>
    <x v="5"/>
    <x v="1"/>
    <n v="3941176"/>
    <m/>
    <n v="0"/>
    <n v="0"/>
    <x v="1"/>
    <x v="2"/>
    <x v="1"/>
    <x v="0"/>
    <n v="0"/>
    <x v="0"/>
    <x v="0"/>
    <s v="WAVE 110S                                         NEGRO    "/>
    <e v="#N/A"/>
    <s v=""/>
  </r>
  <r>
    <x v="5"/>
    <d v="2017-09-01T00:00:00"/>
    <x v="0"/>
    <s v="SURO - SUR OCCIDENTE"/>
    <s v="DIST - DISTRIBUIDORES"/>
    <n v="1"/>
    <x v="1"/>
    <n v="1"/>
    <x v="5"/>
    <x v="7"/>
    <x v="2"/>
    <m/>
    <x v="5"/>
    <x v="1"/>
    <n v="3696639"/>
    <m/>
    <n v="0"/>
    <n v="0"/>
    <x v="1"/>
    <x v="2"/>
    <x v="9"/>
    <x v="0"/>
    <n v="0"/>
    <x v="0"/>
    <x v="0"/>
    <s v="CB 110 DLX                                        ROJO     "/>
    <e v="#N/A"/>
    <s v=""/>
  </r>
  <r>
    <x v="6"/>
    <d v="2017-09-01T00:00:00"/>
    <x v="1"/>
    <s v="SURO - SUR OCCIDENTE"/>
    <s v="DIST - DISTRIBUIDORES"/>
    <n v="1"/>
    <x v="1"/>
    <n v="1"/>
    <x v="6"/>
    <x v="4"/>
    <x v="9"/>
    <m/>
    <x v="6"/>
    <x v="1"/>
    <n v="3360504"/>
    <m/>
    <n v="0"/>
    <n v="0"/>
    <x v="1"/>
    <x v="1"/>
    <x v="6"/>
    <x v="0"/>
    <n v="0"/>
    <x v="0"/>
    <x v="0"/>
    <s v="*CB-110                                           ROJO SPOR"/>
    <e v="#N/A"/>
    <s v=""/>
  </r>
  <r>
    <x v="6"/>
    <d v="2017-09-01T00:00:00"/>
    <x v="1"/>
    <s v="SURO - SUR OCCIDENTE"/>
    <s v="DIST - DISTRIBUIDORES"/>
    <n v="1"/>
    <x v="1"/>
    <n v="1"/>
    <x v="6"/>
    <x v="4"/>
    <x v="3"/>
    <m/>
    <x v="6"/>
    <x v="1"/>
    <n v="3360504"/>
    <m/>
    <n v="0"/>
    <n v="0"/>
    <x v="1"/>
    <x v="1"/>
    <x v="2"/>
    <x v="0"/>
    <n v="0"/>
    <x v="0"/>
    <x v="0"/>
    <s v="*CB-110                                           NEGRO    "/>
    <e v="#N/A"/>
    <s v=""/>
  </r>
  <r>
    <x v="6"/>
    <d v="2017-09-01T00:00:00"/>
    <x v="1"/>
    <s v="SURO - SUR OCCIDENTE"/>
    <s v="DIST - DISTRIBUIDORES"/>
    <n v="1"/>
    <x v="1"/>
    <n v="1"/>
    <x v="6"/>
    <x v="4"/>
    <x v="16"/>
    <m/>
    <x v="6"/>
    <x v="1"/>
    <n v="3360504"/>
    <m/>
    <n v="0"/>
    <n v="0"/>
    <x v="1"/>
    <x v="1"/>
    <x v="12"/>
    <x v="0"/>
    <n v="0"/>
    <x v="0"/>
    <x v="0"/>
    <s v="*CB-110                                           AZUL FIJI"/>
    <e v="#N/A"/>
    <s v=""/>
  </r>
  <r>
    <x v="6"/>
    <d v="2017-09-01T00:00:00"/>
    <x v="1"/>
    <s v="SURO - SUR OCCIDENTE"/>
    <s v="DIST - DISTRIBUIDORES"/>
    <n v="1"/>
    <x v="1"/>
    <n v="1"/>
    <x v="6"/>
    <x v="0"/>
    <x v="3"/>
    <m/>
    <x v="6"/>
    <x v="1"/>
    <n v="5789916"/>
    <m/>
    <n v="0"/>
    <n v="0"/>
    <x v="1"/>
    <x v="1"/>
    <x v="13"/>
    <x v="0"/>
    <n v="0"/>
    <x v="0"/>
    <x v="0"/>
    <s v="*XR 150L                                          NEGRO    "/>
    <e v="#N/A"/>
    <s v=""/>
  </r>
  <r>
    <x v="6"/>
    <d v="2017-09-01T00:00:00"/>
    <x v="1"/>
    <s v="SURO - SUR OCCIDENTE"/>
    <s v="DIST - DISTRIBUIDORES"/>
    <n v="1"/>
    <x v="1"/>
    <n v="1"/>
    <x v="6"/>
    <x v="0"/>
    <x v="0"/>
    <m/>
    <x v="6"/>
    <x v="1"/>
    <n v="5789916"/>
    <m/>
    <n v="0"/>
    <n v="0"/>
    <x v="1"/>
    <x v="1"/>
    <x v="0"/>
    <x v="0"/>
    <n v="0"/>
    <x v="0"/>
    <x v="0"/>
    <s v="*XR 150L                                          NEGRO BLA"/>
    <e v="#N/A"/>
    <s v=""/>
  </r>
  <r>
    <x v="6"/>
    <d v="2017-09-01T00:00:00"/>
    <x v="1"/>
    <s v="SURO - SUR OCCIDENTE"/>
    <s v="DIST - DISTRIBUIDORES"/>
    <n v="1"/>
    <x v="1"/>
    <n v="1"/>
    <x v="6"/>
    <x v="5"/>
    <x v="5"/>
    <m/>
    <x v="6"/>
    <x v="1"/>
    <n v="7554622"/>
    <m/>
    <n v="0"/>
    <n v="0"/>
    <x v="1"/>
    <x v="1"/>
    <x v="4"/>
    <x v="0"/>
    <n v="0"/>
    <x v="0"/>
    <x v="0"/>
    <s v="CB 190R                                           NEGRO ONI"/>
    <e v="#N/A"/>
    <s v=""/>
  </r>
  <r>
    <x v="6"/>
    <d v="2017-09-01T00:00:00"/>
    <x v="1"/>
    <s v="SURO - SUR OCCIDENTE"/>
    <s v="DIST - DISTRIBUIDORES"/>
    <n v="1"/>
    <x v="1"/>
    <n v="1"/>
    <x v="6"/>
    <x v="2"/>
    <x v="6"/>
    <m/>
    <x v="6"/>
    <x v="1"/>
    <n v="6133613"/>
    <m/>
    <n v="0"/>
    <n v="0"/>
    <x v="1"/>
    <x v="1"/>
    <x v="0"/>
    <x v="0"/>
    <n v="0"/>
    <x v="0"/>
    <x v="0"/>
    <s v="CB 160F DLX                                       NEGRO PER"/>
    <e v="#N/A"/>
    <s v=""/>
  </r>
  <r>
    <x v="6"/>
    <d v="2017-09-01T00:00:00"/>
    <x v="1"/>
    <s v="SURO - SUR OCCIDENTE"/>
    <s v="DIST - DISTRIBUIDORES"/>
    <n v="1"/>
    <x v="1"/>
    <n v="1"/>
    <x v="6"/>
    <x v="2"/>
    <x v="17"/>
    <m/>
    <x v="6"/>
    <x v="1"/>
    <n v="6133613"/>
    <m/>
    <n v="0"/>
    <n v="0"/>
    <x v="1"/>
    <x v="1"/>
    <x v="0"/>
    <x v="0"/>
    <n v="0"/>
    <x v="0"/>
    <x v="0"/>
    <s v="CB 160F DLX                                       BLANCO PE"/>
    <e v="#N/A"/>
    <s v=""/>
  </r>
  <r>
    <x v="6"/>
    <d v="2017-09-01T00:00:00"/>
    <x v="1"/>
    <s v="SURO - SUR OCCIDENTE"/>
    <s v="DIST - DISTRIBUIDORES"/>
    <n v="1"/>
    <x v="1"/>
    <n v="1"/>
    <x v="6"/>
    <x v="11"/>
    <x v="4"/>
    <m/>
    <x v="6"/>
    <x v="1"/>
    <n v="3067227"/>
    <m/>
    <n v="0"/>
    <n v="0"/>
    <x v="1"/>
    <x v="1"/>
    <x v="0"/>
    <x v="0"/>
    <n v="0"/>
    <x v="0"/>
    <x v="0"/>
    <s v="DREAM  NEO                                        NEGRO ROJ"/>
    <e v="#N/A"/>
    <s v=""/>
  </r>
  <r>
    <x v="6"/>
    <d v="2017-09-01T00:00:00"/>
    <x v="1"/>
    <s v="SURO - SUR OCCIDENTE"/>
    <s v="DIST - DISTRIBUIDORES"/>
    <n v="1"/>
    <x v="1"/>
    <n v="1"/>
    <x v="6"/>
    <x v="7"/>
    <x v="14"/>
    <m/>
    <x v="6"/>
    <x v="1"/>
    <n v="3696639"/>
    <m/>
    <n v="0"/>
    <n v="0"/>
    <x v="1"/>
    <x v="1"/>
    <x v="0"/>
    <x v="0"/>
    <n v="0"/>
    <x v="0"/>
    <x v="0"/>
    <s v="CB 110 DLX                                        GRIS     "/>
    <e v="#N/A"/>
    <s v=""/>
  </r>
  <r>
    <x v="6"/>
    <d v="2017-09-01T00:00:00"/>
    <x v="1"/>
    <s v="SURO - SUR OCCIDENTE"/>
    <s v="DIST - DISTRIBUIDORES"/>
    <n v="1"/>
    <x v="1"/>
    <n v="1"/>
    <x v="6"/>
    <x v="7"/>
    <x v="7"/>
    <m/>
    <x v="6"/>
    <x v="1"/>
    <n v="3696639"/>
    <m/>
    <n v="0"/>
    <n v="0"/>
    <x v="1"/>
    <x v="1"/>
    <x v="10"/>
    <x v="0"/>
    <n v="0"/>
    <x v="0"/>
    <x v="0"/>
    <s v="CB 110 DLX                                        AZUL     "/>
    <e v="#N/A"/>
    <s v=""/>
  </r>
  <r>
    <x v="6"/>
    <d v="2017-09-01T00:00:00"/>
    <x v="1"/>
    <s v="SURO - SUR OCCIDENTE"/>
    <s v="DIST - DISTRIBUIDORES"/>
    <n v="1"/>
    <x v="1"/>
    <n v="1"/>
    <x v="6"/>
    <x v="7"/>
    <x v="3"/>
    <m/>
    <x v="6"/>
    <x v="1"/>
    <n v="3696639"/>
    <m/>
    <n v="0"/>
    <n v="0"/>
    <x v="1"/>
    <x v="1"/>
    <x v="5"/>
    <x v="0"/>
    <n v="0"/>
    <x v="0"/>
    <x v="0"/>
    <s v="CB 110 DLX                                        NEGRO    "/>
    <e v="#N/A"/>
    <s v=""/>
  </r>
  <r>
    <x v="7"/>
    <d v="2017-09-01T00:00:00"/>
    <x v="1"/>
    <s v="SURO - SUR OCCIDENTE"/>
    <s v="DIST - DISTRIBUIDORES"/>
    <n v="2"/>
    <x v="1"/>
    <n v="2"/>
    <x v="7"/>
    <x v="4"/>
    <x v="15"/>
    <m/>
    <x v="7"/>
    <x v="1"/>
    <n v="3360504"/>
    <m/>
    <n v="0"/>
    <n v="0"/>
    <x v="1"/>
    <x v="4"/>
    <x v="11"/>
    <x v="0"/>
    <n v="0"/>
    <x v="0"/>
    <x v="0"/>
    <s v="*CB-110                                           GRIS MET "/>
    <e v="#N/A"/>
    <s v=""/>
  </r>
  <r>
    <x v="7"/>
    <d v="2017-09-01T00:00:00"/>
    <x v="1"/>
    <s v="SURO - SUR OCCIDENTE"/>
    <s v="DIST - DISTRIBUIDORES"/>
    <n v="2"/>
    <x v="1"/>
    <n v="2"/>
    <x v="7"/>
    <x v="4"/>
    <x v="9"/>
    <m/>
    <x v="7"/>
    <x v="1"/>
    <n v="3360504"/>
    <m/>
    <n v="0"/>
    <n v="0"/>
    <x v="1"/>
    <x v="4"/>
    <x v="6"/>
    <x v="0"/>
    <n v="0"/>
    <x v="0"/>
    <x v="0"/>
    <s v="*CB-110                                           ROJO SPOR"/>
    <e v="#N/A"/>
    <s v=""/>
  </r>
  <r>
    <x v="7"/>
    <d v="2017-09-01T00:00:00"/>
    <x v="1"/>
    <s v="SURO - SUR OCCIDENTE"/>
    <s v="DIST - DISTRIBUIDORES"/>
    <n v="1"/>
    <x v="1"/>
    <n v="1"/>
    <x v="7"/>
    <x v="4"/>
    <x v="3"/>
    <m/>
    <x v="7"/>
    <x v="1"/>
    <n v="3360504"/>
    <m/>
    <n v="0"/>
    <n v="0"/>
    <x v="1"/>
    <x v="4"/>
    <x v="2"/>
    <x v="0"/>
    <n v="0"/>
    <x v="0"/>
    <x v="0"/>
    <s v="*CB-110                                           NEGRO    "/>
    <e v="#N/A"/>
    <s v=""/>
  </r>
  <r>
    <x v="7"/>
    <d v="2017-09-01T00:00:00"/>
    <x v="1"/>
    <s v="SURO - SUR OCCIDENTE"/>
    <s v="DIST - DISTRIBUIDORES"/>
    <n v="1"/>
    <x v="1"/>
    <n v="1"/>
    <x v="7"/>
    <x v="0"/>
    <x v="4"/>
    <m/>
    <x v="7"/>
    <x v="1"/>
    <n v="5789916"/>
    <m/>
    <n v="0"/>
    <n v="0"/>
    <x v="1"/>
    <x v="4"/>
    <x v="3"/>
    <x v="0"/>
    <n v="0"/>
    <x v="0"/>
    <x v="0"/>
    <s v="*XR 150L                                          NEGRO ROJ"/>
    <e v="#N/A"/>
    <s v=""/>
  </r>
  <r>
    <x v="7"/>
    <d v="2017-09-01T00:00:00"/>
    <x v="1"/>
    <s v="SURO - SUR OCCIDENTE"/>
    <s v="DIST - DISTRIBUIDORES"/>
    <n v="3"/>
    <x v="1"/>
    <n v="3"/>
    <x v="7"/>
    <x v="0"/>
    <x v="3"/>
    <m/>
    <x v="7"/>
    <x v="1"/>
    <n v="5789916"/>
    <m/>
    <n v="0"/>
    <n v="0"/>
    <x v="1"/>
    <x v="4"/>
    <x v="13"/>
    <x v="0"/>
    <n v="0"/>
    <x v="0"/>
    <x v="0"/>
    <s v="*XR 150L                                          NEGRO    "/>
    <e v="#N/A"/>
    <s v=""/>
  </r>
  <r>
    <x v="7"/>
    <d v="2017-09-01T00:00:00"/>
    <x v="1"/>
    <s v="SURO - SUR OCCIDENTE"/>
    <s v="DIST - DISTRIBUIDORES"/>
    <n v="1"/>
    <x v="1"/>
    <n v="1"/>
    <x v="7"/>
    <x v="0"/>
    <x v="0"/>
    <m/>
    <x v="7"/>
    <x v="1"/>
    <n v="5789916"/>
    <m/>
    <n v="0"/>
    <n v="0"/>
    <x v="1"/>
    <x v="4"/>
    <x v="0"/>
    <x v="0"/>
    <n v="0"/>
    <x v="0"/>
    <x v="0"/>
    <s v="*XR 150L                                          NEGRO BLA"/>
    <e v="#N/A"/>
    <s v=""/>
  </r>
  <r>
    <x v="7"/>
    <d v="2017-09-01T00:00:00"/>
    <x v="1"/>
    <s v="SURO - SUR OCCIDENTE"/>
    <s v="DIST - DISTRIBUIDORES"/>
    <n v="1"/>
    <x v="1"/>
    <n v="1"/>
    <x v="7"/>
    <x v="5"/>
    <x v="11"/>
    <m/>
    <x v="7"/>
    <x v="1"/>
    <n v="7554622"/>
    <m/>
    <n v="0"/>
    <n v="0"/>
    <x v="1"/>
    <x v="4"/>
    <x v="8"/>
    <x v="0"/>
    <n v="0"/>
    <x v="0"/>
    <x v="0"/>
    <s v="CB 190R                                           ROJO NEGR"/>
    <e v="#N/A"/>
    <s v=""/>
  </r>
  <r>
    <x v="7"/>
    <d v="2017-09-01T00:00:00"/>
    <x v="1"/>
    <s v="SURO - SUR OCCIDENTE"/>
    <s v="DIST - DISTRIBUIDORES"/>
    <n v="1"/>
    <x v="1"/>
    <n v="1"/>
    <x v="7"/>
    <x v="5"/>
    <x v="5"/>
    <m/>
    <x v="7"/>
    <x v="1"/>
    <n v="7554622"/>
    <m/>
    <n v="0"/>
    <n v="0"/>
    <x v="1"/>
    <x v="4"/>
    <x v="4"/>
    <x v="0"/>
    <n v="0"/>
    <x v="0"/>
    <x v="0"/>
    <s v="CB 190R                                           NEGRO ONI"/>
    <e v="#N/A"/>
    <s v=""/>
  </r>
  <r>
    <x v="7"/>
    <d v="2017-09-01T00:00:00"/>
    <x v="1"/>
    <s v="SURO - SUR OCCIDENTE"/>
    <s v="DIST - DISTRIBUIDORES"/>
    <n v="1"/>
    <x v="1"/>
    <n v="1"/>
    <x v="7"/>
    <x v="1"/>
    <x v="0"/>
    <m/>
    <x v="7"/>
    <x v="1"/>
    <n v="3521008"/>
    <m/>
    <n v="0"/>
    <n v="0"/>
    <x v="1"/>
    <x v="4"/>
    <x v="0"/>
    <x v="0"/>
    <n v="0"/>
    <x v="0"/>
    <x v="0"/>
    <s v="DIO 110                                           NEGRO BLA"/>
    <e v="#N/A"/>
    <s v=""/>
  </r>
  <r>
    <x v="7"/>
    <d v="2017-09-01T00:00:00"/>
    <x v="1"/>
    <s v="SURO - SUR OCCIDENTE"/>
    <s v="DIST - DISTRIBUIDORES"/>
    <n v="1"/>
    <x v="1"/>
    <n v="1"/>
    <x v="7"/>
    <x v="9"/>
    <x v="12"/>
    <m/>
    <x v="7"/>
    <x v="1"/>
    <n v="7730252"/>
    <m/>
    <n v="0"/>
    <n v="0"/>
    <x v="1"/>
    <x v="4"/>
    <x v="7"/>
    <x v="0"/>
    <n v="0"/>
    <x v="0"/>
    <x v="0"/>
    <s v="CB 190 REPSOL                                     NARANJA B"/>
    <e v="#N/A"/>
    <s v=""/>
  </r>
  <r>
    <x v="7"/>
    <d v="2017-09-01T00:00:00"/>
    <x v="1"/>
    <s v="SURO - SUR OCCIDENTE"/>
    <s v="DIST - DISTRIBUIDORES"/>
    <n v="3"/>
    <x v="1"/>
    <n v="3"/>
    <x v="7"/>
    <x v="2"/>
    <x v="6"/>
    <m/>
    <x v="7"/>
    <x v="1"/>
    <n v="6133613"/>
    <m/>
    <n v="0"/>
    <n v="0"/>
    <x v="1"/>
    <x v="4"/>
    <x v="0"/>
    <x v="0"/>
    <n v="0"/>
    <x v="0"/>
    <x v="0"/>
    <s v="CB 160F DLX                                       NEGRO PER"/>
    <e v="#N/A"/>
    <s v=""/>
  </r>
  <r>
    <x v="7"/>
    <d v="2017-09-01T00:00:00"/>
    <x v="1"/>
    <s v="SURO - SUR OCCIDENTE"/>
    <s v="DIST - DISTRIBUIDORES"/>
    <n v="2"/>
    <x v="1"/>
    <n v="2"/>
    <x v="7"/>
    <x v="2"/>
    <x v="9"/>
    <m/>
    <x v="7"/>
    <x v="1"/>
    <n v="6133613"/>
    <m/>
    <n v="0"/>
    <n v="0"/>
    <x v="1"/>
    <x v="4"/>
    <x v="0"/>
    <x v="0"/>
    <n v="0"/>
    <x v="0"/>
    <x v="0"/>
    <s v="CB 160F DLX                                       ROJO SPOR"/>
    <e v="#N/A"/>
    <s v=""/>
  </r>
  <r>
    <x v="7"/>
    <d v="2017-09-01T00:00:00"/>
    <x v="1"/>
    <s v="SURO - SUR OCCIDENTE"/>
    <s v="DIST - DISTRIBUIDORES"/>
    <n v="1"/>
    <x v="1"/>
    <n v="1"/>
    <x v="7"/>
    <x v="2"/>
    <x v="1"/>
    <m/>
    <x v="7"/>
    <x v="1"/>
    <n v="6133613"/>
    <m/>
    <n v="0"/>
    <n v="0"/>
    <x v="1"/>
    <x v="4"/>
    <x v="0"/>
    <x v="0"/>
    <n v="0"/>
    <x v="0"/>
    <x v="0"/>
    <s v="CB 160F DLX                                       NARANJA N"/>
    <e v="#N/A"/>
    <s v=""/>
  </r>
  <r>
    <x v="7"/>
    <d v="2017-09-01T00:00:00"/>
    <x v="1"/>
    <s v="SURO - SUR OCCIDENTE"/>
    <s v="DIST - DISTRIBUIDORES"/>
    <n v="1"/>
    <x v="1"/>
    <n v="1"/>
    <x v="7"/>
    <x v="6"/>
    <x v="7"/>
    <m/>
    <x v="7"/>
    <x v="1"/>
    <n v="3521008"/>
    <m/>
    <n v="0"/>
    <n v="0"/>
    <x v="1"/>
    <x v="4"/>
    <x v="0"/>
    <x v="0"/>
    <n v="0"/>
    <x v="0"/>
    <x v="0"/>
    <s v="DIO  110                                          AZUL     "/>
    <e v="#N/A"/>
    <s v=""/>
  </r>
  <r>
    <x v="7"/>
    <d v="2017-09-01T00:00:00"/>
    <x v="1"/>
    <s v="SURO - SUR OCCIDENTE"/>
    <s v="DIST - DISTRIBUIDORES"/>
    <n v="1"/>
    <x v="1"/>
    <n v="1"/>
    <x v="7"/>
    <x v="6"/>
    <x v="2"/>
    <m/>
    <x v="7"/>
    <x v="1"/>
    <n v="3521008"/>
    <m/>
    <n v="0"/>
    <n v="0"/>
    <x v="1"/>
    <x v="4"/>
    <x v="0"/>
    <x v="0"/>
    <n v="0"/>
    <x v="0"/>
    <x v="0"/>
    <s v="DIO  110                                          ROJO     "/>
    <e v="#N/A"/>
    <s v=""/>
  </r>
  <r>
    <x v="7"/>
    <d v="2017-09-01T00:00:00"/>
    <x v="1"/>
    <s v="SURO - SUR OCCIDENTE"/>
    <s v="DIST - DISTRIBUIDORES"/>
    <n v="1"/>
    <x v="1"/>
    <n v="1"/>
    <x v="7"/>
    <x v="10"/>
    <x v="5"/>
    <m/>
    <x v="7"/>
    <x v="1"/>
    <n v="7730252"/>
    <m/>
    <n v="0"/>
    <n v="0"/>
    <x v="1"/>
    <x v="4"/>
    <x v="0"/>
    <x v="0"/>
    <n v="0"/>
    <x v="0"/>
    <x v="0"/>
    <s v="CB 190R INSTINTO R                                NEGRO ONI"/>
    <e v="#N/A"/>
    <s v=""/>
  </r>
  <r>
    <x v="7"/>
    <d v="2017-09-01T00:00:00"/>
    <x v="1"/>
    <s v="SURO - SUR OCCIDENTE"/>
    <s v="DIST - DISTRIBUIDORES"/>
    <n v="1"/>
    <x v="1"/>
    <n v="1"/>
    <x v="7"/>
    <x v="11"/>
    <x v="13"/>
    <m/>
    <x v="7"/>
    <x v="1"/>
    <n v="3067227"/>
    <m/>
    <n v="0"/>
    <n v="0"/>
    <x v="1"/>
    <x v="4"/>
    <x v="8"/>
    <x v="0"/>
    <n v="0"/>
    <x v="0"/>
    <x v="0"/>
    <s v="DREAM  NEO                                        ROJO ALFA"/>
    <e v="#N/A"/>
    <s v=""/>
  </r>
  <r>
    <x v="7"/>
    <d v="2017-09-01T00:00:00"/>
    <x v="1"/>
    <s v="SURO - SUR OCCIDENTE"/>
    <s v="DIST - DISTRIBUIDORES"/>
    <n v="1"/>
    <x v="1"/>
    <n v="1"/>
    <x v="7"/>
    <x v="11"/>
    <x v="4"/>
    <m/>
    <x v="7"/>
    <x v="1"/>
    <n v="3067227"/>
    <m/>
    <n v="0"/>
    <n v="0"/>
    <x v="1"/>
    <x v="4"/>
    <x v="0"/>
    <x v="0"/>
    <n v="0"/>
    <x v="0"/>
    <x v="0"/>
    <s v="DREAM  NEO                                        NEGRO ROJ"/>
    <e v="#N/A"/>
    <s v=""/>
  </r>
  <r>
    <x v="7"/>
    <d v="2017-09-01T00:00:00"/>
    <x v="1"/>
    <s v="SURO - SUR OCCIDENTE"/>
    <s v="DIST - DISTRIBUIDORES"/>
    <n v="1"/>
    <x v="1"/>
    <n v="1"/>
    <x v="7"/>
    <x v="3"/>
    <x v="2"/>
    <m/>
    <x v="7"/>
    <x v="1"/>
    <n v="3941176"/>
    <m/>
    <n v="0"/>
    <n v="0"/>
    <x v="1"/>
    <x v="4"/>
    <x v="0"/>
    <x v="0"/>
    <n v="0"/>
    <x v="0"/>
    <x v="0"/>
    <s v="WAVE 110S                                         ROJO     "/>
    <e v="#N/A"/>
    <s v=""/>
  </r>
  <r>
    <x v="7"/>
    <d v="2017-09-01T00:00:00"/>
    <x v="1"/>
    <s v="SURO - SUR OCCIDENTE"/>
    <s v="DIST - DISTRIBUIDORES"/>
    <n v="1"/>
    <x v="1"/>
    <n v="1"/>
    <x v="7"/>
    <x v="3"/>
    <x v="8"/>
    <m/>
    <x v="7"/>
    <x v="1"/>
    <n v="3941176"/>
    <m/>
    <n v="0"/>
    <n v="0"/>
    <x v="1"/>
    <x v="4"/>
    <x v="0"/>
    <x v="0"/>
    <n v="0"/>
    <x v="0"/>
    <x v="0"/>
    <s v="WAVE 110S                                         BLANCO   "/>
    <e v="#N/A"/>
    <s v=""/>
  </r>
  <r>
    <x v="7"/>
    <d v="2017-09-01T00:00:00"/>
    <x v="1"/>
    <s v="SURO - SUR OCCIDENTE"/>
    <s v="DIST - DISTRIBUIDORES"/>
    <n v="1"/>
    <x v="1"/>
    <n v="1"/>
    <x v="7"/>
    <x v="7"/>
    <x v="14"/>
    <m/>
    <x v="7"/>
    <x v="1"/>
    <n v="3696639"/>
    <m/>
    <n v="0"/>
    <n v="0"/>
    <x v="1"/>
    <x v="4"/>
    <x v="0"/>
    <x v="0"/>
    <n v="0"/>
    <x v="0"/>
    <x v="0"/>
    <s v="CB 110 DLX                                        GRIS     "/>
    <e v="#N/A"/>
    <s v=""/>
  </r>
  <r>
    <x v="7"/>
    <d v="2017-09-01T00:00:00"/>
    <x v="1"/>
    <s v="SURO - SUR OCCIDENTE"/>
    <s v="DIST - DISTRIBUIDORES"/>
    <n v="2"/>
    <x v="1"/>
    <n v="2"/>
    <x v="7"/>
    <x v="7"/>
    <x v="2"/>
    <m/>
    <x v="7"/>
    <x v="1"/>
    <n v="3696639"/>
    <m/>
    <n v="0"/>
    <n v="0"/>
    <x v="1"/>
    <x v="4"/>
    <x v="9"/>
    <x v="0"/>
    <n v="0"/>
    <x v="0"/>
    <x v="0"/>
    <s v="CB 110 DLX                                        ROJO     "/>
    <e v="#N/A"/>
    <s v=""/>
  </r>
  <r>
    <x v="7"/>
    <d v="2017-09-01T00:00:00"/>
    <x v="1"/>
    <s v="SURO - SUR OCCIDENTE"/>
    <s v="DIST - DISTRIBUIDORES"/>
    <n v="5"/>
    <x v="1"/>
    <n v="5"/>
    <x v="7"/>
    <x v="7"/>
    <x v="3"/>
    <m/>
    <x v="7"/>
    <x v="1"/>
    <n v="3696639"/>
    <m/>
    <n v="0"/>
    <n v="0"/>
    <x v="1"/>
    <x v="4"/>
    <x v="5"/>
    <x v="0"/>
    <n v="0"/>
    <x v="0"/>
    <x v="0"/>
    <s v="CB 110 DLX                                        NEGRO    "/>
    <e v="#N/A"/>
    <s v=""/>
  </r>
  <r>
    <x v="8"/>
    <d v="2017-09-01T00:00:00"/>
    <x v="0"/>
    <s v="SURO - SUR OCCIDENTE"/>
    <s v="DIST - DISTRIBUIDORES"/>
    <n v="1"/>
    <x v="1"/>
    <n v="1"/>
    <x v="8"/>
    <x v="4"/>
    <x v="3"/>
    <m/>
    <x v="8"/>
    <x v="1"/>
    <n v="3360504"/>
    <m/>
    <n v="0"/>
    <n v="0"/>
    <x v="1"/>
    <x v="5"/>
    <x v="2"/>
    <x v="0"/>
    <n v="0"/>
    <x v="0"/>
    <x v="0"/>
    <s v="*CB-110                                           NEGRO    "/>
    <e v="#N/A"/>
    <s v=""/>
  </r>
  <r>
    <x v="8"/>
    <d v="2017-09-01T00:00:00"/>
    <x v="0"/>
    <s v="SURO - SUR OCCIDENTE"/>
    <s v="DIST - DISTRIBUIDORES"/>
    <n v="4"/>
    <x v="1"/>
    <n v="4"/>
    <x v="8"/>
    <x v="4"/>
    <x v="16"/>
    <m/>
    <x v="8"/>
    <x v="1"/>
    <n v="3360504"/>
    <m/>
    <n v="0"/>
    <n v="0"/>
    <x v="1"/>
    <x v="5"/>
    <x v="12"/>
    <x v="0"/>
    <n v="0"/>
    <x v="0"/>
    <x v="0"/>
    <s v="*CB-110                                           AZUL FIJI"/>
    <e v="#N/A"/>
    <s v=""/>
  </r>
  <r>
    <x v="8"/>
    <d v="2017-09-01T00:00:00"/>
    <x v="0"/>
    <s v="SURO - SUR OCCIDENTE"/>
    <s v="DIST - DISTRIBUIDORES"/>
    <n v="1"/>
    <x v="1"/>
    <n v="1"/>
    <x v="8"/>
    <x v="0"/>
    <x v="3"/>
    <m/>
    <x v="8"/>
    <x v="1"/>
    <n v="5789916"/>
    <m/>
    <n v="0"/>
    <n v="0"/>
    <x v="1"/>
    <x v="5"/>
    <x v="13"/>
    <x v="0"/>
    <n v="0"/>
    <x v="0"/>
    <x v="0"/>
    <s v="*XR 150L                                          NEGRO    "/>
    <e v="#N/A"/>
    <s v=""/>
  </r>
  <r>
    <x v="8"/>
    <d v="2017-09-01T00:00:00"/>
    <x v="0"/>
    <s v="SURO - SUR OCCIDENTE"/>
    <s v="DIST - DISTRIBUIDORES"/>
    <n v="1"/>
    <x v="1"/>
    <n v="1"/>
    <x v="8"/>
    <x v="5"/>
    <x v="5"/>
    <m/>
    <x v="8"/>
    <x v="1"/>
    <n v="7554622"/>
    <m/>
    <n v="0"/>
    <n v="0"/>
    <x v="1"/>
    <x v="5"/>
    <x v="4"/>
    <x v="0"/>
    <n v="0"/>
    <x v="0"/>
    <x v="0"/>
    <s v="CB 190R                                           NEGRO ONI"/>
    <e v="#N/A"/>
    <s v=""/>
  </r>
  <r>
    <x v="8"/>
    <d v="2017-09-01T00:00:00"/>
    <x v="0"/>
    <s v="SURO - SUR OCCIDENTE"/>
    <s v="DIST - DISTRIBUIDORES"/>
    <n v="1"/>
    <x v="1"/>
    <n v="1"/>
    <x v="8"/>
    <x v="1"/>
    <x v="0"/>
    <m/>
    <x v="8"/>
    <x v="1"/>
    <n v="3521008"/>
    <m/>
    <n v="0"/>
    <n v="0"/>
    <x v="1"/>
    <x v="5"/>
    <x v="0"/>
    <x v="0"/>
    <n v="0"/>
    <x v="0"/>
    <x v="0"/>
    <s v="DIO 110                                           NEGRO BLA"/>
    <e v="#N/A"/>
    <s v=""/>
  </r>
  <r>
    <x v="8"/>
    <d v="2017-09-01T00:00:00"/>
    <x v="0"/>
    <s v="SURO - SUR OCCIDENTE"/>
    <s v="DIST - DISTRIBUIDORES"/>
    <n v="1"/>
    <x v="1"/>
    <n v="1"/>
    <x v="8"/>
    <x v="2"/>
    <x v="6"/>
    <m/>
    <x v="8"/>
    <x v="1"/>
    <n v="6133613"/>
    <m/>
    <n v="0"/>
    <n v="0"/>
    <x v="1"/>
    <x v="5"/>
    <x v="0"/>
    <x v="0"/>
    <n v="0"/>
    <x v="0"/>
    <x v="0"/>
    <s v="CB 160F DLX                                       NEGRO PER"/>
    <e v="#N/A"/>
    <s v=""/>
  </r>
  <r>
    <x v="8"/>
    <d v="2017-09-01T00:00:00"/>
    <x v="0"/>
    <s v="SURO - SUR OCCIDENTE"/>
    <s v="DIST - DISTRIBUIDORES"/>
    <n v="1"/>
    <x v="1"/>
    <n v="1"/>
    <x v="8"/>
    <x v="3"/>
    <x v="3"/>
    <m/>
    <x v="8"/>
    <x v="1"/>
    <n v="3941176"/>
    <m/>
    <n v="0"/>
    <n v="0"/>
    <x v="1"/>
    <x v="5"/>
    <x v="1"/>
    <x v="0"/>
    <n v="3"/>
    <x v="0"/>
    <x v="0"/>
    <s v="WAVE 110S                                         NEGRO    "/>
    <e v="#N/A"/>
    <s v=""/>
  </r>
  <r>
    <x v="8"/>
    <d v="2017-09-01T00:00:00"/>
    <x v="0"/>
    <s v="SURO - SUR OCCIDENTE"/>
    <s v="DIST - DISTRIBUIDORES"/>
    <n v="1"/>
    <x v="1"/>
    <n v="1"/>
    <x v="8"/>
    <x v="7"/>
    <x v="3"/>
    <m/>
    <x v="8"/>
    <x v="1"/>
    <n v="3696639"/>
    <m/>
    <n v="0"/>
    <n v="0"/>
    <x v="1"/>
    <x v="5"/>
    <x v="5"/>
    <x v="0"/>
    <n v="0"/>
    <x v="0"/>
    <x v="0"/>
    <s v="CB 110 DLX                                        NEGRO    "/>
    <e v="#N/A"/>
    <s v=""/>
  </r>
  <r>
    <x v="9"/>
    <d v="2017-09-01T00:00:00"/>
    <x v="0"/>
    <s v="SURO - SUR OCCIDENTE"/>
    <s v="DIST - DISTRIBUIDORES"/>
    <n v="4"/>
    <x v="2"/>
    <n v="4"/>
    <x v="9"/>
    <x v="4"/>
    <x v="3"/>
    <m/>
    <x v="9"/>
    <x v="2"/>
    <n v="3360504"/>
    <m/>
    <n v="5845363"/>
    <n v="0"/>
    <x v="0"/>
    <x v="6"/>
    <x v="2"/>
    <x v="0"/>
    <n v="0"/>
    <x v="0"/>
    <x v="0"/>
    <s v="*CB-110                                           NEGRO    "/>
    <e v="#N/A"/>
    <s v=""/>
  </r>
  <r>
    <x v="9"/>
    <d v="2017-09-01T00:00:00"/>
    <x v="0"/>
    <s v="SURO - SUR OCCIDENTE"/>
    <s v="DIST - DISTRIBUIDORES"/>
    <n v="1"/>
    <x v="2"/>
    <n v="1"/>
    <x v="9"/>
    <x v="2"/>
    <x v="6"/>
    <m/>
    <x v="9"/>
    <x v="2"/>
    <n v="6133613"/>
    <m/>
    <n v="5845363"/>
    <n v="0"/>
    <x v="0"/>
    <x v="6"/>
    <x v="0"/>
    <x v="0"/>
    <n v="0"/>
    <x v="0"/>
    <x v="0"/>
    <s v="CB 160F DLX                                       NEGRO PER"/>
    <e v="#N/A"/>
    <s v=""/>
  </r>
  <r>
    <x v="9"/>
    <d v="2017-09-01T00:00:00"/>
    <x v="0"/>
    <s v="SURO - SUR OCCIDENTE"/>
    <s v="DIST - DISTRIBUIDORES"/>
    <n v="1"/>
    <x v="2"/>
    <n v="1"/>
    <x v="9"/>
    <x v="11"/>
    <x v="4"/>
    <m/>
    <x v="9"/>
    <x v="2"/>
    <n v="3067227"/>
    <m/>
    <n v="5845363"/>
    <n v="0"/>
    <x v="0"/>
    <x v="6"/>
    <x v="0"/>
    <x v="0"/>
    <n v="0"/>
    <x v="0"/>
    <x v="0"/>
    <s v="DREAM  NEO                                        NEGRO ROJ"/>
    <e v="#N/A"/>
    <s v=""/>
  </r>
  <r>
    <x v="9"/>
    <d v="2017-09-01T00:00:00"/>
    <x v="0"/>
    <s v="SURO - SUR OCCIDENTE"/>
    <s v="DIST - DISTRIBUIDORES"/>
    <n v="1"/>
    <x v="2"/>
    <n v="1"/>
    <x v="9"/>
    <x v="3"/>
    <x v="8"/>
    <m/>
    <x v="9"/>
    <x v="2"/>
    <n v="3941176"/>
    <m/>
    <n v="5845363"/>
    <n v="0"/>
    <x v="0"/>
    <x v="6"/>
    <x v="0"/>
    <x v="0"/>
    <n v="0"/>
    <x v="0"/>
    <x v="0"/>
    <s v="WAVE 110S                                         BLANCO   "/>
    <e v="#N/A"/>
    <s v=""/>
  </r>
  <r>
    <x v="9"/>
    <d v="2017-09-01T00:00:00"/>
    <x v="0"/>
    <s v="SURO - SUR OCCIDENTE"/>
    <s v="DIST - DISTRIBUIDORES"/>
    <n v="1"/>
    <x v="2"/>
    <n v="1"/>
    <x v="9"/>
    <x v="7"/>
    <x v="3"/>
    <m/>
    <x v="9"/>
    <x v="2"/>
    <n v="3696639"/>
    <m/>
    <n v="5845363"/>
    <n v="0"/>
    <x v="0"/>
    <x v="6"/>
    <x v="5"/>
    <x v="0"/>
    <n v="0"/>
    <x v="0"/>
    <x v="0"/>
    <s v="CB 110 DLX                                        NEGRO    "/>
    <e v="#N/A"/>
    <s v=""/>
  </r>
  <r>
    <x v="10"/>
    <d v="2017-09-01T00:00:00"/>
    <x v="0"/>
    <s v="SURO - SUR OCCIDENTE"/>
    <s v="DIST - DISTRIBUIDORES"/>
    <n v="1"/>
    <x v="3"/>
    <n v="1"/>
    <x v="10"/>
    <x v="4"/>
    <x v="16"/>
    <m/>
    <x v="10"/>
    <x v="3"/>
    <n v="3360504"/>
    <m/>
    <n v="0"/>
    <n v="0"/>
    <x v="1"/>
    <x v="7"/>
    <x v="12"/>
    <x v="0"/>
    <n v="0"/>
    <x v="0"/>
    <x v="0"/>
    <s v="*CB-110                                           AZUL FIJI"/>
    <e v="#N/A"/>
    <s v=""/>
  </r>
  <r>
    <x v="10"/>
    <d v="2017-09-01T00:00:00"/>
    <x v="0"/>
    <s v="SURO - SUR OCCIDENTE"/>
    <s v="DIST - DISTRIBUIDORES"/>
    <n v="1"/>
    <x v="3"/>
    <n v="1"/>
    <x v="10"/>
    <x v="2"/>
    <x v="6"/>
    <m/>
    <x v="10"/>
    <x v="3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10"/>
    <d v="2017-09-01T00:00:00"/>
    <x v="0"/>
    <s v="SURO - SUR OCCIDENTE"/>
    <s v="DIST - DISTRIBUIDORES"/>
    <n v="1"/>
    <x v="3"/>
    <n v="1"/>
    <x v="10"/>
    <x v="3"/>
    <x v="8"/>
    <m/>
    <x v="10"/>
    <x v="3"/>
    <n v="3941176"/>
    <m/>
    <n v="0"/>
    <n v="0"/>
    <x v="1"/>
    <x v="7"/>
    <x v="0"/>
    <x v="0"/>
    <n v="0"/>
    <x v="0"/>
    <x v="0"/>
    <s v="WAVE 110S                                         BLANCO   "/>
    <e v="#N/A"/>
    <s v=""/>
  </r>
  <r>
    <x v="11"/>
    <d v="2017-09-01T00:00:00"/>
    <x v="0"/>
    <s v="SURO - SUR OCCIDENTE"/>
    <s v="DIST - DISTRIBUIDORES"/>
    <n v="2"/>
    <x v="3"/>
    <n v="2"/>
    <x v="11"/>
    <x v="4"/>
    <x v="15"/>
    <m/>
    <x v="11"/>
    <x v="3"/>
    <n v="3360504"/>
    <m/>
    <n v="0"/>
    <n v="0"/>
    <x v="1"/>
    <x v="6"/>
    <x v="11"/>
    <x v="0"/>
    <n v="0"/>
    <x v="0"/>
    <x v="0"/>
    <s v="*CB-110                                           GRIS MET "/>
    <e v="#N/A"/>
    <s v=""/>
  </r>
  <r>
    <x v="11"/>
    <d v="2017-09-01T00:00:00"/>
    <x v="0"/>
    <s v="SURO - SUR OCCIDENTE"/>
    <s v="DIST - DISTRIBUIDORES"/>
    <n v="2"/>
    <x v="3"/>
    <n v="2"/>
    <x v="11"/>
    <x v="4"/>
    <x v="3"/>
    <m/>
    <x v="11"/>
    <x v="3"/>
    <n v="3360504"/>
    <m/>
    <n v="0"/>
    <n v="0"/>
    <x v="1"/>
    <x v="6"/>
    <x v="2"/>
    <x v="0"/>
    <n v="0"/>
    <x v="0"/>
    <x v="0"/>
    <s v="*CB-110                                           NEGRO    "/>
    <e v="#N/A"/>
    <s v=""/>
  </r>
  <r>
    <x v="11"/>
    <d v="2017-09-01T00:00:00"/>
    <x v="0"/>
    <s v="SURO - SUR OCCIDENTE"/>
    <s v="DIST - DISTRIBUIDORES"/>
    <n v="1"/>
    <x v="3"/>
    <n v="1"/>
    <x v="11"/>
    <x v="4"/>
    <x v="16"/>
    <m/>
    <x v="11"/>
    <x v="3"/>
    <n v="3360504"/>
    <m/>
    <n v="0"/>
    <n v="0"/>
    <x v="1"/>
    <x v="6"/>
    <x v="12"/>
    <x v="0"/>
    <n v="0"/>
    <x v="0"/>
    <x v="0"/>
    <s v="*CB-110                                           AZUL FIJI"/>
    <e v="#N/A"/>
    <s v=""/>
  </r>
  <r>
    <x v="11"/>
    <d v="2017-09-01T00:00:00"/>
    <x v="0"/>
    <s v="SURO - SUR OCCIDENTE"/>
    <s v="DIST - DISTRIBUIDORES"/>
    <n v="1"/>
    <x v="3"/>
    <n v="1"/>
    <x v="11"/>
    <x v="0"/>
    <x v="3"/>
    <m/>
    <x v="11"/>
    <x v="3"/>
    <n v="5789916"/>
    <m/>
    <n v="0"/>
    <n v="0"/>
    <x v="1"/>
    <x v="6"/>
    <x v="13"/>
    <x v="0"/>
    <n v="0"/>
    <x v="0"/>
    <x v="0"/>
    <s v="*XR 150L                                          NEGRO    "/>
    <e v="#N/A"/>
    <s v=""/>
  </r>
  <r>
    <x v="11"/>
    <d v="2017-09-01T00:00:00"/>
    <x v="0"/>
    <s v="SURO - SUR OCCIDENTE"/>
    <s v="DIST - DISTRIBUIDORES"/>
    <n v="1"/>
    <x v="3"/>
    <n v="1"/>
    <x v="11"/>
    <x v="3"/>
    <x v="3"/>
    <m/>
    <x v="11"/>
    <x v="3"/>
    <n v="3941176"/>
    <m/>
    <n v="0"/>
    <n v="0"/>
    <x v="1"/>
    <x v="6"/>
    <x v="1"/>
    <x v="0"/>
    <n v="0"/>
    <x v="0"/>
    <x v="0"/>
    <s v="WAVE 110S                                         NEGRO    "/>
    <e v="#N/A"/>
    <s v=""/>
  </r>
  <r>
    <x v="11"/>
    <d v="2017-09-01T00:00:00"/>
    <x v="0"/>
    <s v="SURO - SUR OCCIDENTE"/>
    <s v="DIST - DISTRIBUIDORES"/>
    <n v="1"/>
    <x v="3"/>
    <n v="1"/>
    <x v="11"/>
    <x v="7"/>
    <x v="3"/>
    <m/>
    <x v="11"/>
    <x v="3"/>
    <n v="3696639"/>
    <m/>
    <n v="0"/>
    <n v="0"/>
    <x v="1"/>
    <x v="6"/>
    <x v="5"/>
    <x v="0"/>
    <n v="0"/>
    <x v="0"/>
    <x v="0"/>
    <s v="CB 110 DLX                                        NEGRO    "/>
    <e v="#N/A"/>
    <s v=""/>
  </r>
  <r>
    <x v="12"/>
    <d v="2017-09-01T00:00:00"/>
    <x v="0"/>
    <s v="SURO - SUR OCCIDENTE"/>
    <s v="DIST - DISTRIBUIDORES"/>
    <n v="11"/>
    <x v="4"/>
    <n v="11"/>
    <x v="12"/>
    <x v="4"/>
    <x v="3"/>
    <m/>
    <x v="12"/>
    <x v="4"/>
    <n v="3360504"/>
    <m/>
    <n v="28230252"/>
    <n v="0"/>
    <x v="0"/>
    <x v="8"/>
    <x v="2"/>
    <x v="1"/>
    <n v="20163024"/>
    <x v="1"/>
    <x v="1"/>
    <s v="*CB-110                                           NEGRO    "/>
    <s v="ENTREGAS"/>
    <s v="E"/>
  </r>
  <r>
    <x v="12"/>
    <d v="2017-09-01T00:00:00"/>
    <x v="0"/>
    <s v="SURO - SUR OCCIDENTE"/>
    <s v="DIST - DISTRIBUIDORES"/>
    <n v="1"/>
    <x v="4"/>
    <n v="1"/>
    <x v="12"/>
    <x v="0"/>
    <x v="4"/>
    <m/>
    <x v="12"/>
    <x v="4"/>
    <n v="5789916"/>
    <m/>
    <n v="28230252"/>
    <n v="0"/>
    <x v="0"/>
    <x v="8"/>
    <x v="3"/>
    <x v="0"/>
    <n v="0"/>
    <x v="0"/>
    <x v="0"/>
    <s v="*XR 150L                                          NEGRO ROJ"/>
    <e v="#N/A"/>
    <s v=""/>
  </r>
  <r>
    <x v="12"/>
    <d v="2017-09-01T00:00:00"/>
    <x v="0"/>
    <s v="SURO - SUR OCCIDENTE"/>
    <s v="DIST - DISTRIBUIDORES"/>
    <n v="3"/>
    <x v="4"/>
    <n v="3"/>
    <x v="12"/>
    <x v="0"/>
    <x v="3"/>
    <m/>
    <x v="12"/>
    <x v="4"/>
    <n v="5789916"/>
    <m/>
    <n v="28230252"/>
    <n v="0"/>
    <x v="0"/>
    <x v="8"/>
    <x v="13"/>
    <x v="0"/>
    <n v="0"/>
    <x v="0"/>
    <x v="0"/>
    <s v="*XR 150L                                          NEGRO    "/>
    <e v="#N/A"/>
    <s v=""/>
  </r>
  <r>
    <x v="12"/>
    <d v="2017-09-01T00:00:00"/>
    <x v="0"/>
    <s v="SURO - SUR OCCIDENTE"/>
    <s v="DIST - DISTRIBUIDORES"/>
    <n v="7"/>
    <x v="4"/>
    <n v="7"/>
    <x v="12"/>
    <x v="0"/>
    <x v="0"/>
    <m/>
    <x v="12"/>
    <x v="4"/>
    <n v="5789916"/>
    <m/>
    <n v="28230252"/>
    <n v="0"/>
    <x v="0"/>
    <x v="8"/>
    <x v="0"/>
    <x v="0"/>
    <n v="0"/>
    <x v="0"/>
    <x v="0"/>
    <s v="*XR 150L                                          NEGRO BLA"/>
    <e v="#N/A"/>
    <s v=""/>
  </r>
  <r>
    <x v="12"/>
    <d v="2017-09-01T00:00:00"/>
    <x v="0"/>
    <s v="SURO - SUR OCCIDENTE"/>
    <s v="DIST - DISTRIBUIDORES"/>
    <n v="2"/>
    <x v="4"/>
    <n v="2"/>
    <x v="12"/>
    <x v="5"/>
    <x v="11"/>
    <m/>
    <x v="12"/>
    <x v="4"/>
    <n v="7554622"/>
    <m/>
    <n v="28230252"/>
    <n v="0"/>
    <x v="0"/>
    <x v="8"/>
    <x v="8"/>
    <x v="0"/>
    <n v="0"/>
    <x v="0"/>
    <x v="0"/>
    <s v="CB 190R                                           ROJO NEGR"/>
    <e v="#N/A"/>
    <s v=""/>
  </r>
  <r>
    <x v="12"/>
    <d v="2017-09-01T00:00:00"/>
    <x v="0"/>
    <s v="SURO - SUR OCCIDENTE"/>
    <s v="DIST - DISTRIBUIDORES"/>
    <n v="5"/>
    <x v="4"/>
    <n v="5"/>
    <x v="12"/>
    <x v="5"/>
    <x v="5"/>
    <m/>
    <x v="12"/>
    <x v="4"/>
    <n v="7554622"/>
    <m/>
    <n v="28230252"/>
    <n v="0"/>
    <x v="0"/>
    <x v="8"/>
    <x v="4"/>
    <x v="0"/>
    <n v="0"/>
    <x v="0"/>
    <x v="0"/>
    <s v="CB 190R                                           NEGRO ONI"/>
    <e v="#N/A"/>
    <s v=""/>
  </r>
  <r>
    <x v="12"/>
    <d v="2017-09-01T00:00:00"/>
    <x v="0"/>
    <s v="SURO - SUR OCCIDENTE"/>
    <s v="DIST - DISTRIBUIDORES"/>
    <n v="3"/>
    <x v="4"/>
    <n v="3"/>
    <x v="12"/>
    <x v="9"/>
    <x v="12"/>
    <m/>
    <x v="12"/>
    <x v="4"/>
    <n v="7730252"/>
    <m/>
    <n v="28230252"/>
    <n v="0"/>
    <x v="0"/>
    <x v="8"/>
    <x v="7"/>
    <x v="0"/>
    <n v="0"/>
    <x v="0"/>
    <x v="0"/>
    <s v="CB 190 REPSOL                                     NARANJA B"/>
    <e v="#N/A"/>
    <s v=""/>
  </r>
  <r>
    <x v="12"/>
    <d v="2017-09-01T00:00:00"/>
    <x v="0"/>
    <s v="SURO - SUR OCCIDENTE"/>
    <s v="DIST - DISTRIBUIDORES"/>
    <n v="4"/>
    <x v="4"/>
    <n v="4"/>
    <x v="12"/>
    <x v="2"/>
    <x v="6"/>
    <m/>
    <x v="12"/>
    <x v="4"/>
    <n v="6133613"/>
    <m/>
    <n v="28230252"/>
    <n v="0"/>
    <x v="0"/>
    <x v="8"/>
    <x v="0"/>
    <x v="0"/>
    <n v="0"/>
    <x v="0"/>
    <x v="0"/>
    <s v="CB 160F DLX                                       NEGRO PER"/>
    <e v="#N/A"/>
    <s v=""/>
  </r>
  <r>
    <x v="12"/>
    <d v="2017-09-01T00:00:00"/>
    <x v="0"/>
    <s v="SURO - SUR OCCIDENTE"/>
    <s v="DIST - DISTRIBUIDORES"/>
    <n v="4"/>
    <x v="4"/>
    <n v="4"/>
    <x v="12"/>
    <x v="2"/>
    <x v="1"/>
    <m/>
    <x v="12"/>
    <x v="4"/>
    <n v="6133613"/>
    <m/>
    <n v="28230252"/>
    <n v="0"/>
    <x v="0"/>
    <x v="8"/>
    <x v="0"/>
    <x v="0"/>
    <n v="0"/>
    <x v="0"/>
    <x v="0"/>
    <s v="CB 160F DLX                                       NARANJA N"/>
    <e v="#N/A"/>
    <s v=""/>
  </r>
  <r>
    <x v="12"/>
    <d v="2017-09-01T00:00:00"/>
    <x v="0"/>
    <s v="SURO - SUR OCCIDENTE"/>
    <s v="DIST - DISTRIBUIDORES"/>
    <n v="3"/>
    <x v="4"/>
    <n v="3"/>
    <x v="12"/>
    <x v="6"/>
    <x v="2"/>
    <m/>
    <x v="12"/>
    <x v="4"/>
    <n v="3521008"/>
    <m/>
    <n v="28230252"/>
    <n v="0"/>
    <x v="0"/>
    <x v="8"/>
    <x v="0"/>
    <x v="0"/>
    <n v="0"/>
    <x v="0"/>
    <x v="0"/>
    <s v="DIO  110                                          ROJO     "/>
    <e v="#N/A"/>
    <s v=""/>
  </r>
  <r>
    <x v="12"/>
    <d v="2017-09-01T00:00:00"/>
    <x v="0"/>
    <s v="SURO - SUR OCCIDENTE"/>
    <s v="DIST - DISTRIBUIDORES"/>
    <n v="2"/>
    <x v="4"/>
    <n v="2"/>
    <x v="12"/>
    <x v="11"/>
    <x v="13"/>
    <m/>
    <x v="12"/>
    <x v="4"/>
    <n v="3067227"/>
    <m/>
    <n v="28230252"/>
    <n v="0"/>
    <x v="0"/>
    <x v="8"/>
    <x v="8"/>
    <x v="2"/>
    <n v="6134454"/>
    <x v="1"/>
    <x v="1"/>
    <s v="DREAM  NEO                                        ROJO ALFA"/>
    <s v="ENTREGAS"/>
    <s v="E"/>
  </r>
  <r>
    <x v="12"/>
    <d v="2017-09-01T00:00:00"/>
    <x v="0"/>
    <s v="SURO - SUR OCCIDENTE"/>
    <s v="DIST - DISTRIBUIDORES"/>
    <n v="3"/>
    <x v="4"/>
    <n v="3"/>
    <x v="12"/>
    <x v="3"/>
    <x v="2"/>
    <m/>
    <x v="12"/>
    <x v="4"/>
    <n v="3941176"/>
    <m/>
    <n v="28230252"/>
    <n v="0"/>
    <x v="0"/>
    <x v="8"/>
    <x v="0"/>
    <x v="0"/>
    <n v="0"/>
    <x v="0"/>
    <x v="0"/>
    <s v="WAVE 110S                                         ROJO     "/>
    <e v="#N/A"/>
    <s v=""/>
  </r>
  <r>
    <x v="12"/>
    <d v="2017-09-01T00:00:00"/>
    <x v="0"/>
    <s v="SURO - SUR OCCIDENTE"/>
    <s v="DIST - DISTRIBUIDORES"/>
    <n v="3"/>
    <x v="4"/>
    <n v="3"/>
    <x v="12"/>
    <x v="3"/>
    <x v="3"/>
    <m/>
    <x v="12"/>
    <x v="4"/>
    <n v="3941176"/>
    <m/>
    <n v="28230252"/>
    <n v="0"/>
    <x v="0"/>
    <x v="8"/>
    <x v="1"/>
    <x v="0"/>
    <n v="0"/>
    <x v="0"/>
    <x v="0"/>
    <s v="WAVE 110S                                         NEGRO    "/>
    <e v="#N/A"/>
    <s v=""/>
  </r>
  <r>
    <x v="12"/>
    <d v="2017-09-01T00:00:00"/>
    <x v="0"/>
    <s v="SURO - SUR OCCIDENTE"/>
    <s v="DIST - DISTRIBUIDORES"/>
    <n v="1"/>
    <x v="4"/>
    <n v="1"/>
    <x v="12"/>
    <x v="12"/>
    <x v="6"/>
    <m/>
    <x v="12"/>
    <x v="4"/>
    <n v="5453782"/>
    <m/>
    <n v="28230252"/>
    <n v="0"/>
    <x v="0"/>
    <x v="8"/>
    <x v="0"/>
    <x v="0"/>
    <n v="0"/>
    <x v="0"/>
    <x v="0"/>
    <s v="CB 160F STD                                       NEGRO PER"/>
    <e v="#N/A"/>
    <s v=""/>
  </r>
  <r>
    <x v="12"/>
    <d v="2017-09-01T00:00:00"/>
    <x v="0"/>
    <s v="SURO - SUR OCCIDENTE"/>
    <s v="DIST - DISTRIBUIDORES"/>
    <n v="1"/>
    <x v="4"/>
    <n v="1"/>
    <x v="12"/>
    <x v="12"/>
    <x v="9"/>
    <m/>
    <x v="12"/>
    <x v="4"/>
    <n v="5453782"/>
    <m/>
    <n v="28230252"/>
    <n v="0"/>
    <x v="0"/>
    <x v="8"/>
    <x v="0"/>
    <x v="0"/>
    <n v="0"/>
    <x v="0"/>
    <x v="0"/>
    <s v="CB 160F STD                                       ROJO SPOR"/>
    <e v="#N/A"/>
    <s v=""/>
  </r>
  <r>
    <x v="12"/>
    <d v="2017-09-01T00:00:00"/>
    <x v="0"/>
    <s v="SURO - SUR OCCIDENTE"/>
    <s v="DIST - DISTRIBUIDORES"/>
    <n v="1"/>
    <x v="4"/>
    <n v="1"/>
    <x v="12"/>
    <x v="12"/>
    <x v="17"/>
    <m/>
    <x v="12"/>
    <x v="4"/>
    <n v="5453782"/>
    <m/>
    <n v="28230252"/>
    <n v="0"/>
    <x v="0"/>
    <x v="8"/>
    <x v="0"/>
    <x v="0"/>
    <n v="0"/>
    <x v="0"/>
    <x v="0"/>
    <s v="CB 160F STD                                       BLANCO PE"/>
    <e v="#N/A"/>
    <s v=""/>
  </r>
  <r>
    <x v="12"/>
    <d v="2017-09-01T00:00:00"/>
    <x v="0"/>
    <s v="SURO - SUR OCCIDENTE"/>
    <s v="DIST - DISTRIBUIDORES"/>
    <n v="2"/>
    <x v="4"/>
    <n v="2"/>
    <x v="12"/>
    <x v="7"/>
    <x v="3"/>
    <m/>
    <x v="12"/>
    <x v="4"/>
    <n v="3696639"/>
    <m/>
    <n v="28230252"/>
    <n v="0"/>
    <x v="0"/>
    <x v="8"/>
    <x v="5"/>
    <x v="0"/>
    <n v="0"/>
    <x v="0"/>
    <x v="0"/>
    <s v="CB 110 DLX                                        NEGRO    "/>
    <e v="#N/A"/>
    <s v=""/>
  </r>
  <r>
    <x v="13"/>
    <d v="2017-09-01T00:00:00"/>
    <x v="1"/>
    <s v="SURO - SUR OCCIDENTE"/>
    <s v="DIST - DISTRIBUIDORES"/>
    <n v="2"/>
    <x v="4"/>
    <n v="2"/>
    <x v="13"/>
    <x v="4"/>
    <x v="15"/>
    <m/>
    <x v="13"/>
    <x v="4"/>
    <n v="3360504"/>
    <m/>
    <n v="28230252"/>
    <n v="0"/>
    <x v="0"/>
    <x v="9"/>
    <x v="11"/>
    <x v="0"/>
    <n v="0"/>
    <x v="0"/>
    <x v="0"/>
    <s v="*CB-110                                           GRIS MET "/>
    <e v="#N/A"/>
    <s v=""/>
  </r>
  <r>
    <x v="13"/>
    <d v="2017-09-01T00:00:00"/>
    <x v="1"/>
    <s v="SURO - SUR OCCIDENTE"/>
    <s v="DIST - DISTRIBUIDORES"/>
    <n v="3"/>
    <x v="4"/>
    <n v="3"/>
    <x v="13"/>
    <x v="4"/>
    <x v="3"/>
    <m/>
    <x v="13"/>
    <x v="4"/>
    <n v="3360504"/>
    <m/>
    <n v="28230252"/>
    <n v="0"/>
    <x v="0"/>
    <x v="9"/>
    <x v="2"/>
    <x v="0"/>
    <n v="0"/>
    <x v="0"/>
    <x v="0"/>
    <s v="*CB-110                                           NEGRO    "/>
    <e v="#N/A"/>
    <s v=""/>
  </r>
  <r>
    <x v="13"/>
    <d v="2017-09-01T00:00:00"/>
    <x v="1"/>
    <s v="SURO - SUR OCCIDENTE"/>
    <s v="DIST - DISTRIBUIDORES"/>
    <n v="2"/>
    <x v="4"/>
    <n v="2"/>
    <x v="13"/>
    <x v="4"/>
    <x v="16"/>
    <m/>
    <x v="13"/>
    <x v="4"/>
    <n v="3360504"/>
    <m/>
    <n v="28230252"/>
    <n v="0"/>
    <x v="0"/>
    <x v="9"/>
    <x v="12"/>
    <x v="0"/>
    <n v="0"/>
    <x v="0"/>
    <x v="0"/>
    <s v="*CB-110                                           AZUL FIJI"/>
    <e v="#N/A"/>
    <s v=""/>
  </r>
  <r>
    <x v="13"/>
    <d v="2017-09-01T00:00:00"/>
    <x v="1"/>
    <s v="SURO - SUR OCCIDENTE"/>
    <s v="DIST - DISTRIBUIDORES"/>
    <n v="2"/>
    <x v="4"/>
    <n v="2"/>
    <x v="13"/>
    <x v="11"/>
    <x v="4"/>
    <m/>
    <x v="13"/>
    <x v="4"/>
    <n v="3067227"/>
    <m/>
    <n v="28230252"/>
    <n v="0"/>
    <x v="0"/>
    <x v="9"/>
    <x v="0"/>
    <x v="0"/>
    <n v="0"/>
    <x v="0"/>
    <x v="0"/>
    <s v="DREAM  NEO                                        NEGRO ROJ"/>
    <e v="#N/A"/>
    <s v=""/>
  </r>
  <r>
    <x v="14"/>
    <d v="2017-09-01T00:00:00"/>
    <x v="1"/>
    <s v="SURO - SUR OCCIDENTE"/>
    <s v="DIST - DISTRIBUIDORES"/>
    <n v="2"/>
    <x v="5"/>
    <n v="2"/>
    <x v="14"/>
    <x v="4"/>
    <x v="3"/>
    <m/>
    <x v="14"/>
    <x v="5"/>
    <n v="3360504"/>
    <m/>
    <n v="11200000"/>
    <n v="0"/>
    <x v="0"/>
    <x v="10"/>
    <x v="2"/>
    <x v="0"/>
    <n v="0"/>
    <x v="0"/>
    <x v="0"/>
    <s v="*CB-110                                           NEGRO    "/>
    <e v="#N/A"/>
    <s v=""/>
  </r>
  <r>
    <x v="14"/>
    <d v="2017-09-01T00:00:00"/>
    <x v="1"/>
    <s v="SURO - SUR OCCIDENTE"/>
    <s v="DIST - DISTRIBUIDORES"/>
    <n v="2"/>
    <x v="5"/>
    <n v="2"/>
    <x v="14"/>
    <x v="4"/>
    <x v="16"/>
    <m/>
    <x v="14"/>
    <x v="5"/>
    <n v="3360504"/>
    <m/>
    <n v="11200000"/>
    <n v="0"/>
    <x v="0"/>
    <x v="10"/>
    <x v="12"/>
    <x v="0"/>
    <n v="0"/>
    <x v="0"/>
    <x v="0"/>
    <s v="*CB-110                                           AZUL FIJI"/>
    <e v="#N/A"/>
    <s v=""/>
  </r>
  <r>
    <x v="14"/>
    <d v="2017-09-01T00:00:00"/>
    <x v="1"/>
    <s v="SURO - SUR OCCIDENTE"/>
    <s v="DIST - DISTRIBUIDORES"/>
    <n v="1"/>
    <x v="5"/>
    <n v="1"/>
    <x v="14"/>
    <x v="0"/>
    <x v="4"/>
    <m/>
    <x v="14"/>
    <x v="5"/>
    <n v="5789916"/>
    <m/>
    <n v="11200000"/>
    <n v="0"/>
    <x v="0"/>
    <x v="10"/>
    <x v="3"/>
    <x v="0"/>
    <n v="0"/>
    <x v="0"/>
    <x v="0"/>
    <s v="*XR 150L                                          NEGRO ROJ"/>
    <e v="#N/A"/>
    <s v=""/>
  </r>
  <r>
    <x v="14"/>
    <d v="2017-09-01T00:00:00"/>
    <x v="1"/>
    <s v="SURO - SUR OCCIDENTE"/>
    <s v="DIST - DISTRIBUIDORES"/>
    <n v="1"/>
    <x v="5"/>
    <n v="1"/>
    <x v="14"/>
    <x v="0"/>
    <x v="3"/>
    <m/>
    <x v="14"/>
    <x v="5"/>
    <n v="5789916"/>
    <m/>
    <n v="11200000"/>
    <n v="0"/>
    <x v="0"/>
    <x v="10"/>
    <x v="13"/>
    <x v="0"/>
    <n v="0"/>
    <x v="0"/>
    <x v="0"/>
    <s v="*XR 150L                                          NEGRO    "/>
    <e v="#N/A"/>
    <s v=""/>
  </r>
  <r>
    <x v="14"/>
    <d v="2017-09-01T00:00:00"/>
    <x v="1"/>
    <s v="SURO - SUR OCCIDENTE"/>
    <s v="DIST - DISTRIBUIDORES"/>
    <n v="1"/>
    <x v="5"/>
    <n v="1"/>
    <x v="14"/>
    <x v="5"/>
    <x v="11"/>
    <m/>
    <x v="14"/>
    <x v="5"/>
    <n v="7554622"/>
    <m/>
    <n v="11200000"/>
    <n v="0"/>
    <x v="0"/>
    <x v="10"/>
    <x v="8"/>
    <x v="0"/>
    <n v="0"/>
    <x v="0"/>
    <x v="0"/>
    <s v="CB 190R                                           ROJO NEGR"/>
    <e v="#N/A"/>
    <s v=""/>
  </r>
  <r>
    <x v="14"/>
    <d v="2017-09-01T00:00:00"/>
    <x v="1"/>
    <s v="SURO - SUR OCCIDENTE"/>
    <s v="DIST - DISTRIBUIDORES"/>
    <n v="1"/>
    <x v="5"/>
    <n v="1"/>
    <x v="14"/>
    <x v="2"/>
    <x v="6"/>
    <m/>
    <x v="14"/>
    <x v="5"/>
    <n v="6133613"/>
    <m/>
    <n v="11200000"/>
    <n v="0"/>
    <x v="0"/>
    <x v="10"/>
    <x v="0"/>
    <x v="0"/>
    <n v="0"/>
    <x v="0"/>
    <x v="0"/>
    <s v="CB 160F DLX                                       NEGRO PER"/>
    <e v="#N/A"/>
    <s v=""/>
  </r>
  <r>
    <x v="14"/>
    <d v="2017-09-01T00:00:00"/>
    <x v="1"/>
    <s v="SURO - SUR OCCIDENTE"/>
    <s v="DIST - DISTRIBUIDORES"/>
    <n v="1"/>
    <x v="5"/>
    <n v="1"/>
    <x v="14"/>
    <x v="6"/>
    <x v="7"/>
    <m/>
    <x v="14"/>
    <x v="5"/>
    <n v="3521008"/>
    <m/>
    <n v="11200000"/>
    <n v="0"/>
    <x v="0"/>
    <x v="10"/>
    <x v="0"/>
    <x v="0"/>
    <n v="0"/>
    <x v="0"/>
    <x v="0"/>
    <s v="DIO  110                                          AZUL     "/>
    <e v="#N/A"/>
    <s v=""/>
  </r>
  <r>
    <x v="14"/>
    <d v="2017-09-01T00:00:00"/>
    <x v="1"/>
    <s v="SURO - SUR OCCIDENTE"/>
    <s v="DIST - DISTRIBUIDORES"/>
    <n v="1"/>
    <x v="5"/>
    <n v="1"/>
    <x v="14"/>
    <x v="11"/>
    <x v="13"/>
    <m/>
    <x v="14"/>
    <x v="5"/>
    <n v="3067227"/>
    <m/>
    <n v="11200000"/>
    <n v="0"/>
    <x v="0"/>
    <x v="10"/>
    <x v="8"/>
    <x v="0"/>
    <n v="0"/>
    <x v="0"/>
    <x v="0"/>
    <s v="DREAM  NEO                                        ROJO ALFA"/>
    <e v="#N/A"/>
    <s v=""/>
  </r>
  <r>
    <x v="14"/>
    <d v="2017-09-01T00:00:00"/>
    <x v="1"/>
    <s v="SURO - SUR OCCIDENTE"/>
    <s v="DIST - DISTRIBUIDORES"/>
    <n v="2"/>
    <x v="5"/>
    <n v="2"/>
    <x v="14"/>
    <x v="3"/>
    <x v="2"/>
    <m/>
    <x v="14"/>
    <x v="5"/>
    <n v="3941176"/>
    <m/>
    <n v="11200000"/>
    <n v="0"/>
    <x v="0"/>
    <x v="10"/>
    <x v="0"/>
    <x v="0"/>
    <n v="0"/>
    <x v="0"/>
    <x v="0"/>
    <s v="WAVE 110S                                         ROJO     "/>
    <e v="#N/A"/>
    <s v=""/>
  </r>
  <r>
    <x v="14"/>
    <d v="2017-09-01T00:00:00"/>
    <x v="1"/>
    <s v="SURO - SUR OCCIDENTE"/>
    <s v="DIST - DISTRIBUIDORES"/>
    <n v="2"/>
    <x v="5"/>
    <n v="2"/>
    <x v="14"/>
    <x v="3"/>
    <x v="3"/>
    <m/>
    <x v="14"/>
    <x v="5"/>
    <n v="3941176"/>
    <m/>
    <n v="11200000"/>
    <n v="0"/>
    <x v="0"/>
    <x v="10"/>
    <x v="1"/>
    <x v="3"/>
    <n v="3941176"/>
    <x v="2"/>
    <x v="1"/>
    <s v="WAVE 110S                                         NEGRO    "/>
    <s v="PARTICULAR"/>
    <s v="P"/>
  </r>
  <r>
    <x v="14"/>
    <d v="2017-09-01T00:00:00"/>
    <x v="1"/>
    <s v="SURO - SUR OCCIDENTE"/>
    <s v="DIST - DISTRIBUIDORES"/>
    <n v="3"/>
    <x v="5"/>
    <n v="3"/>
    <x v="14"/>
    <x v="7"/>
    <x v="7"/>
    <m/>
    <x v="14"/>
    <x v="5"/>
    <n v="3696639"/>
    <m/>
    <n v="11200000"/>
    <n v="0"/>
    <x v="0"/>
    <x v="10"/>
    <x v="10"/>
    <x v="0"/>
    <n v="0"/>
    <x v="0"/>
    <x v="0"/>
    <s v="CB 110 DLX                                        AZUL     "/>
    <e v="#N/A"/>
    <s v=""/>
  </r>
  <r>
    <x v="14"/>
    <d v="2017-09-01T00:00:00"/>
    <x v="1"/>
    <s v="SURO - SUR OCCIDENTE"/>
    <s v="DIST - DISTRIBUIDORES"/>
    <n v="3"/>
    <x v="5"/>
    <n v="3"/>
    <x v="14"/>
    <x v="7"/>
    <x v="3"/>
    <m/>
    <x v="14"/>
    <x v="5"/>
    <n v="3696639"/>
    <m/>
    <n v="11200000"/>
    <n v="0"/>
    <x v="0"/>
    <x v="10"/>
    <x v="5"/>
    <x v="2"/>
    <n v="7393278"/>
    <x v="2"/>
    <x v="1"/>
    <s v="CB 110 DLX                                        NEGRO    "/>
    <s v="PARTICULAR"/>
    <s v="P"/>
  </r>
  <r>
    <x v="15"/>
    <d v="2017-09-01T00:00:00"/>
    <x v="0"/>
    <s v="SURO - SUR OCCIDENTE"/>
    <s v="DIST - DISTRIBUIDORES"/>
    <n v="1"/>
    <x v="6"/>
    <n v="1"/>
    <x v="15"/>
    <x v="5"/>
    <x v="5"/>
    <m/>
    <x v="15"/>
    <x v="6"/>
    <n v="7554622"/>
    <m/>
    <n v="0"/>
    <n v="51964641"/>
    <x v="0"/>
    <x v="11"/>
    <x v="4"/>
    <x v="0"/>
    <n v="0"/>
    <x v="0"/>
    <x v="0"/>
    <s v="CB 190R                                           NEGRO ONI"/>
    <e v="#N/A"/>
    <s v=""/>
  </r>
  <r>
    <x v="15"/>
    <d v="2017-09-01T00:00:00"/>
    <x v="0"/>
    <s v="SURO - SUR OCCIDENTE"/>
    <s v="DIST - DISTRIBUIDORES"/>
    <n v="1"/>
    <x v="6"/>
    <n v="1"/>
    <x v="15"/>
    <x v="2"/>
    <x v="1"/>
    <m/>
    <x v="15"/>
    <x v="6"/>
    <n v="6133613"/>
    <m/>
    <n v="0"/>
    <n v="51964641"/>
    <x v="0"/>
    <x v="11"/>
    <x v="0"/>
    <x v="0"/>
    <n v="0"/>
    <x v="0"/>
    <x v="0"/>
    <s v="CB 160F DLX                                       NARANJA N"/>
    <e v="#N/A"/>
    <s v=""/>
  </r>
  <r>
    <x v="15"/>
    <d v="2017-09-01T00:00:00"/>
    <x v="0"/>
    <s v="SURO - SUR OCCIDENTE"/>
    <s v="DIST - DISTRIBUIDORES"/>
    <n v="1"/>
    <x v="6"/>
    <n v="1"/>
    <x v="15"/>
    <x v="11"/>
    <x v="18"/>
    <m/>
    <x v="15"/>
    <x v="6"/>
    <n v="3067227"/>
    <m/>
    <n v="0"/>
    <n v="51964641"/>
    <x v="0"/>
    <x v="11"/>
    <x v="0"/>
    <x v="0"/>
    <n v="0"/>
    <x v="0"/>
    <x v="0"/>
    <s v="DREAM  NEO                                        NEGRO AZU"/>
    <e v="#N/A"/>
    <s v=""/>
  </r>
  <r>
    <x v="15"/>
    <d v="2017-09-01T00:00:00"/>
    <x v="0"/>
    <s v="SURO - SUR OCCIDENTE"/>
    <s v="DIST - DISTRIBUIDORES"/>
    <n v="1"/>
    <x v="6"/>
    <n v="1"/>
    <x v="15"/>
    <x v="3"/>
    <x v="2"/>
    <m/>
    <x v="15"/>
    <x v="6"/>
    <n v="3941176"/>
    <m/>
    <n v="0"/>
    <n v="51964641"/>
    <x v="0"/>
    <x v="11"/>
    <x v="0"/>
    <x v="0"/>
    <n v="0"/>
    <x v="0"/>
    <x v="0"/>
    <s v="WAVE 110S                                         ROJO     "/>
    <e v="#N/A"/>
    <s v=""/>
  </r>
  <r>
    <x v="15"/>
    <d v="2017-09-01T00:00:00"/>
    <x v="0"/>
    <s v="SURO - SUR OCCIDENTE"/>
    <s v="DIST - DISTRIBUIDORES"/>
    <n v="2"/>
    <x v="6"/>
    <n v="2"/>
    <x v="15"/>
    <x v="7"/>
    <x v="3"/>
    <m/>
    <x v="15"/>
    <x v="6"/>
    <n v="3696639"/>
    <m/>
    <n v="0"/>
    <n v="51964641"/>
    <x v="0"/>
    <x v="11"/>
    <x v="5"/>
    <x v="0"/>
    <n v="0"/>
    <x v="0"/>
    <x v="0"/>
    <s v="CB 110 DLX                                        NEGRO    "/>
    <e v="#N/A"/>
    <s v=""/>
  </r>
  <r>
    <x v="16"/>
    <d v="2017-09-01T00:00:00"/>
    <x v="1"/>
    <s v="SURO - SUR OCCIDENTE"/>
    <s v="DIST - DISTRIBUIDORES"/>
    <n v="2"/>
    <x v="7"/>
    <n v="2"/>
    <x v="16"/>
    <x v="7"/>
    <x v="14"/>
    <m/>
    <x v="16"/>
    <x v="7"/>
    <n v="3696639"/>
    <m/>
    <s v="FACTURAS VENCIDAS"/>
    <n v="0"/>
    <x v="1"/>
    <x v="9"/>
    <x v="0"/>
    <x v="0"/>
    <n v="0"/>
    <x v="0"/>
    <x v="0"/>
    <s v="CB 110 DLX                                        GRIS     "/>
    <e v="#N/A"/>
    <s v=""/>
  </r>
  <r>
    <x v="16"/>
    <d v="2017-09-01T00:00:00"/>
    <x v="1"/>
    <s v="SURO - SUR OCCIDENTE"/>
    <s v="DIST - DISTRIBUIDORES"/>
    <n v="1"/>
    <x v="7"/>
    <n v="1"/>
    <x v="16"/>
    <x v="7"/>
    <x v="2"/>
    <m/>
    <x v="16"/>
    <x v="7"/>
    <n v="3696639"/>
    <m/>
    <s v="FACTURAS VENCIDAS"/>
    <n v="0"/>
    <x v="1"/>
    <x v="9"/>
    <x v="9"/>
    <x v="0"/>
    <n v="0"/>
    <x v="0"/>
    <x v="0"/>
    <s v="CB 110 DLX                                        ROJO     "/>
    <e v="#N/A"/>
    <s v=""/>
  </r>
  <r>
    <x v="16"/>
    <d v="2017-09-01T00:00:00"/>
    <x v="1"/>
    <s v="SURO - SUR OCCIDENTE"/>
    <s v="DIST - DISTRIBUIDORES"/>
    <n v="2"/>
    <x v="7"/>
    <n v="2"/>
    <x v="16"/>
    <x v="7"/>
    <x v="7"/>
    <m/>
    <x v="16"/>
    <x v="7"/>
    <n v="3696639"/>
    <m/>
    <s v="FACTURAS VENCIDAS"/>
    <n v="0"/>
    <x v="1"/>
    <x v="9"/>
    <x v="10"/>
    <x v="0"/>
    <n v="0"/>
    <x v="0"/>
    <x v="0"/>
    <s v="CB 110 DLX                                        AZUL     "/>
    <e v="#N/A"/>
    <s v=""/>
  </r>
  <r>
    <x v="16"/>
    <d v="2017-09-01T00:00:00"/>
    <x v="1"/>
    <s v="SURO - SUR OCCIDENTE"/>
    <s v="DIST - DISTRIBUIDORES"/>
    <n v="1"/>
    <x v="7"/>
    <n v="1"/>
    <x v="16"/>
    <x v="7"/>
    <x v="3"/>
    <m/>
    <x v="16"/>
    <x v="7"/>
    <n v="3696639"/>
    <m/>
    <s v="FACTURAS VENCIDAS"/>
    <n v="0"/>
    <x v="1"/>
    <x v="9"/>
    <x v="5"/>
    <x v="0"/>
    <n v="0"/>
    <x v="0"/>
    <x v="0"/>
    <s v="CB 110 DLX                                        NEGRO    "/>
    <e v="#N/A"/>
    <s v=""/>
  </r>
  <r>
    <x v="17"/>
    <d v="2017-09-01T00:00:00"/>
    <x v="1"/>
    <s v="SURO - SUR OCCIDENTE"/>
    <s v="DIST - DISTRIBUIDORES"/>
    <n v="1"/>
    <x v="7"/>
    <n v="1"/>
    <x v="17"/>
    <x v="11"/>
    <x v="13"/>
    <m/>
    <x v="17"/>
    <x v="7"/>
    <n v="3067227"/>
    <m/>
    <s v="FACTURAS VENCIDAS"/>
    <n v="0"/>
    <x v="1"/>
    <x v="9"/>
    <x v="8"/>
    <x v="0"/>
    <n v="0"/>
    <x v="0"/>
    <x v="0"/>
    <s v="DREAM  NEO                                        ROJO ALFA"/>
    <e v="#N/A"/>
    <s v=""/>
  </r>
  <r>
    <x v="17"/>
    <d v="2017-09-01T00:00:00"/>
    <x v="1"/>
    <s v="SURO - SUR OCCIDENTE"/>
    <s v="DIST - DISTRIBUIDORES"/>
    <n v="1"/>
    <x v="7"/>
    <n v="1"/>
    <x v="17"/>
    <x v="11"/>
    <x v="18"/>
    <m/>
    <x v="17"/>
    <x v="7"/>
    <n v="3067227"/>
    <m/>
    <s v="FACTURAS VENCIDAS"/>
    <n v="0"/>
    <x v="1"/>
    <x v="9"/>
    <x v="0"/>
    <x v="0"/>
    <n v="0"/>
    <x v="0"/>
    <x v="0"/>
    <s v="DREAM  NEO                                        NEGRO AZU"/>
    <e v="#N/A"/>
    <s v=""/>
  </r>
  <r>
    <x v="17"/>
    <d v="2017-09-01T00:00:00"/>
    <x v="1"/>
    <s v="SURO - SUR OCCIDENTE"/>
    <s v="DIST - DISTRIBUIDORES"/>
    <n v="2"/>
    <x v="7"/>
    <n v="2"/>
    <x v="17"/>
    <x v="11"/>
    <x v="4"/>
    <m/>
    <x v="17"/>
    <x v="7"/>
    <n v="3067227"/>
    <m/>
    <s v="FACTURAS VENCIDAS"/>
    <n v="0"/>
    <x v="1"/>
    <x v="9"/>
    <x v="0"/>
    <x v="0"/>
    <n v="0"/>
    <x v="0"/>
    <x v="0"/>
    <s v="DREAM  NEO                                        NEGRO ROJ"/>
    <e v="#N/A"/>
    <s v=""/>
  </r>
  <r>
    <x v="17"/>
    <d v="2017-09-01T00:00:00"/>
    <x v="1"/>
    <s v="SURO - SUR OCCIDENTE"/>
    <s v="DIST - DISTRIBUIDORES"/>
    <n v="1"/>
    <x v="7"/>
    <n v="1"/>
    <x v="17"/>
    <x v="3"/>
    <x v="2"/>
    <m/>
    <x v="17"/>
    <x v="7"/>
    <n v="3941176"/>
    <m/>
    <s v="FACTURAS VENCIDAS"/>
    <n v="0"/>
    <x v="1"/>
    <x v="9"/>
    <x v="0"/>
    <x v="0"/>
    <n v="0"/>
    <x v="0"/>
    <x v="0"/>
    <s v="WAVE 110S                                         ROJO     "/>
    <e v="#N/A"/>
    <s v=""/>
  </r>
  <r>
    <x v="17"/>
    <d v="2017-09-01T00:00:00"/>
    <x v="1"/>
    <s v="SURO - SUR OCCIDENTE"/>
    <s v="DIST - DISTRIBUIDORES"/>
    <n v="1"/>
    <x v="7"/>
    <n v="1"/>
    <x v="17"/>
    <x v="7"/>
    <x v="7"/>
    <m/>
    <x v="17"/>
    <x v="7"/>
    <n v="3696639"/>
    <m/>
    <s v="FACTURAS VENCIDAS"/>
    <n v="0"/>
    <x v="1"/>
    <x v="9"/>
    <x v="10"/>
    <x v="0"/>
    <n v="0"/>
    <x v="0"/>
    <x v="0"/>
    <s v="CB 110 DLX                                        AZUL     "/>
    <e v="#N/A"/>
    <s v=""/>
  </r>
  <r>
    <x v="17"/>
    <d v="2017-09-01T00:00:00"/>
    <x v="1"/>
    <s v="SURO - SUR OCCIDENTE"/>
    <s v="DIST - DISTRIBUIDORES"/>
    <n v="2"/>
    <x v="7"/>
    <n v="2"/>
    <x v="17"/>
    <x v="7"/>
    <x v="3"/>
    <m/>
    <x v="17"/>
    <x v="7"/>
    <n v="3696639"/>
    <m/>
    <s v="FACTURAS VENCIDAS"/>
    <n v="0"/>
    <x v="1"/>
    <x v="9"/>
    <x v="5"/>
    <x v="0"/>
    <n v="0"/>
    <x v="0"/>
    <x v="0"/>
    <s v="CB 110 DLX                                        NEGRO    "/>
    <e v="#N/A"/>
    <s v=""/>
  </r>
  <r>
    <x v="18"/>
    <d v="2017-09-01T00:00:00"/>
    <x v="0"/>
    <s v="SURO - SUR OCCIDENTE"/>
    <s v="DIST - DISTRIBUIDORES"/>
    <n v="1"/>
    <x v="7"/>
    <n v="1"/>
    <x v="18"/>
    <x v="6"/>
    <x v="2"/>
    <m/>
    <x v="18"/>
    <x v="7"/>
    <n v="3521008"/>
    <m/>
    <s v="FACTURAS VENCIDAS"/>
    <n v="0"/>
    <x v="1"/>
    <x v="9"/>
    <x v="0"/>
    <x v="0"/>
    <n v="0"/>
    <x v="0"/>
    <x v="0"/>
    <s v="DIO  110                                          ROJO     "/>
    <e v="#N/A"/>
    <s v=""/>
  </r>
  <r>
    <x v="18"/>
    <d v="2017-09-01T00:00:00"/>
    <x v="0"/>
    <s v="SURO - SUR OCCIDENTE"/>
    <s v="DIST - DISTRIBUIDORES"/>
    <n v="3"/>
    <x v="7"/>
    <n v="3"/>
    <x v="18"/>
    <x v="7"/>
    <x v="14"/>
    <m/>
    <x v="18"/>
    <x v="7"/>
    <n v="3696639"/>
    <m/>
    <s v="FACTURAS VENCIDAS"/>
    <n v="0"/>
    <x v="1"/>
    <x v="9"/>
    <x v="0"/>
    <x v="0"/>
    <n v="0"/>
    <x v="0"/>
    <x v="0"/>
    <s v="CB 110 DLX                                        GRIS     "/>
    <e v="#N/A"/>
    <s v=""/>
  </r>
  <r>
    <x v="18"/>
    <d v="2017-09-01T00:00:00"/>
    <x v="0"/>
    <s v="SURO - SUR OCCIDENTE"/>
    <s v="DIST - DISTRIBUIDORES"/>
    <n v="1"/>
    <x v="7"/>
    <n v="1"/>
    <x v="18"/>
    <x v="7"/>
    <x v="2"/>
    <m/>
    <x v="18"/>
    <x v="7"/>
    <n v="3696639"/>
    <m/>
    <s v="FACTURAS VENCIDAS"/>
    <n v="0"/>
    <x v="1"/>
    <x v="9"/>
    <x v="9"/>
    <x v="0"/>
    <n v="0"/>
    <x v="0"/>
    <x v="0"/>
    <s v="CB 110 DLX                                        ROJO     "/>
    <e v="#N/A"/>
    <s v=""/>
  </r>
  <r>
    <x v="18"/>
    <d v="2017-09-01T00:00:00"/>
    <x v="0"/>
    <s v="SURO - SUR OCCIDENTE"/>
    <s v="DIST - DISTRIBUIDORES"/>
    <n v="2"/>
    <x v="7"/>
    <n v="2"/>
    <x v="18"/>
    <x v="7"/>
    <x v="7"/>
    <m/>
    <x v="18"/>
    <x v="7"/>
    <n v="3696639"/>
    <m/>
    <s v="FACTURAS VENCIDAS"/>
    <n v="0"/>
    <x v="1"/>
    <x v="9"/>
    <x v="10"/>
    <x v="0"/>
    <n v="0"/>
    <x v="0"/>
    <x v="0"/>
    <s v="CB 110 DLX                                        AZUL     "/>
    <e v="#N/A"/>
    <s v=""/>
  </r>
  <r>
    <x v="18"/>
    <d v="2017-09-01T00:00:00"/>
    <x v="0"/>
    <s v="SURO - SUR OCCIDENTE"/>
    <s v="DIST - DISTRIBUIDORES"/>
    <n v="3"/>
    <x v="7"/>
    <n v="3"/>
    <x v="18"/>
    <x v="7"/>
    <x v="3"/>
    <m/>
    <x v="18"/>
    <x v="7"/>
    <n v="3696639"/>
    <m/>
    <s v="FACTURAS VENCIDAS"/>
    <n v="0"/>
    <x v="1"/>
    <x v="9"/>
    <x v="5"/>
    <x v="0"/>
    <n v="0"/>
    <x v="0"/>
    <x v="0"/>
    <s v="CB 110 DLX                                        NEGRO    "/>
    <e v="#N/A"/>
    <s v=""/>
  </r>
  <r>
    <x v="19"/>
    <d v="2017-09-01T00:00:00"/>
    <x v="0"/>
    <s v="SURO - SUR OCCIDENTE"/>
    <s v="DIST - DISTRIBUIDORES"/>
    <n v="2"/>
    <x v="8"/>
    <n v="2"/>
    <x v="19"/>
    <x v="4"/>
    <x v="15"/>
    <m/>
    <x v="19"/>
    <x v="8"/>
    <n v="3360504"/>
    <m/>
    <n v="0"/>
    <n v="0"/>
    <x v="1"/>
    <x v="12"/>
    <x v="11"/>
    <x v="0"/>
    <n v="0"/>
    <x v="0"/>
    <x v="0"/>
    <s v="*CB-110                                           GRIS MET "/>
    <e v="#N/A"/>
    <s v=""/>
  </r>
  <r>
    <x v="19"/>
    <d v="2017-09-01T00:00:00"/>
    <x v="0"/>
    <s v="SURO - SUR OCCIDENTE"/>
    <s v="DIST - DISTRIBUIDORES"/>
    <n v="3"/>
    <x v="8"/>
    <n v="3"/>
    <x v="19"/>
    <x v="4"/>
    <x v="9"/>
    <m/>
    <x v="19"/>
    <x v="8"/>
    <n v="3360504"/>
    <m/>
    <n v="0"/>
    <n v="0"/>
    <x v="1"/>
    <x v="12"/>
    <x v="6"/>
    <x v="0"/>
    <n v="0"/>
    <x v="0"/>
    <x v="0"/>
    <s v="*CB-110                                           ROJO SPOR"/>
    <e v="#N/A"/>
    <s v=""/>
  </r>
  <r>
    <x v="19"/>
    <d v="2017-09-01T00:00:00"/>
    <x v="0"/>
    <s v="SURO - SUR OCCIDENTE"/>
    <s v="DIST - DISTRIBUIDORES"/>
    <n v="5"/>
    <x v="8"/>
    <n v="5"/>
    <x v="19"/>
    <x v="4"/>
    <x v="3"/>
    <m/>
    <x v="19"/>
    <x v="8"/>
    <n v="3360504"/>
    <m/>
    <n v="0"/>
    <n v="0"/>
    <x v="1"/>
    <x v="12"/>
    <x v="2"/>
    <x v="0"/>
    <n v="0"/>
    <x v="0"/>
    <x v="0"/>
    <s v="*CB-110                                           NEGRO    "/>
    <e v="#N/A"/>
    <s v=""/>
  </r>
  <r>
    <x v="19"/>
    <d v="2017-09-01T00:00:00"/>
    <x v="0"/>
    <s v="SURO - SUR OCCIDENTE"/>
    <s v="DIST - DISTRIBUIDORES"/>
    <n v="4"/>
    <x v="8"/>
    <n v="4"/>
    <x v="19"/>
    <x v="4"/>
    <x v="16"/>
    <m/>
    <x v="19"/>
    <x v="8"/>
    <n v="3360504"/>
    <m/>
    <n v="0"/>
    <n v="0"/>
    <x v="1"/>
    <x v="12"/>
    <x v="12"/>
    <x v="0"/>
    <n v="0"/>
    <x v="0"/>
    <x v="0"/>
    <s v="*CB-110                                           AZUL FIJI"/>
    <e v="#N/A"/>
    <s v=""/>
  </r>
  <r>
    <x v="19"/>
    <d v="2017-09-01T00:00:00"/>
    <x v="0"/>
    <s v="SURO - SUR OCCIDENTE"/>
    <s v="DIST - DISTRIBUIDORES"/>
    <n v="1"/>
    <x v="8"/>
    <n v="1"/>
    <x v="19"/>
    <x v="4"/>
    <x v="10"/>
    <m/>
    <x v="19"/>
    <x v="8"/>
    <n v="3360504"/>
    <m/>
    <n v="0"/>
    <n v="0"/>
    <x v="1"/>
    <x v="12"/>
    <x v="7"/>
    <x v="0"/>
    <n v="0"/>
    <x v="0"/>
    <x v="0"/>
    <s v="*CB-110                                           VERDE CAN"/>
    <e v="#N/A"/>
    <s v=""/>
  </r>
  <r>
    <x v="19"/>
    <d v="2017-09-01T00:00:00"/>
    <x v="0"/>
    <s v="SURO - SUR OCCIDENTE"/>
    <s v="DIST - DISTRIBUIDORES"/>
    <n v="1"/>
    <x v="8"/>
    <n v="1"/>
    <x v="19"/>
    <x v="0"/>
    <x v="4"/>
    <m/>
    <x v="19"/>
    <x v="8"/>
    <n v="5789916"/>
    <m/>
    <n v="0"/>
    <n v="0"/>
    <x v="1"/>
    <x v="12"/>
    <x v="3"/>
    <x v="0"/>
    <n v="0"/>
    <x v="0"/>
    <x v="0"/>
    <s v="*XR 150L                                          NEGRO ROJ"/>
    <e v="#N/A"/>
    <s v=""/>
  </r>
  <r>
    <x v="19"/>
    <d v="2017-09-01T00:00:00"/>
    <x v="0"/>
    <s v="SURO - SUR OCCIDENTE"/>
    <s v="DIST - DISTRIBUIDORES"/>
    <n v="1"/>
    <x v="8"/>
    <n v="1"/>
    <x v="19"/>
    <x v="0"/>
    <x v="3"/>
    <m/>
    <x v="19"/>
    <x v="8"/>
    <n v="5789916"/>
    <m/>
    <n v="0"/>
    <n v="0"/>
    <x v="1"/>
    <x v="12"/>
    <x v="13"/>
    <x v="0"/>
    <n v="0"/>
    <x v="0"/>
    <x v="0"/>
    <s v="*XR 150L                                          NEGRO    "/>
    <e v="#N/A"/>
    <s v=""/>
  </r>
  <r>
    <x v="19"/>
    <d v="2017-09-01T00:00:00"/>
    <x v="0"/>
    <s v="SURO - SUR OCCIDENTE"/>
    <s v="DIST - DISTRIBUIDORES"/>
    <n v="1"/>
    <x v="8"/>
    <n v="1"/>
    <x v="19"/>
    <x v="0"/>
    <x v="0"/>
    <m/>
    <x v="19"/>
    <x v="8"/>
    <n v="5789916"/>
    <m/>
    <n v="0"/>
    <n v="0"/>
    <x v="1"/>
    <x v="12"/>
    <x v="0"/>
    <x v="0"/>
    <n v="0"/>
    <x v="0"/>
    <x v="0"/>
    <s v="*XR 150L                                          NEGRO BLA"/>
    <e v="#N/A"/>
    <s v=""/>
  </r>
  <r>
    <x v="19"/>
    <d v="2017-09-01T00:00:00"/>
    <x v="0"/>
    <s v="SURO - SUR OCCIDENTE"/>
    <s v="DIST - DISTRIBUIDORES"/>
    <n v="1"/>
    <x v="8"/>
    <n v="1"/>
    <x v="19"/>
    <x v="5"/>
    <x v="5"/>
    <m/>
    <x v="19"/>
    <x v="8"/>
    <n v="7554622"/>
    <m/>
    <n v="0"/>
    <n v="0"/>
    <x v="1"/>
    <x v="12"/>
    <x v="4"/>
    <x v="0"/>
    <n v="0"/>
    <x v="0"/>
    <x v="0"/>
    <s v="CB 190R                                           NEGRO ONI"/>
    <e v="#N/A"/>
    <s v=""/>
  </r>
  <r>
    <x v="19"/>
    <d v="2017-09-01T00:00:00"/>
    <x v="0"/>
    <s v="SURO - SUR OCCIDENTE"/>
    <s v="DIST - DISTRIBUIDORES"/>
    <n v="1"/>
    <x v="8"/>
    <n v="1"/>
    <x v="19"/>
    <x v="9"/>
    <x v="12"/>
    <m/>
    <x v="19"/>
    <x v="8"/>
    <n v="7730252"/>
    <m/>
    <n v="0"/>
    <n v="0"/>
    <x v="1"/>
    <x v="12"/>
    <x v="7"/>
    <x v="0"/>
    <n v="0"/>
    <x v="0"/>
    <x v="0"/>
    <s v="CB 190 REPSOL                                     NARANJA B"/>
    <e v="#N/A"/>
    <s v=""/>
  </r>
  <r>
    <x v="19"/>
    <d v="2017-09-01T00:00:00"/>
    <x v="0"/>
    <s v="SURO - SUR OCCIDENTE"/>
    <s v="DIST - DISTRIBUIDORES"/>
    <n v="3"/>
    <x v="8"/>
    <n v="3"/>
    <x v="19"/>
    <x v="2"/>
    <x v="6"/>
    <m/>
    <x v="19"/>
    <x v="8"/>
    <n v="6133613"/>
    <m/>
    <n v="0"/>
    <n v="0"/>
    <x v="1"/>
    <x v="12"/>
    <x v="0"/>
    <x v="0"/>
    <n v="0"/>
    <x v="0"/>
    <x v="0"/>
    <s v="CB 160F DLX                                       NEGRO PER"/>
    <e v="#N/A"/>
    <s v=""/>
  </r>
  <r>
    <x v="19"/>
    <d v="2017-09-01T00:00:00"/>
    <x v="0"/>
    <s v="SURO - SUR OCCIDENTE"/>
    <s v="DIST - DISTRIBUIDORES"/>
    <n v="1"/>
    <x v="8"/>
    <n v="1"/>
    <x v="19"/>
    <x v="11"/>
    <x v="13"/>
    <m/>
    <x v="19"/>
    <x v="8"/>
    <n v="3067227"/>
    <m/>
    <n v="0"/>
    <n v="0"/>
    <x v="1"/>
    <x v="12"/>
    <x v="8"/>
    <x v="0"/>
    <n v="0"/>
    <x v="0"/>
    <x v="0"/>
    <s v="DREAM  NEO                                        ROJO ALFA"/>
    <e v="#N/A"/>
    <s v=""/>
  </r>
  <r>
    <x v="19"/>
    <d v="2017-09-01T00:00:00"/>
    <x v="0"/>
    <s v="SURO - SUR OCCIDENTE"/>
    <s v="DIST - DISTRIBUIDORES"/>
    <n v="1"/>
    <x v="8"/>
    <n v="1"/>
    <x v="19"/>
    <x v="11"/>
    <x v="18"/>
    <m/>
    <x v="19"/>
    <x v="8"/>
    <n v="3067227"/>
    <m/>
    <n v="0"/>
    <n v="0"/>
    <x v="1"/>
    <x v="12"/>
    <x v="0"/>
    <x v="0"/>
    <n v="0"/>
    <x v="0"/>
    <x v="0"/>
    <s v="DREAM  NEO                                        NEGRO AZU"/>
    <e v="#N/A"/>
    <s v=""/>
  </r>
  <r>
    <x v="19"/>
    <d v="2017-09-01T00:00:00"/>
    <x v="0"/>
    <s v="SURO - SUR OCCIDENTE"/>
    <s v="DIST - DISTRIBUIDORES"/>
    <n v="1"/>
    <x v="8"/>
    <n v="1"/>
    <x v="19"/>
    <x v="11"/>
    <x v="4"/>
    <m/>
    <x v="19"/>
    <x v="8"/>
    <n v="3067227"/>
    <m/>
    <n v="0"/>
    <n v="0"/>
    <x v="1"/>
    <x v="12"/>
    <x v="0"/>
    <x v="0"/>
    <n v="0"/>
    <x v="0"/>
    <x v="0"/>
    <s v="DREAM  NEO                                        NEGRO ROJ"/>
    <e v="#N/A"/>
    <s v=""/>
  </r>
  <r>
    <x v="19"/>
    <d v="2017-09-01T00:00:00"/>
    <x v="0"/>
    <s v="SURO - SUR OCCIDENTE"/>
    <s v="DIST - DISTRIBUIDORES"/>
    <n v="1"/>
    <x v="8"/>
    <n v="1"/>
    <x v="19"/>
    <x v="3"/>
    <x v="8"/>
    <m/>
    <x v="19"/>
    <x v="8"/>
    <n v="3941176"/>
    <m/>
    <n v="0"/>
    <n v="0"/>
    <x v="1"/>
    <x v="12"/>
    <x v="0"/>
    <x v="0"/>
    <n v="0"/>
    <x v="0"/>
    <x v="0"/>
    <s v="WAVE 110S                                         BLANCO   "/>
    <e v="#N/A"/>
    <s v=""/>
  </r>
  <r>
    <x v="19"/>
    <d v="2017-09-01T00:00:00"/>
    <x v="0"/>
    <s v="SURO - SUR OCCIDENTE"/>
    <s v="DIST - DISTRIBUIDORES"/>
    <n v="1"/>
    <x v="8"/>
    <n v="1"/>
    <x v="19"/>
    <x v="3"/>
    <x v="3"/>
    <m/>
    <x v="19"/>
    <x v="8"/>
    <n v="3941176"/>
    <m/>
    <n v="0"/>
    <n v="0"/>
    <x v="1"/>
    <x v="12"/>
    <x v="1"/>
    <x v="0"/>
    <n v="0"/>
    <x v="0"/>
    <x v="0"/>
    <s v="WAVE 110S                                         NEGRO    "/>
    <e v="#N/A"/>
    <s v=""/>
  </r>
  <r>
    <x v="19"/>
    <d v="2017-09-01T00:00:00"/>
    <x v="0"/>
    <s v="SURO - SUR OCCIDENTE"/>
    <s v="DIST - DISTRIBUIDORES"/>
    <n v="6"/>
    <x v="8"/>
    <n v="6"/>
    <x v="19"/>
    <x v="7"/>
    <x v="7"/>
    <m/>
    <x v="19"/>
    <x v="8"/>
    <n v="3696639"/>
    <m/>
    <n v="0"/>
    <n v="0"/>
    <x v="1"/>
    <x v="12"/>
    <x v="10"/>
    <x v="0"/>
    <n v="0"/>
    <x v="0"/>
    <x v="0"/>
    <s v="CB 110 DLX                                        AZUL     "/>
    <e v="#N/A"/>
    <s v=""/>
  </r>
  <r>
    <x v="19"/>
    <d v="2017-09-01T00:00:00"/>
    <x v="0"/>
    <s v="SURO - SUR OCCIDENTE"/>
    <s v="DIST - DISTRIBUIDORES"/>
    <n v="6"/>
    <x v="8"/>
    <n v="6"/>
    <x v="19"/>
    <x v="7"/>
    <x v="3"/>
    <m/>
    <x v="19"/>
    <x v="8"/>
    <n v="3696639"/>
    <m/>
    <n v="0"/>
    <n v="0"/>
    <x v="1"/>
    <x v="12"/>
    <x v="5"/>
    <x v="0"/>
    <n v="0"/>
    <x v="0"/>
    <x v="0"/>
    <s v="CB 110 DLX                                        NEGRO    "/>
    <e v="#N/A"/>
    <s v=""/>
  </r>
  <r>
    <x v="20"/>
    <d v="2017-09-01T00:00:00"/>
    <x v="1"/>
    <s v="CTR - ZONA CENTRO"/>
    <s v="CONC - CONCESIONARIOS"/>
    <n v="1"/>
    <x v="9"/>
    <n v="1"/>
    <x v="20"/>
    <x v="4"/>
    <x v="9"/>
    <m/>
    <x v="20"/>
    <x v="9"/>
    <n v="3360504"/>
    <m/>
    <s v="NO TIENE CUPO"/>
    <n v="0"/>
    <x v="0"/>
    <x v="0"/>
    <x v="6"/>
    <x v="0"/>
    <n v="0"/>
    <x v="0"/>
    <x v="0"/>
    <s v="*CB-110                                           ROJO SPOR"/>
    <e v="#N/A"/>
    <s v=""/>
  </r>
  <r>
    <x v="20"/>
    <d v="2017-09-01T00:00:00"/>
    <x v="1"/>
    <s v="CTR - ZONA CENTRO"/>
    <s v="CONC - CONCESIONARIOS"/>
    <n v="1"/>
    <x v="9"/>
    <n v="1"/>
    <x v="20"/>
    <x v="4"/>
    <x v="3"/>
    <m/>
    <x v="20"/>
    <x v="9"/>
    <n v="3360504"/>
    <m/>
    <s v="NO TIENE CUPO"/>
    <n v="0"/>
    <x v="0"/>
    <x v="0"/>
    <x v="2"/>
    <x v="0"/>
    <n v="0"/>
    <x v="0"/>
    <x v="0"/>
    <s v="*CB-110                                           NEGRO    "/>
    <e v="#N/A"/>
    <s v=""/>
  </r>
  <r>
    <x v="20"/>
    <d v="2017-09-01T00:00:00"/>
    <x v="1"/>
    <s v="CTR - ZONA CENTRO"/>
    <s v="CONC - CONCESIONARIOS"/>
    <n v="2"/>
    <x v="9"/>
    <n v="2"/>
    <x v="20"/>
    <x v="0"/>
    <x v="4"/>
    <m/>
    <x v="20"/>
    <x v="9"/>
    <n v="5789916"/>
    <m/>
    <s v="NO TIENE CUPO"/>
    <n v="0"/>
    <x v="0"/>
    <x v="0"/>
    <x v="3"/>
    <x v="0"/>
    <n v="0"/>
    <x v="0"/>
    <x v="0"/>
    <s v="*XR 150L                                          NEGRO ROJ"/>
    <e v="#N/A"/>
    <s v=""/>
  </r>
  <r>
    <x v="20"/>
    <d v="2017-09-01T00:00:00"/>
    <x v="1"/>
    <s v="CTR - ZONA CENTRO"/>
    <s v="CONC - CONCESIONARIOS"/>
    <n v="5"/>
    <x v="9"/>
    <n v="5"/>
    <x v="20"/>
    <x v="5"/>
    <x v="5"/>
    <m/>
    <x v="20"/>
    <x v="9"/>
    <n v="7554622"/>
    <m/>
    <s v="NO TIENE CUPO"/>
    <n v="0"/>
    <x v="0"/>
    <x v="0"/>
    <x v="4"/>
    <x v="0"/>
    <n v="0"/>
    <x v="0"/>
    <x v="0"/>
    <s v="CB 190R                                           NEGRO ONI"/>
    <e v="#N/A"/>
    <s v=""/>
  </r>
  <r>
    <x v="20"/>
    <d v="2017-09-01T00:00:00"/>
    <x v="1"/>
    <s v="CTR - ZONA CENTRO"/>
    <s v="CONC - CONCESIONARIOS"/>
    <n v="2"/>
    <x v="9"/>
    <n v="2"/>
    <x v="20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0"/>
    <d v="2017-09-01T00:00:00"/>
    <x v="1"/>
    <s v="CTR - ZONA CENTRO"/>
    <s v="CONC - CONCESIONARIOS"/>
    <n v="3"/>
    <x v="9"/>
    <n v="3"/>
    <x v="20"/>
    <x v="9"/>
    <x v="12"/>
    <m/>
    <x v="20"/>
    <x v="9"/>
    <n v="7730252"/>
    <m/>
    <s v="NO TIENE CUPO"/>
    <n v="0"/>
    <x v="0"/>
    <x v="0"/>
    <x v="7"/>
    <x v="0"/>
    <n v="0"/>
    <x v="0"/>
    <x v="0"/>
    <s v="CB 190 REPSOL                                     NARANJA B"/>
    <e v="#N/A"/>
    <s v=""/>
  </r>
  <r>
    <x v="20"/>
    <d v="2017-09-01T00:00:00"/>
    <x v="1"/>
    <s v="CTR - ZONA CENTRO"/>
    <s v="CONC - CONCESIONARIOS"/>
    <n v="6"/>
    <x v="9"/>
    <n v="6"/>
    <x v="20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0"/>
    <d v="2017-09-01T00:00:00"/>
    <x v="1"/>
    <s v="CTR - ZONA CENTRO"/>
    <s v="CONC - CONCESIONARIOS"/>
    <n v="2"/>
    <x v="9"/>
    <n v="2"/>
    <x v="20"/>
    <x v="2"/>
    <x v="1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ARANJA N"/>
    <e v="#N/A"/>
    <s v=""/>
  </r>
  <r>
    <x v="20"/>
    <d v="2017-09-01T00:00:00"/>
    <x v="1"/>
    <s v="CTR - ZONA CENTRO"/>
    <s v="CONC - CONCESIONARIOS"/>
    <n v="1"/>
    <x v="9"/>
    <n v="1"/>
    <x v="20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0"/>
    <d v="2017-09-01T00:00:00"/>
    <x v="1"/>
    <s v="CTR - ZONA CENTRO"/>
    <s v="CONC - CONCESIONARIOS"/>
    <n v="1"/>
    <x v="9"/>
    <n v="1"/>
    <x v="20"/>
    <x v="11"/>
    <x v="13"/>
    <m/>
    <x v="20"/>
    <x v="9"/>
    <n v="3067227"/>
    <m/>
    <s v="NO TIENE CUPO"/>
    <n v="0"/>
    <x v="0"/>
    <x v="0"/>
    <x v="8"/>
    <x v="0"/>
    <n v="0"/>
    <x v="0"/>
    <x v="0"/>
    <s v="DREAM  NEO                                        ROJO ALFA"/>
    <e v="#N/A"/>
    <s v=""/>
  </r>
  <r>
    <x v="20"/>
    <d v="2017-09-01T00:00:00"/>
    <x v="1"/>
    <s v="CTR - ZONA CENTRO"/>
    <s v="CONC - CONCESIONARIOS"/>
    <n v="7"/>
    <x v="9"/>
    <n v="7"/>
    <x v="20"/>
    <x v="12"/>
    <x v="6"/>
    <m/>
    <x v="20"/>
    <x v="9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20"/>
    <d v="2017-09-01T00:00:00"/>
    <x v="1"/>
    <s v="CTR - ZONA CENTRO"/>
    <s v="CONC - CONCESIONARIOS"/>
    <n v="4"/>
    <x v="9"/>
    <n v="4"/>
    <x v="20"/>
    <x v="12"/>
    <x v="9"/>
    <m/>
    <x v="20"/>
    <x v="9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20"/>
    <d v="2017-09-01T00:00:00"/>
    <x v="1"/>
    <s v="CTR - ZONA CENTRO"/>
    <s v="CONC - CONCESIONARIOS"/>
    <n v="4"/>
    <x v="9"/>
    <n v="4"/>
    <x v="20"/>
    <x v="12"/>
    <x v="17"/>
    <m/>
    <x v="20"/>
    <x v="9"/>
    <n v="5453782"/>
    <m/>
    <s v="NO TIENE CUPO"/>
    <n v="0"/>
    <x v="0"/>
    <x v="0"/>
    <x v="0"/>
    <x v="0"/>
    <n v="0"/>
    <x v="0"/>
    <x v="0"/>
    <s v="CB 160F STD                                       BLANCO PE"/>
    <e v="#N/A"/>
    <s v=""/>
  </r>
  <r>
    <x v="20"/>
    <d v="2017-09-01T00:00:00"/>
    <x v="1"/>
    <s v="CTR - ZONA CENTRO"/>
    <s v="CONC - CONCESIONARIOS"/>
    <n v="1"/>
    <x v="9"/>
    <n v="1"/>
    <x v="20"/>
    <x v="7"/>
    <x v="14"/>
    <m/>
    <x v="20"/>
    <x v="9"/>
    <n v="3696639"/>
    <m/>
    <s v="NO TIENE CUPO"/>
    <n v="0"/>
    <x v="0"/>
    <x v="0"/>
    <x v="0"/>
    <x v="0"/>
    <n v="0"/>
    <x v="0"/>
    <x v="0"/>
    <s v="CB 110 DLX                                        GRIS     "/>
    <e v="#N/A"/>
    <s v=""/>
  </r>
  <r>
    <x v="20"/>
    <d v="2017-09-01T00:00:00"/>
    <x v="1"/>
    <s v="CTR - ZONA CENTRO"/>
    <s v="CONC - CONCESIONARIOS"/>
    <n v="2"/>
    <x v="9"/>
    <n v="2"/>
    <x v="20"/>
    <x v="7"/>
    <x v="2"/>
    <m/>
    <x v="20"/>
    <x v="9"/>
    <n v="3696639"/>
    <m/>
    <s v="NO TIENE CUPO"/>
    <n v="0"/>
    <x v="0"/>
    <x v="0"/>
    <x v="9"/>
    <x v="0"/>
    <n v="0"/>
    <x v="0"/>
    <x v="0"/>
    <s v="CB 110 DLX                                        ROJO     "/>
    <e v="#N/A"/>
    <s v=""/>
  </r>
  <r>
    <x v="20"/>
    <d v="2017-09-01T00:00:00"/>
    <x v="1"/>
    <s v="CTR - ZONA CENTRO"/>
    <s v="CONC - CONCESIONARIOS"/>
    <n v="3"/>
    <x v="9"/>
    <n v="3"/>
    <x v="20"/>
    <x v="7"/>
    <x v="3"/>
    <m/>
    <x v="20"/>
    <x v="9"/>
    <n v="3696639"/>
    <m/>
    <s v="NO TIENE CUPO"/>
    <n v="0"/>
    <x v="0"/>
    <x v="0"/>
    <x v="5"/>
    <x v="0"/>
    <n v="0"/>
    <x v="0"/>
    <x v="0"/>
    <s v="CB 110 DLX                                        NEGRO    "/>
    <e v="#N/A"/>
    <s v=""/>
  </r>
  <r>
    <x v="21"/>
    <d v="2017-09-01T00:00:00"/>
    <x v="1"/>
    <s v="CTR - ZONA CENTRO"/>
    <s v="CONC - CONCESIONARIOS"/>
    <n v="1"/>
    <x v="9"/>
    <n v="1"/>
    <x v="21"/>
    <x v="4"/>
    <x v="9"/>
    <m/>
    <x v="20"/>
    <x v="9"/>
    <n v="3360504"/>
    <m/>
    <s v="NO TIENE CUPO"/>
    <n v="0"/>
    <x v="0"/>
    <x v="0"/>
    <x v="6"/>
    <x v="0"/>
    <n v="0"/>
    <x v="0"/>
    <x v="0"/>
    <s v="*CB-110                                           ROJO SPOR"/>
    <e v="#N/A"/>
    <s v=""/>
  </r>
  <r>
    <x v="21"/>
    <d v="2017-09-01T00:00:00"/>
    <x v="1"/>
    <s v="CTR - ZONA CENTRO"/>
    <s v="CONC - CONCESIONARIOS"/>
    <n v="1"/>
    <x v="9"/>
    <n v="1"/>
    <x v="21"/>
    <x v="4"/>
    <x v="3"/>
    <m/>
    <x v="20"/>
    <x v="9"/>
    <n v="3360504"/>
    <m/>
    <s v="NO TIENE CUPO"/>
    <n v="0"/>
    <x v="0"/>
    <x v="0"/>
    <x v="2"/>
    <x v="0"/>
    <n v="0"/>
    <x v="0"/>
    <x v="0"/>
    <s v="*CB-110                                           NEGRO    "/>
    <e v="#N/A"/>
    <s v=""/>
  </r>
  <r>
    <x v="21"/>
    <d v="2017-09-01T00:00:00"/>
    <x v="1"/>
    <s v="CTR - ZONA CENTRO"/>
    <s v="CONC - CONCESIONARIOS"/>
    <n v="1"/>
    <x v="9"/>
    <n v="1"/>
    <x v="21"/>
    <x v="4"/>
    <x v="16"/>
    <m/>
    <x v="20"/>
    <x v="9"/>
    <n v="3360504"/>
    <m/>
    <s v="NO TIENE CUPO"/>
    <n v="0"/>
    <x v="0"/>
    <x v="0"/>
    <x v="12"/>
    <x v="0"/>
    <n v="0"/>
    <x v="0"/>
    <x v="0"/>
    <s v="*CB-110                                           AZUL FIJI"/>
    <e v="#N/A"/>
    <s v=""/>
  </r>
  <r>
    <x v="21"/>
    <d v="2017-09-01T00:00:00"/>
    <x v="1"/>
    <s v="CTR - ZONA CENTRO"/>
    <s v="CONC - CONCESIONARIOS"/>
    <n v="2"/>
    <x v="9"/>
    <n v="2"/>
    <x v="21"/>
    <x v="0"/>
    <x v="4"/>
    <m/>
    <x v="20"/>
    <x v="9"/>
    <n v="5789916"/>
    <m/>
    <s v="NO TIENE CUPO"/>
    <n v="0"/>
    <x v="0"/>
    <x v="0"/>
    <x v="3"/>
    <x v="0"/>
    <n v="0"/>
    <x v="0"/>
    <x v="0"/>
    <s v="*XR 150L                                          NEGRO ROJ"/>
    <e v="#N/A"/>
    <s v=""/>
  </r>
  <r>
    <x v="21"/>
    <d v="2017-09-01T00:00:00"/>
    <x v="1"/>
    <s v="CTR - ZONA CENTRO"/>
    <s v="CONC - CONCESIONARIOS"/>
    <n v="1"/>
    <x v="9"/>
    <n v="1"/>
    <x v="21"/>
    <x v="0"/>
    <x v="3"/>
    <m/>
    <x v="20"/>
    <x v="9"/>
    <n v="5789916"/>
    <m/>
    <s v="NO TIENE CUPO"/>
    <n v="0"/>
    <x v="0"/>
    <x v="0"/>
    <x v="13"/>
    <x v="0"/>
    <n v="0"/>
    <x v="0"/>
    <x v="0"/>
    <s v="*XR 150L                                          NEGRO    "/>
    <e v="#N/A"/>
    <s v=""/>
  </r>
  <r>
    <x v="21"/>
    <d v="2017-09-01T00:00:00"/>
    <x v="1"/>
    <s v="CTR - ZONA CENTRO"/>
    <s v="CONC - CONCESIONARIOS"/>
    <n v="2"/>
    <x v="9"/>
    <n v="2"/>
    <x v="21"/>
    <x v="5"/>
    <x v="5"/>
    <m/>
    <x v="20"/>
    <x v="9"/>
    <n v="7554622"/>
    <m/>
    <s v="NO TIENE CUPO"/>
    <n v="0"/>
    <x v="0"/>
    <x v="0"/>
    <x v="4"/>
    <x v="0"/>
    <n v="0"/>
    <x v="0"/>
    <x v="0"/>
    <s v="CB 190R                                           NEGRO ONI"/>
    <e v="#N/A"/>
    <s v=""/>
  </r>
  <r>
    <x v="21"/>
    <d v="2017-09-01T00:00:00"/>
    <x v="1"/>
    <s v="CTR - ZONA CENTRO"/>
    <s v="CONC - CONCESIONARIOS"/>
    <n v="2"/>
    <x v="9"/>
    <n v="2"/>
    <x v="21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1"/>
    <d v="2017-09-01T00:00:00"/>
    <x v="1"/>
    <s v="CTR - ZONA CENTRO"/>
    <s v="CONC - CONCESIONARIOS"/>
    <n v="5"/>
    <x v="9"/>
    <n v="5"/>
    <x v="21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1"/>
    <d v="2017-09-01T00:00:00"/>
    <x v="1"/>
    <s v="CTR - ZONA CENTRO"/>
    <s v="CONC - CONCESIONARIOS"/>
    <n v="1"/>
    <x v="9"/>
    <n v="1"/>
    <x v="21"/>
    <x v="2"/>
    <x v="17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BLANCO PE"/>
    <e v="#N/A"/>
    <s v=""/>
  </r>
  <r>
    <x v="21"/>
    <d v="2017-09-01T00:00:00"/>
    <x v="1"/>
    <s v="CTR - ZONA CENTRO"/>
    <s v="CONC - CONCESIONARIOS"/>
    <n v="3"/>
    <x v="9"/>
    <n v="3"/>
    <x v="21"/>
    <x v="2"/>
    <x v="9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ROJO SPOR"/>
    <e v="#N/A"/>
    <s v=""/>
  </r>
  <r>
    <x v="21"/>
    <d v="2017-09-01T00:00:00"/>
    <x v="1"/>
    <s v="CTR - ZONA CENTRO"/>
    <s v="CONC - CONCESIONARIOS"/>
    <n v="4"/>
    <x v="9"/>
    <n v="4"/>
    <x v="21"/>
    <x v="2"/>
    <x v="1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ARANJA N"/>
    <e v="#N/A"/>
    <s v=""/>
  </r>
  <r>
    <x v="21"/>
    <d v="2017-09-01T00:00:00"/>
    <x v="1"/>
    <s v="CTR - ZONA CENTRO"/>
    <s v="CONC - CONCESIONARIOS"/>
    <n v="1"/>
    <x v="9"/>
    <n v="1"/>
    <x v="21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1"/>
    <d v="2017-09-01T00:00:00"/>
    <x v="1"/>
    <s v="CTR - ZONA CENTRO"/>
    <s v="CONC - CONCESIONARIOS"/>
    <n v="2"/>
    <x v="9"/>
    <n v="2"/>
    <x v="21"/>
    <x v="6"/>
    <x v="2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1"/>
    <d v="2017-09-01T00:00:00"/>
    <x v="1"/>
    <s v="CTR - ZONA CENTRO"/>
    <s v="CONC - CONCESIONARIOS"/>
    <n v="1"/>
    <x v="9"/>
    <n v="1"/>
    <x v="21"/>
    <x v="11"/>
    <x v="4"/>
    <m/>
    <x v="20"/>
    <x v="9"/>
    <n v="3067227"/>
    <m/>
    <s v="NO TIENE CUPO"/>
    <n v="0"/>
    <x v="0"/>
    <x v="0"/>
    <x v="0"/>
    <x v="0"/>
    <n v="0"/>
    <x v="0"/>
    <x v="0"/>
    <s v="DREAM  NEO                                        NEGRO ROJ"/>
    <e v="#N/A"/>
    <s v=""/>
  </r>
  <r>
    <x v="21"/>
    <d v="2017-09-01T00:00:00"/>
    <x v="1"/>
    <s v="CTR - ZONA CENTRO"/>
    <s v="CONC - CONCESIONARIOS"/>
    <n v="1"/>
    <x v="9"/>
    <n v="1"/>
    <x v="21"/>
    <x v="7"/>
    <x v="14"/>
    <m/>
    <x v="20"/>
    <x v="9"/>
    <n v="3696639"/>
    <m/>
    <s v="NO TIENE CUPO"/>
    <n v="0"/>
    <x v="0"/>
    <x v="0"/>
    <x v="0"/>
    <x v="0"/>
    <n v="0"/>
    <x v="0"/>
    <x v="0"/>
    <s v="CB 110 DLX                                        GRIS     "/>
    <e v="#N/A"/>
    <s v=""/>
  </r>
  <r>
    <x v="22"/>
    <d v="2017-09-01T00:00:00"/>
    <x v="1"/>
    <s v="CTR - ZONA CENTRO"/>
    <s v="CONC - CONCESIONARIOS"/>
    <n v="2"/>
    <x v="9"/>
    <n v="2"/>
    <x v="22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2"/>
    <d v="2017-09-01T00:00:00"/>
    <x v="1"/>
    <s v="CTR - ZONA CENTRO"/>
    <s v="CONC - CONCESIONARIOS"/>
    <n v="4"/>
    <x v="9"/>
    <n v="4"/>
    <x v="22"/>
    <x v="9"/>
    <x v="12"/>
    <m/>
    <x v="20"/>
    <x v="9"/>
    <n v="7730252"/>
    <m/>
    <s v="NO TIENE CUPO"/>
    <n v="0"/>
    <x v="0"/>
    <x v="0"/>
    <x v="7"/>
    <x v="0"/>
    <n v="0"/>
    <x v="0"/>
    <x v="0"/>
    <s v="CB 190 REPSOL                                     NARANJA B"/>
    <e v="#N/A"/>
    <s v=""/>
  </r>
  <r>
    <x v="22"/>
    <d v="2017-09-01T00:00:00"/>
    <x v="1"/>
    <s v="CTR - ZONA CENTRO"/>
    <s v="CONC - CONCESIONARIOS"/>
    <n v="3"/>
    <x v="9"/>
    <n v="3"/>
    <x v="22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2"/>
    <d v="2017-09-01T00:00:00"/>
    <x v="1"/>
    <s v="CTR - ZONA CENTRO"/>
    <s v="CONC - CONCESIONARIOS"/>
    <n v="1"/>
    <x v="9"/>
    <n v="1"/>
    <x v="22"/>
    <x v="2"/>
    <x v="17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BLANCO PE"/>
    <e v="#N/A"/>
    <s v=""/>
  </r>
  <r>
    <x v="22"/>
    <d v="2017-09-01T00:00:00"/>
    <x v="1"/>
    <s v="CTR - ZONA CENTRO"/>
    <s v="CONC - CONCESIONARIOS"/>
    <n v="1"/>
    <x v="9"/>
    <n v="1"/>
    <x v="22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2"/>
    <d v="2017-09-01T00:00:00"/>
    <x v="1"/>
    <s v="CTR - ZONA CENTRO"/>
    <s v="CONC - CONCESIONARIOS"/>
    <n v="2"/>
    <x v="9"/>
    <n v="2"/>
    <x v="22"/>
    <x v="6"/>
    <x v="2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2"/>
    <d v="2017-09-01T00:00:00"/>
    <x v="1"/>
    <s v="CTR - ZONA CENTRO"/>
    <s v="CONC - CONCESIONARIOS"/>
    <n v="1"/>
    <x v="9"/>
    <n v="1"/>
    <x v="22"/>
    <x v="11"/>
    <x v="13"/>
    <m/>
    <x v="20"/>
    <x v="9"/>
    <n v="3067227"/>
    <m/>
    <s v="NO TIENE CUPO"/>
    <n v="0"/>
    <x v="0"/>
    <x v="0"/>
    <x v="8"/>
    <x v="0"/>
    <n v="0"/>
    <x v="0"/>
    <x v="0"/>
    <s v="DREAM  NEO                                        ROJO ALFA"/>
    <e v="#N/A"/>
    <s v=""/>
  </r>
  <r>
    <x v="22"/>
    <d v="2017-09-01T00:00:00"/>
    <x v="1"/>
    <s v="CTR - ZONA CENTRO"/>
    <s v="CONC - CONCESIONARIOS"/>
    <n v="1"/>
    <x v="9"/>
    <n v="1"/>
    <x v="22"/>
    <x v="11"/>
    <x v="4"/>
    <m/>
    <x v="20"/>
    <x v="9"/>
    <n v="3067227"/>
    <m/>
    <s v="NO TIENE CUPO"/>
    <n v="0"/>
    <x v="0"/>
    <x v="0"/>
    <x v="0"/>
    <x v="0"/>
    <n v="0"/>
    <x v="0"/>
    <x v="0"/>
    <s v="DREAM  NEO                                        NEGRO ROJ"/>
    <e v="#N/A"/>
    <s v=""/>
  </r>
  <r>
    <x v="22"/>
    <d v="2017-09-01T00:00:00"/>
    <x v="1"/>
    <s v="CTR - ZONA CENTRO"/>
    <s v="CONC - CONCESIONARIOS"/>
    <n v="3"/>
    <x v="9"/>
    <n v="3"/>
    <x v="22"/>
    <x v="7"/>
    <x v="3"/>
    <m/>
    <x v="20"/>
    <x v="9"/>
    <n v="3696639"/>
    <m/>
    <s v="NO TIENE CUPO"/>
    <n v="0"/>
    <x v="0"/>
    <x v="0"/>
    <x v="5"/>
    <x v="0"/>
    <n v="0"/>
    <x v="0"/>
    <x v="0"/>
    <s v="CB 110 DLX                                        NEGRO    "/>
    <e v="#N/A"/>
    <s v=""/>
  </r>
  <r>
    <x v="23"/>
    <d v="2017-09-01T00:00:00"/>
    <x v="1"/>
    <s v="CTR - ZONA CENTRO"/>
    <s v="CONC - CONCESIONARIOS"/>
    <n v="1"/>
    <x v="9"/>
    <n v="1"/>
    <x v="23"/>
    <x v="4"/>
    <x v="3"/>
    <m/>
    <x v="20"/>
    <x v="9"/>
    <n v="3360504"/>
    <m/>
    <s v="NO TIENE CUPO"/>
    <n v="0"/>
    <x v="0"/>
    <x v="0"/>
    <x v="2"/>
    <x v="0"/>
    <n v="0"/>
    <x v="0"/>
    <x v="0"/>
    <s v="*CB-110                                           NEGRO    "/>
    <e v="#N/A"/>
    <s v=""/>
  </r>
  <r>
    <x v="23"/>
    <d v="2017-09-01T00:00:00"/>
    <x v="1"/>
    <s v="CTR - ZONA CENTRO"/>
    <s v="CONC - CONCESIONARIOS"/>
    <n v="1"/>
    <x v="9"/>
    <n v="1"/>
    <x v="23"/>
    <x v="4"/>
    <x v="16"/>
    <m/>
    <x v="20"/>
    <x v="9"/>
    <n v="3360504"/>
    <m/>
    <s v="NO TIENE CUPO"/>
    <n v="0"/>
    <x v="0"/>
    <x v="0"/>
    <x v="12"/>
    <x v="3"/>
    <n v="3360504"/>
    <x v="3"/>
    <x v="2"/>
    <s v="*CB-110                                           AZUL FIJI"/>
    <s v="ENTREGAS"/>
    <s v="E"/>
  </r>
  <r>
    <x v="23"/>
    <d v="2017-09-01T00:00:00"/>
    <x v="1"/>
    <s v="CTR - ZONA CENTRO"/>
    <s v="CONC - CONCESIONARIOS"/>
    <n v="3"/>
    <x v="9"/>
    <n v="3"/>
    <x v="23"/>
    <x v="0"/>
    <x v="4"/>
    <m/>
    <x v="20"/>
    <x v="9"/>
    <n v="5789916"/>
    <m/>
    <s v="NO TIENE CUPO"/>
    <n v="0"/>
    <x v="0"/>
    <x v="0"/>
    <x v="3"/>
    <x v="4"/>
    <n v="17369748"/>
    <x v="3"/>
    <x v="2"/>
    <s v="*XR 150L                                          NEGRO ROJ"/>
    <s v="ENTREGAS"/>
    <s v="E"/>
  </r>
  <r>
    <x v="23"/>
    <d v="2017-09-01T00:00:00"/>
    <x v="1"/>
    <s v="CTR - ZONA CENTRO"/>
    <s v="CONC - CONCESIONARIOS"/>
    <n v="1"/>
    <x v="9"/>
    <n v="1"/>
    <x v="23"/>
    <x v="0"/>
    <x v="3"/>
    <m/>
    <x v="20"/>
    <x v="9"/>
    <n v="5789916"/>
    <m/>
    <s v="NO TIENE CUPO"/>
    <n v="0"/>
    <x v="0"/>
    <x v="0"/>
    <x v="13"/>
    <x v="3"/>
    <n v="5789916"/>
    <x v="3"/>
    <x v="2"/>
    <s v="*XR 150L                                          NEGRO    "/>
    <s v="ENTREGAS"/>
    <s v="E"/>
  </r>
  <r>
    <x v="23"/>
    <d v="2017-09-01T00:00:00"/>
    <x v="1"/>
    <s v="CTR - ZONA CENTRO"/>
    <s v="CONC - CONCESIONARIOS"/>
    <n v="3"/>
    <x v="9"/>
    <n v="3"/>
    <x v="23"/>
    <x v="5"/>
    <x v="5"/>
    <m/>
    <x v="20"/>
    <x v="9"/>
    <n v="7554622"/>
    <m/>
    <s v="NO TIENE CUPO"/>
    <n v="0"/>
    <x v="0"/>
    <x v="0"/>
    <x v="4"/>
    <x v="4"/>
    <n v="22663866"/>
    <x v="3"/>
    <x v="2"/>
    <s v="CB 190R                                           NEGRO ONI"/>
    <s v="ENTREGAS"/>
    <s v="E"/>
  </r>
  <r>
    <x v="23"/>
    <d v="2017-09-01T00:00:00"/>
    <x v="1"/>
    <s v="CTR - ZONA CENTRO"/>
    <s v="CONC - CONCESIONARIOS"/>
    <n v="1"/>
    <x v="9"/>
    <n v="1"/>
    <x v="23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3"/>
    <d v="2017-09-01T00:00:00"/>
    <x v="1"/>
    <s v="CTR - ZONA CENTRO"/>
    <s v="CONC - CONCESIONARIOS"/>
    <n v="3"/>
    <x v="9"/>
    <n v="3"/>
    <x v="23"/>
    <x v="9"/>
    <x v="12"/>
    <m/>
    <x v="20"/>
    <x v="9"/>
    <n v="7730252"/>
    <m/>
    <s v="NO TIENE CUPO"/>
    <n v="0"/>
    <x v="0"/>
    <x v="0"/>
    <x v="7"/>
    <x v="4"/>
    <n v="23190756"/>
    <x v="3"/>
    <x v="2"/>
    <s v="CB 190 REPSOL                                     NARANJA B"/>
    <s v="ENTREGAS"/>
    <s v="E"/>
  </r>
  <r>
    <x v="23"/>
    <d v="2017-09-01T00:00:00"/>
    <x v="1"/>
    <s v="CTR - ZONA CENTRO"/>
    <s v="CONC - CONCESIONARIOS"/>
    <n v="2"/>
    <x v="9"/>
    <n v="2"/>
    <x v="23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3"/>
    <d v="2017-09-01T00:00:00"/>
    <x v="1"/>
    <s v="CTR - ZONA CENTRO"/>
    <s v="CONC - CONCESIONARIOS"/>
    <n v="1"/>
    <x v="9"/>
    <n v="1"/>
    <x v="23"/>
    <x v="2"/>
    <x v="17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BLANCO PE"/>
    <e v="#N/A"/>
    <s v=""/>
  </r>
  <r>
    <x v="23"/>
    <d v="2017-09-01T00:00:00"/>
    <x v="1"/>
    <s v="CTR - ZONA CENTRO"/>
    <s v="CONC - CONCESIONARIOS"/>
    <n v="4"/>
    <x v="9"/>
    <n v="4"/>
    <x v="23"/>
    <x v="2"/>
    <x v="1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ARANJA N"/>
    <e v="#N/A"/>
    <s v=""/>
  </r>
  <r>
    <x v="23"/>
    <d v="2017-09-01T00:00:00"/>
    <x v="1"/>
    <s v="CTR - ZONA CENTRO"/>
    <s v="CONC - CONCESIONARIOS"/>
    <n v="1"/>
    <x v="9"/>
    <n v="1"/>
    <x v="23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3"/>
    <d v="2017-09-01T00:00:00"/>
    <x v="1"/>
    <s v="CTR - ZONA CENTRO"/>
    <s v="CONC - CONCESIONARIOS"/>
    <n v="1"/>
    <x v="9"/>
    <n v="1"/>
    <x v="23"/>
    <x v="6"/>
    <x v="2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3"/>
    <d v="2017-09-01T00:00:00"/>
    <x v="1"/>
    <s v="CTR - ZONA CENTRO"/>
    <s v="CONC - CONCESIONARIOS"/>
    <n v="1"/>
    <x v="9"/>
    <n v="1"/>
    <x v="23"/>
    <x v="11"/>
    <x v="18"/>
    <m/>
    <x v="20"/>
    <x v="9"/>
    <n v="3067227"/>
    <m/>
    <s v="NO TIENE CUPO"/>
    <n v="0"/>
    <x v="0"/>
    <x v="0"/>
    <x v="0"/>
    <x v="0"/>
    <n v="0"/>
    <x v="0"/>
    <x v="0"/>
    <s v="DREAM  NEO                                        NEGRO AZU"/>
    <e v="#N/A"/>
    <s v=""/>
  </r>
  <r>
    <x v="24"/>
    <d v="2017-09-01T00:00:00"/>
    <x v="1"/>
    <s v="CTR - ZONA CENTRO"/>
    <s v="CONC - CONCESIONARIOS"/>
    <n v="1"/>
    <x v="9"/>
    <n v="1"/>
    <x v="24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4"/>
    <d v="2017-09-01T00:00:00"/>
    <x v="1"/>
    <s v="CTR - ZONA CENTRO"/>
    <s v="CONC - CONCESIONARIOS"/>
    <n v="5"/>
    <x v="9"/>
    <n v="5"/>
    <x v="24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4"/>
    <d v="2017-09-01T00:00:00"/>
    <x v="1"/>
    <s v="CTR - ZONA CENTRO"/>
    <s v="CONC - CONCESIONARIOS"/>
    <n v="1"/>
    <x v="9"/>
    <n v="1"/>
    <x v="24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4"/>
    <d v="2017-09-01T00:00:00"/>
    <x v="1"/>
    <s v="CTR - ZONA CENTRO"/>
    <s v="CONC - CONCESIONARIOS"/>
    <n v="1"/>
    <x v="9"/>
    <n v="1"/>
    <x v="24"/>
    <x v="6"/>
    <x v="2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5"/>
    <d v="2017-09-01T00:00:00"/>
    <x v="1"/>
    <s v="CTR - ZONA CENTRO"/>
    <s v="CONC - CONCESIONARIOS"/>
    <n v="3"/>
    <x v="9"/>
    <n v="3"/>
    <x v="25"/>
    <x v="5"/>
    <x v="5"/>
    <m/>
    <x v="20"/>
    <x v="9"/>
    <n v="7554622"/>
    <m/>
    <s v="NO TIENE CUPO"/>
    <n v="0"/>
    <x v="0"/>
    <x v="0"/>
    <x v="4"/>
    <x v="0"/>
    <n v="0"/>
    <x v="0"/>
    <x v="0"/>
    <s v="CB 190R                                           NEGRO ONI"/>
    <e v="#N/A"/>
    <s v=""/>
  </r>
  <r>
    <x v="25"/>
    <d v="2017-09-01T00:00:00"/>
    <x v="1"/>
    <s v="CTR - ZONA CENTRO"/>
    <s v="CONC - CONCESIONARIOS"/>
    <n v="1"/>
    <x v="9"/>
    <n v="1"/>
    <x v="25"/>
    <x v="1"/>
    <x v="0"/>
    <m/>
    <x v="20"/>
    <x v="9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5"/>
    <d v="2017-09-01T00:00:00"/>
    <x v="1"/>
    <s v="CTR - ZONA CENTRO"/>
    <s v="CONC - CONCESIONARIOS"/>
    <n v="2"/>
    <x v="9"/>
    <n v="2"/>
    <x v="25"/>
    <x v="9"/>
    <x v="12"/>
    <m/>
    <x v="20"/>
    <x v="9"/>
    <n v="7730252"/>
    <m/>
    <s v="NO TIENE CUPO"/>
    <n v="0"/>
    <x v="0"/>
    <x v="0"/>
    <x v="7"/>
    <x v="0"/>
    <n v="0"/>
    <x v="0"/>
    <x v="0"/>
    <s v="CB 190 REPSOL                                     NARANJA B"/>
    <e v="#N/A"/>
    <s v=""/>
  </r>
  <r>
    <x v="25"/>
    <d v="2017-09-01T00:00:00"/>
    <x v="1"/>
    <s v="CTR - ZONA CENTRO"/>
    <s v="CONC - CONCESIONARIOS"/>
    <n v="5"/>
    <x v="9"/>
    <n v="5"/>
    <x v="25"/>
    <x v="2"/>
    <x v="6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5"/>
    <d v="2017-09-01T00:00:00"/>
    <x v="1"/>
    <s v="CTR - ZONA CENTRO"/>
    <s v="CONC - CONCESIONARIOS"/>
    <n v="1"/>
    <x v="9"/>
    <n v="1"/>
    <x v="25"/>
    <x v="2"/>
    <x v="1"/>
    <m/>
    <x v="20"/>
    <x v="9"/>
    <n v="6133613"/>
    <m/>
    <s v="NO TIENE CUPO"/>
    <n v="0"/>
    <x v="0"/>
    <x v="0"/>
    <x v="0"/>
    <x v="0"/>
    <n v="0"/>
    <x v="0"/>
    <x v="0"/>
    <s v="CB 160F DLX                                       NARANJA N"/>
    <e v="#N/A"/>
    <s v=""/>
  </r>
  <r>
    <x v="25"/>
    <d v="2017-09-01T00:00:00"/>
    <x v="1"/>
    <s v="CTR - ZONA CENTRO"/>
    <s v="CONC - CONCESIONARIOS"/>
    <n v="1"/>
    <x v="9"/>
    <n v="1"/>
    <x v="25"/>
    <x v="6"/>
    <x v="7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5"/>
    <d v="2017-09-01T00:00:00"/>
    <x v="1"/>
    <s v="CTR - ZONA CENTRO"/>
    <s v="CONC - CONCESIONARIOS"/>
    <n v="1"/>
    <x v="9"/>
    <n v="1"/>
    <x v="25"/>
    <x v="6"/>
    <x v="2"/>
    <m/>
    <x v="20"/>
    <x v="9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5"/>
    <d v="2017-09-01T00:00:00"/>
    <x v="1"/>
    <s v="CTR - ZONA CENTRO"/>
    <s v="CONC - CONCESIONARIOS"/>
    <n v="1"/>
    <x v="9"/>
    <n v="1"/>
    <x v="25"/>
    <x v="11"/>
    <x v="4"/>
    <m/>
    <x v="20"/>
    <x v="9"/>
    <n v="3067227"/>
    <m/>
    <s v="NO TIENE CUPO"/>
    <n v="0"/>
    <x v="0"/>
    <x v="0"/>
    <x v="0"/>
    <x v="0"/>
    <n v="0"/>
    <x v="0"/>
    <x v="0"/>
    <s v="DREAM  NEO                                        NEGRO ROJ"/>
    <e v="#N/A"/>
    <s v=""/>
  </r>
  <r>
    <x v="25"/>
    <d v="2017-09-01T00:00:00"/>
    <x v="1"/>
    <s v="CTR - ZONA CENTRO"/>
    <s v="CONC - CONCESIONARIOS"/>
    <n v="1"/>
    <x v="9"/>
    <n v="1"/>
    <x v="25"/>
    <x v="7"/>
    <x v="3"/>
    <m/>
    <x v="20"/>
    <x v="9"/>
    <n v="3696639"/>
    <m/>
    <s v="NO TIENE CUPO"/>
    <n v="0"/>
    <x v="0"/>
    <x v="0"/>
    <x v="5"/>
    <x v="0"/>
    <n v="0"/>
    <x v="0"/>
    <x v="0"/>
    <s v="CB 110 DLX                                        NEGRO    "/>
    <e v="#N/A"/>
    <s v=""/>
  </r>
  <r>
    <x v="26"/>
    <d v="2017-09-01T00:00:00"/>
    <x v="1"/>
    <s v="CTR - ZONA CENTRO"/>
    <s v="CONC - CONCESIONARIOS"/>
    <n v="1"/>
    <x v="9"/>
    <n v="1"/>
    <x v="26"/>
    <x v="1"/>
    <x v="0"/>
    <m/>
    <x v="21"/>
    <x v="9"/>
    <n v="3521008"/>
    <m/>
    <s v="NO TIENE CUPO"/>
    <n v="0"/>
    <x v="0"/>
    <x v="13"/>
    <x v="0"/>
    <x v="0"/>
    <n v="0"/>
    <x v="0"/>
    <x v="0"/>
    <s v="DIO 110                                           NEGRO BLA"/>
    <e v="#N/A"/>
    <s v=""/>
  </r>
  <r>
    <x v="26"/>
    <d v="2017-09-01T00:00:00"/>
    <x v="1"/>
    <s v="CTR - ZONA CENTRO"/>
    <s v="CONC - CONCESIONARIOS"/>
    <n v="2"/>
    <x v="9"/>
    <n v="2"/>
    <x v="26"/>
    <x v="2"/>
    <x v="6"/>
    <m/>
    <x v="21"/>
    <x v="9"/>
    <n v="6133613"/>
    <m/>
    <s v="NO TIENE CUPO"/>
    <n v="0"/>
    <x v="0"/>
    <x v="13"/>
    <x v="0"/>
    <x v="0"/>
    <n v="0"/>
    <x v="0"/>
    <x v="0"/>
    <s v="CB 160F DLX                                       NEGRO PER"/>
    <e v="#N/A"/>
    <s v=""/>
  </r>
  <r>
    <x v="26"/>
    <d v="2017-09-01T00:00:00"/>
    <x v="1"/>
    <s v="CTR - ZONA CENTRO"/>
    <s v="CONC - CONCESIONARIOS"/>
    <n v="1"/>
    <x v="9"/>
    <n v="1"/>
    <x v="26"/>
    <x v="6"/>
    <x v="7"/>
    <m/>
    <x v="21"/>
    <x v="9"/>
    <n v="3521008"/>
    <m/>
    <s v="NO TIENE CUPO"/>
    <n v="0"/>
    <x v="0"/>
    <x v="13"/>
    <x v="0"/>
    <x v="0"/>
    <n v="0"/>
    <x v="0"/>
    <x v="0"/>
    <s v="DIO  110                                          AZUL     "/>
    <e v="#N/A"/>
    <s v=""/>
  </r>
  <r>
    <x v="26"/>
    <d v="2017-09-01T00:00:00"/>
    <x v="1"/>
    <s v="CTR - ZONA CENTRO"/>
    <s v="CONC - CONCESIONARIOS"/>
    <n v="1"/>
    <x v="9"/>
    <n v="1"/>
    <x v="26"/>
    <x v="11"/>
    <x v="13"/>
    <m/>
    <x v="21"/>
    <x v="9"/>
    <n v="3067227"/>
    <m/>
    <s v="NO TIENE CUPO"/>
    <n v="0"/>
    <x v="0"/>
    <x v="13"/>
    <x v="8"/>
    <x v="0"/>
    <n v="0"/>
    <x v="0"/>
    <x v="0"/>
    <s v="DREAM  NEO                                        ROJO ALFA"/>
    <e v="#N/A"/>
    <s v=""/>
  </r>
  <r>
    <x v="26"/>
    <d v="2017-09-01T00:00:00"/>
    <x v="1"/>
    <s v="CTR - ZONA CENTRO"/>
    <s v="CONC - CONCESIONARIOS"/>
    <n v="1"/>
    <x v="9"/>
    <n v="1"/>
    <x v="26"/>
    <x v="11"/>
    <x v="4"/>
    <m/>
    <x v="21"/>
    <x v="9"/>
    <n v="3067227"/>
    <m/>
    <s v="NO TIENE CUPO"/>
    <n v="0"/>
    <x v="0"/>
    <x v="13"/>
    <x v="0"/>
    <x v="0"/>
    <n v="0"/>
    <x v="0"/>
    <x v="0"/>
    <s v="DREAM  NEO                                        NEGRO ROJ"/>
    <e v="#N/A"/>
    <s v=""/>
  </r>
  <r>
    <x v="27"/>
    <d v="2017-09-01T00:00:00"/>
    <x v="1"/>
    <s v="CTR - ZONA CENTRO"/>
    <s v="CONC - CONCESIONARIOS"/>
    <n v="6"/>
    <x v="10"/>
    <n v="6"/>
    <x v="27"/>
    <x v="0"/>
    <x v="3"/>
    <m/>
    <x v="20"/>
    <x v="10"/>
    <n v="5789916"/>
    <m/>
    <s v="NO TIENE CUPO"/>
    <n v="0"/>
    <x v="0"/>
    <x v="0"/>
    <x v="13"/>
    <x v="0"/>
    <n v="0"/>
    <x v="0"/>
    <x v="0"/>
    <s v="*XR 150L                                          NEGRO    "/>
    <e v="#N/A"/>
    <s v=""/>
  </r>
  <r>
    <x v="27"/>
    <d v="2017-09-01T00:00:00"/>
    <x v="1"/>
    <s v="CTR - ZONA CENTRO"/>
    <s v="CONC - CONCESIONARIOS"/>
    <n v="5"/>
    <x v="10"/>
    <n v="5"/>
    <x v="27"/>
    <x v="5"/>
    <x v="5"/>
    <m/>
    <x v="20"/>
    <x v="10"/>
    <n v="7554622"/>
    <m/>
    <s v="NO TIENE CUPO"/>
    <n v="0"/>
    <x v="0"/>
    <x v="0"/>
    <x v="4"/>
    <x v="0"/>
    <n v="0"/>
    <x v="0"/>
    <x v="0"/>
    <s v="CB 190R                                           NEGRO ONI"/>
    <e v="#N/A"/>
    <s v=""/>
  </r>
  <r>
    <x v="27"/>
    <d v="2017-09-01T00:00:00"/>
    <x v="1"/>
    <s v="CTR - ZONA CENTRO"/>
    <s v="CONC - CONCESIONARIOS"/>
    <n v="10"/>
    <x v="10"/>
    <n v="10"/>
    <x v="27"/>
    <x v="1"/>
    <x v="0"/>
    <m/>
    <x v="20"/>
    <x v="10"/>
    <n v="3521008"/>
    <m/>
    <s v="NO TIENE CUPO"/>
    <n v="0"/>
    <x v="0"/>
    <x v="0"/>
    <x v="0"/>
    <x v="0"/>
    <n v="0"/>
    <x v="0"/>
    <x v="0"/>
    <s v="DIO 110                                           NEGRO BLA"/>
    <e v="#N/A"/>
    <s v=""/>
  </r>
  <r>
    <x v="27"/>
    <d v="2017-09-01T00:00:00"/>
    <x v="1"/>
    <s v="CTR - ZONA CENTRO"/>
    <s v="CONC - CONCESIONARIOS"/>
    <n v="5"/>
    <x v="10"/>
    <n v="5"/>
    <x v="27"/>
    <x v="9"/>
    <x v="12"/>
    <m/>
    <x v="20"/>
    <x v="10"/>
    <n v="7730252"/>
    <m/>
    <s v="NO TIENE CUPO"/>
    <n v="0"/>
    <x v="0"/>
    <x v="0"/>
    <x v="7"/>
    <x v="5"/>
    <n v="38651260"/>
    <x v="3"/>
    <x v="2"/>
    <s v="CB 190 REPSOL                                     NARANJA B"/>
    <s v="ENTREGAS"/>
    <s v="E"/>
  </r>
  <r>
    <x v="27"/>
    <d v="2017-09-01T00:00:00"/>
    <x v="1"/>
    <s v="CTR - ZONA CENTRO"/>
    <s v="CONC - CONCESIONARIOS"/>
    <n v="5"/>
    <x v="10"/>
    <n v="5"/>
    <x v="27"/>
    <x v="2"/>
    <x v="6"/>
    <m/>
    <x v="20"/>
    <x v="1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27"/>
    <d v="2017-09-01T00:00:00"/>
    <x v="1"/>
    <s v="CTR - ZONA CENTRO"/>
    <s v="CONC - CONCESIONARIOS"/>
    <n v="3"/>
    <x v="10"/>
    <n v="3"/>
    <x v="27"/>
    <x v="2"/>
    <x v="9"/>
    <m/>
    <x v="20"/>
    <x v="10"/>
    <n v="6133613"/>
    <m/>
    <s v="NO TIENE CUPO"/>
    <n v="0"/>
    <x v="0"/>
    <x v="0"/>
    <x v="0"/>
    <x v="0"/>
    <n v="0"/>
    <x v="0"/>
    <x v="0"/>
    <s v="CB 160F DLX                                       ROJO SPOR"/>
    <e v="#N/A"/>
    <s v=""/>
  </r>
  <r>
    <x v="27"/>
    <d v="2017-09-01T00:00:00"/>
    <x v="1"/>
    <s v="CTR - ZONA CENTRO"/>
    <s v="CONC - CONCESIONARIOS"/>
    <n v="5"/>
    <x v="10"/>
    <n v="5"/>
    <x v="27"/>
    <x v="2"/>
    <x v="1"/>
    <m/>
    <x v="20"/>
    <x v="10"/>
    <n v="6133613"/>
    <m/>
    <s v="NO TIENE CUPO"/>
    <n v="0"/>
    <x v="0"/>
    <x v="0"/>
    <x v="0"/>
    <x v="0"/>
    <n v="0"/>
    <x v="0"/>
    <x v="0"/>
    <s v="CB 160F DLX                                       NARANJA N"/>
    <e v="#N/A"/>
    <s v=""/>
  </r>
  <r>
    <x v="27"/>
    <d v="2017-09-01T00:00:00"/>
    <x v="1"/>
    <s v="CTR - ZONA CENTRO"/>
    <s v="CONC - CONCESIONARIOS"/>
    <n v="5"/>
    <x v="10"/>
    <n v="5"/>
    <x v="27"/>
    <x v="6"/>
    <x v="7"/>
    <m/>
    <x v="20"/>
    <x v="10"/>
    <n v="3521008"/>
    <m/>
    <s v="NO TIENE CUPO"/>
    <n v="0"/>
    <x v="0"/>
    <x v="0"/>
    <x v="0"/>
    <x v="0"/>
    <n v="0"/>
    <x v="0"/>
    <x v="0"/>
    <s v="DIO  110                                          AZUL     "/>
    <e v="#N/A"/>
    <s v=""/>
  </r>
  <r>
    <x v="27"/>
    <d v="2017-09-01T00:00:00"/>
    <x v="1"/>
    <s v="CTR - ZONA CENTRO"/>
    <s v="CONC - CONCESIONARIOS"/>
    <n v="2"/>
    <x v="10"/>
    <n v="2"/>
    <x v="27"/>
    <x v="3"/>
    <x v="8"/>
    <m/>
    <x v="20"/>
    <x v="10"/>
    <n v="3941176"/>
    <m/>
    <s v="NO TIENE CUPO"/>
    <n v="0"/>
    <x v="0"/>
    <x v="0"/>
    <x v="0"/>
    <x v="0"/>
    <n v="0"/>
    <x v="0"/>
    <x v="0"/>
    <s v="WAVE 110S                                         BLANCO   "/>
    <e v="#N/A"/>
    <s v=""/>
  </r>
  <r>
    <x v="27"/>
    <d v="2017-09-01T00:00:00"/>
    <x v="1"/>
    <s v="CTR - ZONA CENTRO"/>
    <s v="CONC - CONCESIONARIOS"/>
    <n v="4"/>
    <x v="10"/>
    <n v="4"/>
    <x v="27"/>
    <x v="12"/>
    <x v="6"/>
    <m/>
    <x v="20"/>
    <x v="1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27"/>
    <d v="2017-09-01T00:00:00"/>
    <x v="1"/>
    <s v="CTR - ZONA CENTRO"/>
    <s v="CONC - CONCESIONARIOS"/>
    <n v="3"/>
    <x v="10"/>
    <n v="3"/>
    <x v="27"/>
    <x v="12"/>
    <x v="9"/>
    <m/>
    <x v="20"/>
    <x v="1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27"/>
    <d v="2017-09-01T00:00:00"/>
    <x v="1"/>
    <s v="CTR - ZONA CENTRO"/>
    <s v="CONC - CONCESIONARIOS"/>
    <n v="3"/>
    <x v="10"/>
    <n v="3"/>
    <x v="27"/>
    <x v="12"/>
    <x v="17"/>
    <m/>
    <x v="20"/>
    <x v="10"/>
    <n v="5453782"/>
    <m/>
    <s v="NO TIENE CUPO"/>
    <n v="0"/>
    <x v="0"/>
    <x v="0"/>
    <x v="0"/>
    <x v="0"/>
    <n v="0"/>
    <x v="0"/>
    <x v="0"/>
    <s v="CB 160F STD                                       BLANCO PE"/>
    <e v="#N/A"/>
    <s v=""/>
  </r>
  <r>
    <x v="28"/>
    <d v="2017-09-01T00:00:00"/>
    <x v="1"/>
    <s v="NTE - ZONA NORTE"/>
    <s v="CONC - CONCESIONARIOS"/>
    <n v="2"/>
    <x v="11"/>
    <n v="2"/>
    <x v="28"/>
    <x v="0"/>
    <x v="3"/>
    <m/>
    <x v="22"/>
    <x v="11"/>
    <n v="5789916"/>
    <m/>
    <s v="NO TIENE CUPO"/>
    <n v="0"/>
    <x v="0"/>
    <x v="14"/>
    <x v="13"/>
    <x v="0"/>
    <n v="0"/>
    <x v="0"/>
    <x v="0"/>
    <s v="*XR 150L                                          NEGRO    "/>
    <e v="#N/A"/>
    <s v=""/>
  </r>
  <r>
    <x v="28"/>
    <d v="2017-09-01T00:00:00"/>
    <x v="1"/>
    <s v="NTE - ZONA NORTE"/>
    <s v="CONC - CONCESIONARIOS"/>
    <n v="3"/>
    <x v="11"/>
    <n v="3"/>
    <x v="28"/>
    <x v="0"/>
    <x v="0"/>
    <m/>
    <x v="22"/>
    <x v="11"/>
    <n v="5789916"/>
    <m/>
    <s v="NO TIENE CUPO"/>
    <n v="0"/>
    <x v="0"/>
    <x v="14"/>
    <x v="0"/>
    <x v="0"/>
    <n v="0"/>
    <x v="0"/>
    <x v="0"/>
    <s v="*XR 150L                                          NEGRO BLA"/>
    <e v="#N/A"/>
    <s v=""/>
  </r>
  <r>
    <x v="28"/>
    <d v="2017-09-01T00:00:00"/>
    <x v="1"/>
    <s v="NTE - ZONA NORTE"/>
    <s v="CONC - CONCESIONARIOS"/>
    <n v="1"/>
    <x v="11"/>
    <n v="1"/>
    <x v="28"/>
    <x v="6"/>
    <x v="7"/>
    <m/>
    <x v="22"/>
    <x v="11"/>
    <n v="3521008"/>
    <m/>
    <s v="NO TIENE CUPO"/>
    <n v="0"/>
    <x v="0"/>
    <x v="14"/>
    <x v="0"/>
    <x v="0"/>
    <n v="0"/>
    <x v="0"/>
    <x v="0"/>
    <s v="DIO  110                                          AZUL     "/>
    <e v="#N/A"/>
    <s v=""/>
  </r>
  <r>
    <x v="28"/>
    <d v="2017-09-01T00:00:00"/>
    <x v="1"/>
    <s v="NTE - ZONA NORTE"/>
    <s v="CONC - CONCESIONARIOS"/>
    <n v="1"/>
    <x v="11"/>
    <n v="1"/>
    <x v="28"/>
    <x v="6"/>
    <x v="2"/>
    <m/>
    <x v="22"/>
    <x v="11"/>
    <n v="3521008"/>
    <m/>
    <s v="NO TIENE CUPO"/>
    <n v="0"/>
    <x v="0"/>
    <x v="14"/>
    <x v="0"/>
    <x v="0"/>
    <n v="0"/>
    <x v="0"/>
    <x v="0"/>
    <s v="DIO  110                                          ROJO     "/>
    <e v="#N/A"/>
    <s v=""/>
  </r>
  <r>
    <x v="28"/>
    <d v="2017-09-01T00:00:00"/>
    <x v="1"/>
    <s v="NTE - ZONA NORTE"/>
    <s v="CONC - CONCESIONARIOS"/>
    <n v="8"/>
    <x v="11"/>
    <n v="8"/>
    <x v="28"/>
    <x v="11"/>
    <x v="13"/>
    <m/>
    <x v="22"/>
    <x v="11"/>
    <n v="3067227"/>
    <m/>
    <s v="NO TIENE CUPO"/>
    <n v="0"/>
    <x v="0"/>
    <x v="14"/>
    <x v="8"/>
    <x v="0"/>
    <n v="0"/>
    <x v="0"/>
    <x v="0"/>
    <s v="DREAM  NEO                                        ROJO ALFA"/>
    <e v="#N/A"/>
    <s v=""/>
  </r>
  <r>
    <x v="28"/>
    <d v="2017-09-01T00:00:00"/>
    <x v="1"/>
    <s v="NTE - ZONA NORTE"/>
    <s v="CONC - CONCESIONARIOS"/>
    <n v="18"/>
    <x v="11"/>
    <n v="18"/>
    <x v="28"/>
    <x v="11"/>
    <x v="4"/>
    <m/>
    <x v="22"/>
    <x v="11"/>
    <n v="3067227"/>
    <m/>
    <s v="NO TIENE CUPO"/>
    <n v="0"/>
    <x v="0"/>
    <x v="14"/>
    <x v="0"/>
    <x v="0"/>
    <n v="0"/>
    <x v="0"/>
    <x v="0"/>
    <s v="DREAM  NEO                                        NEGRO ROJ"/>
    <e v="#N/A"/>
    <s v=""/>
  </r>
  <r>
    <x v="29"/>
    <d v="2017-09-01T00:00:00"/>
    <x v="1"/>
    <s v="NTE - ZONA NORTE"/>
    <s v="CONC - CONCESIONARIOS"/>
    <n v="3"/>
    <x v="11"/>
    <n v="3"/>
    <x v="29"/>
    <x v="0"/>
    <x v="3"/>
    <m/>
    <x v="23"/>
    <x v="11"/>
    <n v="5789916"/>
    <m/>
    <s v="NO TIENE CUPO"/>
    <n v="0"/>
    <x v="0"/>
    <x v="14"/>
    <x v="13"/>
    <x v="0"/>
    <n v="0"/>
    <x v="0"/>
    <x v="0"/>
    <s v="*XR 150L                                          NEGRO    "/>
    <e v="#N/A"/>
    <s v=""/>
  </r>
  <r>
    <x v="29"/>
    <d v="2017-09-01T00:00:00"/>
    <x v="1"/>
    <s v="NTE - ZONA NORTE"/>
    <s v="CONC - CONCESIONARIOS"/>
    <n v="2"/>
    <x v="11"/>
    <n v="2"/>
    <x v="29"/>
    <x v="0"/>
    <x v="0"/>
    <m/>
    <x v="23"/>
    <x v="11"/>
    <n v="5789916"/>
    <m/>
    <s v="NO TIENE CUPO"/>
    <n v="0"/>
    <x v="0"/>
    <x v="14"/>
    <x v="0"/>
    <x v="0"/>
    <n v="0"/>
    <x v="0"/>
    <x v="0"/>
    <s v="*XR 150L                                          NEGRO BLA"/>
    <e v="#N/A"/>
    <s v=""/>
  </r>
  <r>
    <x v="29"/>
    <d v="2017-09-01T00:00:00"/>
    <x v="1"/>
    <s v="NTE - ZONA NORTE"/>
    <s v="CONC - CONCESIONARIOS"/>
    <n v="1"/>
    <x v="11"/>
    <n v="1"/>
    <x v="29"/>
    <x v="1"/>
    <x v="0"/>
    <m/>
    <x v="23"/>
    <x v="11"/>
    <n v="3521008"/>
    <m/>
    <s v="NO TIENE CUPO"/>
    <n v="0"/>
    <x v="0"/>
    <x v="14"/>
    <x v="0"/>
    <x v="0"/>
    <n v="0"/>
    <x v="0"/>
    <x v="0"/>
    <s v="DIO 110                                           NEGRO BLA"/>
    <e v="#N/A"/>
    <s v=""/>
  </r>
  <r>
    <x v="29"/>
    <d v="2017-09-01T00:00:00"/>
    <x v="1"/>
    <s v="NTE - ZONA NORTE"/>
    <s v="CONC - CONCESIONARIOS"/>
    <n v="2"/>
    <x v="11"/>
    <n v="2"/>
    <x v="29"/>
    <x v="6"/>
    <x v="7"/>
    <m/>
    <x v="23"/>
    <x v="11"/>
    <n v="3521008"/>
    <m/>
    <s v="NO TIENE CUPO"/>
    <n v="0"/>
    <x v="0"/>
    <x v="14"/>
    <x v="0"/>
    <x v="0"/>
    <n v="0"/>
    <x v="0"/>
    <x v="0"/>
    <s v="DIO  110                                          AZUL     "/>
    <e v="#N/A"/>
    <s v=""/>
  </r>
  <r>
    <x v="29"/>
    <d v="2017-09-01T00:00:00"/>
    <x v="1"/>
    <s v="NTE - ZONA NORTE"/>
    <s v="CONC - CONCESIONARIOS"/>
    <n v="10"/>
    <x v="11"/>
    <n v="10"/>
    <x v="29"/>
    <x v="11"/>
    <x v="13"/>
    <m/>
    <x v="23"/>
    <x v="11"/>
    <n v="3067227"/>
    <m/>
    <s v="NO TIENE CUPO"/>
    <n v="0"/>
    <x v="0"/>
    <x v="14"/>
    <x v="8"/>
    <x v="0"/>
    <n v="0"/>
    <x v="0"/>
    <x v="0"/>
    <s v="DREAM  NEO                                        ROJO ALFA"/>
    <e v="#N/A"/>
    <s v=""/>
  </r>
  <r>
    <x v="29"/>
    <d v="2017-09-01T00:00:00"/>
    <x v="1"/>
    <s v="NTE - ZONA NORTE"/>
    <s v="CONC - CONCESIONARIOS"/>
    <n v="55"/>
    <x v="11"/>
    <n v="55"/>
    <x v="29"/>
    <x v="11"/>
    <x v="4"/>
    <m/>
    <x v="23"/>
    <x v="11"/>
    <n v="3067227"/>
    <m/>
    <s v="NO TIENE CUPO"/>
    <n v="0"/>
    <x v="0"/>
    <x v="14"/>
    <x v="0"/>
    <x v="0"/>
    <n v="0"/>
    <x v="0"/>
    <x v="0"/>
    <s v="DREAM  NEO                                        NEGRO ROJ"/>
    <e v="#N/A"/>
    <s v=""/>
  </r>
  <r>
    <x v="30"/>
    <d v="2017-09-01T00:00:00"/>
    <x v="1"/>
    <s v="NTE - ZONA NORTE"/>
    <s v="CONC - CONCESIONARIOS"/>
    <n v="1"/>
    <x v="11"/>
    <n v="1"/>
    <x v="30"/>
    <x v="0"/>
    <x v="4"/>
    <m/>
    <x v="24"/>
    <x v="11"/>
    <n v="5789916"/>
    <m/>
    <s v="NO TIENE CUPO"/>
    <n v="0"/>
    <x v="0"/>
    <x v="15"/>
    <x v="3"/>
    <x v="0"/>
    <n v="0"/>
    <x v="0"/>
    <x v="0"/>
    <s v="*XR 150L                                          NEGRO ROJ"/>
    <e v="#N/A"/>
    <s v=""/>
  </r>
  <r>
    <x v="30"/>
    <d v="2017-09-01T00:00:00"/>
    <x v="1"/>
    <s v="NTE - ZONA NORTE"/>
    <s v="CONC - CONCESIONARIOS"/>
    <n v="1"/>
    <x v="11"/>
    <n v="1"/>
    <x v="30"/>
    <x v="0"/>
    <x v="3"/>
    <m/>
    <x v="24"/>
    <x v="11"/>
    <n v="5789916"/>
    <m/>
    <s v="NO TIENE CUPO"/>
    <n v="0"/>
    <x v="0"/>
    <x v="15"/>
    <x v="13"/>
    <x v="0"/>
    <n v="0"/>
    <x v="0"/>
    <x v="0"/>
    <s v="*XR 150L                                          NEGRO    "/>
    <e v="#N/A"/>
    <s v=""/>
  </r>
  <r>
    <x v="30"/>
    <d v="2017-09-01T00:00:00"/>
    <x v="1"/>
    <s v="NTE - ZONA NORTE"/>
    <s v="CONC - CONCESIONARIOS"/>
    <n v="4"/>
    <x v="11"/>
    <n v="4"/>
    <x v="30"/>
    <x v="0"/>
    <x v="0"/>
    <m/>
    <x v="24"/>
    <x v="11"/>
    <n v="5789916"/>
    <m/>
    <s v="NO TIENE CUPO"/>
    <n v="0"/>
    <x v="0"/>
    <x v="15"/>
    <x v="0"/>
    <x v="0"/>
    <n v="0"/>
    <x v="0"/>
    <x v="0"/>
    <s v="*XR 150L                                          NEGRO BLA"/>
    <e v="#N/A"/>
    <s v=""/>
  </r>
  <r>
    <x v="30"/>
    <d v="2017-09-01T00:00:00"/>
    <x v="1"/>
    <s v="NTE - ZONA NORTE"/>
    <s v="CONC - CONCESIONARIOS"/>
    <n v="1"/>
    <x v="11"/>
    <n v="1"/>
    <x v="30"/>
    <x v="6"/>
    <x v="7"/>
    <m/>
    <x v="24"/>
    <x v="11"/>
    <n v="3521008"/>
    <m/>
    <s v="NO TIENE CUPO"/>
    <n v="0"/>
    <x v="0"/>
    <x v="15"/>
    <x v="0"/>
    <x v="0"/>
    <n v="0"/>
    <x v="0"/>
    <x v="0"/>
    <s v="DIO  110                                          AZUL     "/>
    <e v="#N/A"/>
    <s v=""/>
  </r>
  <r>
    <x v="30"/>
    <d v="2017-09-01T00:00:00"/>
    <x v="1"/>
    <s v="NTE - ZONA NORTE"/>
    <s v="CONC - CONCESIONARIOS"/>
    <n v="5"/>
    <x v="11"/>
    <n v="5"/>
    <x v="30"/>
    <x v="11"/>
    <x v="4"/>
    <m/>
    <x v="24"/>
    <x v="11"/>
    <n v="3067227"/>
    <m/>
    <s v="NO TIENE CUPO"/>
    <n v="0"/>
    <x v="0"/>
    <x v="15"/>
    <x v="0"/>
    <x v="0"/>
    <n v="0"/>
    <x v="0"/>
    <x v="0"/>
    <s v="DREAM  NEO                                        NEGRO ROJ"/>
    <e v="#N/A"/>
    <s v=""/>
  </r>
  <r>
    <x v="31"/>
    <d v="2017-09-01T00:00:00"/>
    <x v="1"/>
    <s v="CTR - ZONA CENTRO"/>
    <s v="DIST - DISTRIBUIDORES"/>
    <n v="1"/>
    <x v="12"/>
    <n v="1"/>
    <x v="31"/>
    <x v="5"/>
    <x v="5"/>
    <m/>
    <x v="20"/>
    <x v="12"/>
    <n v="7554622"/>
    <m/>
    <n v="0"/>
    <n v="0"/>
    <x v="1"/>
    <x v="0"/>
    <x v="4"/>
    <x v="0"/>
    <n v="0"/>
    <x v="0"/>
    <x v="0"/>
    <s v="CB 190R                                           NEGRO ONI"/>
    <e v="#N/A"/>
    <s v=""/>
  </r>
  <r>
    <x v="31"/>
    <d v="2017-09-01T00:00:00"/>
    <x v="1"/>
    <s v="CTR - ZONA CENTRO"/>
    <s v="DIST - DISTRIBUIDORES"/>
    <n v="7"/>
    <x v="12"/>
    <n v="7"/>
    <x v="31"/>
    <x v="9"/>
    <x v="12"/>
    <m/>
    <x v="20"/>
    <x v="12"/>
    <n v="7730252"/>
    <m/>
    <n v="0"/>
    <n v="0"/>
    <x v="1"/>
    <x v="0"/>
    <x v="7"/>
    <x v="0"/>
    <n v="0"/>
    <x v="0"/>
    <x v="0"/>
    <s v="CB 190 REPSOL                                     NARANJA B"/>
    <e v="#N/A"/>
    <s v=""/>
  </r>
  <r>
    <x v="31"/>
    <d v="2017-09-01T00:00:00"/>
    <x v="1"/>
    <s v="CTR - ZONA CENTRO"/>
    <s v="DIST - DISTRIBUIDORES"/>
    <n v="2"/>
    <x v="12"/>
    <n v="2"/>
    <x v="31"/>
    <x v="2"/>
    <x v="6"/>
    <m/>
    <x v="20"/>
    <x v="12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31"/>
    <d v="2017-09-01T00:00:00"/>
    <x v="1"/>
    <s v="CTR - ZONA CENTRO"/>
    <s v="DIST - DISTRIBUIDORES"/>
    <n v="1"/>
    <x v="12"/>
    <n v="1"/>
    <x v="31"/>
    <x v="10"/>
    <x v="5"/>
    <m/>
    <x v="20"/>
    <x v="12"/>
    <n v="7730252"/>
    <m/>
    <n v="0"/>
    <n v="0"/>
    <x v="1"/>
    <x v="0"/>
    <x v="0"/>
    <x v="0"/>
    <n v="0"/>
    <x v="0"/>
    <x v="0"/>
    <s v="CB 190R INSTINTO R                                NEGRO ONI"/>
    <e v="#N/A"/>
    <s v=""/>
  </r>
  <r>
    <x v="32"/>
    <d v="2017-09-01T00:00:00"/>
    <x v="0"/>
    <s v="CTR - ZONA CENTRO"/>
    <s v="DIST - DISTRIBUIDORES"/>
    <n v="1"/>
    <x v="13"/>
    <n v="1"/>
    <x v="32"/>
    <x v="0"/>
    <x v="4"/>
    <m/>
    <x v="25"/>
    <x v="13"/>
    <n v="5789916"/>
    <m/>
    <n v="0"/>
    <n v="0"/>
    <x v="1"/>
    <x v="16"/>
    <x v="3"/>
    <x v="0"/>
    <n v="0"/>
    <x v="0"/>
    <x v="0"/>
    <s v="*XR 150L                                          NEGRO ROJ"/>
    <e v="#N/A"/>
    <s v=""/>
  </r>
  <r>
    <x v="32"/>
    <d v="2017-09-01T00:00:00"/>
    <x v="0"/>
    <s v="CTR - ZONA CENTRO"/>
    <s v="DIST - DISTRIBUIDORES"/>
    <n v="1"/>
    <x v="13"/>
    <n v="1"/>
    <x v="32"/>
    <x v="0"/>
    <x v="3"/>
    <m/>
    <x v="25"/>
    <x v="13"/>
    <n v="5789916"/>
    <m/>
    <n v="0"/>
    <n v="0"/>
    <x v="1"/>
    <x v="16"/>
    <x v="13"/>
    <x v="0"/>
    <n v="0"/>
    <x v="0"/>
    <x v="0"/>
    <s v="*XR 150L                                          NEGRO    "/>
    <e v="#N/A"/>
    <s v=""/>
  </r>
  <r>
    <x v="32"/>
    <d v="2017-09-01T00:00:00"/>
    <x v="0"/>
    <s v="CTR - ZONA CENTRO"/>
    <s v="DIST - DISTRIBUIDORES"/>
    <n v="1"/>
    <x v="13"/>
    <n v="1"/>
    <x v="32"/>
    <x v="1"/>
    <x v="0"/>
    <m/>
    <x v="25"/>
    <x v="13"/>
    <n v="3521008"/>
    <m/>
    <n v="0"/>
    <n v="0"/>
    <x v="1"/>
    <x v="16"/>
    <x v="0"/>
    <x v="0"/>
    <n v="0"/>
    <x v="0"/>
    <x v="0"/>
    <s v="DIO 110                                           NEGRO BLA"/>
    <e v="#N/A"/>
    <s v=""/>
  </r>
  <r>
    <x v="32"/>
    <d v="2017-09-01T00:00:00"/>
    <x v="0"/>
    <s v="CTR - ZONA CENTRO"/>
    <s v="DIST - DISTRIBUIDORES"/>
    <n v="1"/>
    <x v="13"/>
    <n v="1"/>
    <x v="32"/>
    <x v="2"/>
    <x v="6"/>
    <m/>
    <x v="25"/>
    <x v="13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2"/>
    <d v="2017-09-01T00:00:00"/>
    <x v="0"/>
    <s v="CTR - ZONA CENTRO"/>
    <s v="DIST - DISTRIBUIDORES"/>
    <n v="1"/>
    <x v="13"/>
    <n v="1"/>
    <x v="32"/>
    <x v="7"/>
    <x v="14"/>
    <m/>
    <x v="25"/>
    <x v="13"/>
    <n v="3696639"/>
    <m/>
    <n v="0"/>
    <n v="0"/>
    <x v="1"/>
    <x v="16"/>
    <x v="0"/>
    <x v="0"/>
    <n v="0"/>
    <x v="0"/>
    <x v="0"/>
    <s v="CB 110 DLX                                        GRIS     "/>
    <e v="#N/A"/>
    <s v=""/>
  </r>
  <r>
    <x v="33"/>
    <d v="2017-09-01T00:00:00"/>
    <x v="1"/>
    <s v="CTR - ZONA CENTRO"/>
    <s v="DIST - DISTRIBUIDORES"/>
    <n v="1"/>
    <x v="13"/>
    <n v="1"/>
    <x v="33"/>
    <x v="0"/>
    <x v="0"/>
    <m/>
    <x v="26"/>
    <x v="13"/>
    <n v="5789916"/>
    <m/>
    <n v="0"/>
    <n v="0"/>
    <x v="1"/>
    <x v="16"/>
    <x v="0"/>
    <x v="0"/>
    <n v="0"/>
    <x v="0"/>
    <x v="0"/>
    <s v="*XR 150L                                          NEGRO BLA"/>
    <e v="#N/A"/>
    <s v=""/>
  </r>
  <r>
    <x v="33"/>
    <d v="2017-09-01T00:00:00"/>
    <x v="1"/>
    <s v="CTR - ZONA CENTRO"/>
    <s v="DIST - DISTRIBUIDORES"/>
    <n v="1"/>
    <x v="13"/>
    <n v="1"/>
    <x v="33"/>
    <x v="5"/>
    <x v="5"/>
    <m/>
    <x v="26"/>
    <x v="13"/>
    <n v="7554622"/>
    <m/>
    <n v="0"/>
    <n v="0"/>
    <x v="1"/>
    <x v="16"/>
    <x v="4"/>
    <x v="0"/>
    <n v="0"/>
    <x v="0"/>
    <x v="0"/>
    <s v="CB 190R                                           NEGRO ONI"/>
    <e v="#N/A"/>
    <s v=""/>
  </r>
  <r>
    <x v="33"/>
    <d v="2017-09-01T00:00:00"/>
    <x v="1"/>
    <s v="CTR - ZONA CENTRO"/>
    <s v="DIST - DISTRIBUIDORES"/>
    <n v="1"/>
    <x v="13"/>
    <n v="1"/>
    <x v="33"/>
    <x v="9"/>
    <x v="12"/>
    <m/>
    <x v="26"/>
    <x v="13"/>
    <n v="7730252"/>
    <m/>
    <n v="0"/>
    <n v="0"/>
    <x v="1"/>
    <x v="16"/>
    <x v="7"/>
    <x v="0"/>
    <n v="0"/>
    <x v="0"/>
    <x v="0"/>
    <s v="CB 190 REPSOL                                     NARANJA B"/>
    <e v="#N/A"/>
    <s v=""/>
  </r>
  <r>
    <x v="33"/>
    <d v="2017-09-01T00:00:00"/>
    <x v="1"/>
    <s v="CTR - ZONA CENTRO"/>
    <s v="DIST - DISTRIBUIDORES"/>
    <n v="1"/>
    <x v="13"/>
    <n v="1"/>
    <x v="33"/>
    <x v="2"/>
    <x v="6"/>
    <m/>
    <x v="26"/>
    <x v="13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3"/>
    <d v="2017-09-01T00:00:00"/>
    <x v="1"/>
    <s v="CTR - ZONA CENTRO"/>
    <s v="DIST - DISTRIBUIDORES"/>
    <n v="1"/>
    <x v="13"/>
    <n v="1"/>
    <x v="33"/>
    <x v="7"/>
    <x v="3"/>
    <m/>
    <x v="26"/>
    <x v="13"/>
    <n v="3696639"/>
    <m/>
    <n v="0"/>
    <n v="0"/>
    <x v="1"/>
    <x v="16"/>
    <x v="5"/>
    <x v="0"/>
    <n v="0"/>
    <x v="0"/>
    <x v="0"/>
    <s v="CB 110 DLX                                        NEGRO    "/>
    <e v="#N/A"/>
    <s v=""/>
  </r>
  <r>
    <x v="34"/>
    <d v="2017-09-01T00:00:00"/>
    <x v="1"/>
    <s v="CTR - ZONA CENTRO"/>
    <s v="DIST - DISTRIBUIDORES"/>
    <n v="1"/>
    <x v="14"/>
    <n v="1"/>
    <x v="34"/>
    <x v="8"/>
    <x v="19"/>
    <m/>
    <x v="26"/>
    <x v="14"/>
    <n v="11496063"/>
    <m/>
    <n v="0"/>
    <n v="0"/>
    <x v="1"/>
    <x v="16"/>
    <x v="0"/>
    <x v="0"/>
    <n v="0"/>
    <x v="0"/>
    <x v="0"/>
    <s v="*XR-250 TORNADO pt MD34                           ROJO BLAN"/>
    <e v="#N/A"/>
    <s v=""/>
  </r>
  <r>
    <x v="34"/>
    <d v="2017-09-01T00:00:00"/>
    <x v="1"/>
    <s v="CTR - ZONA CENTRO"/>
    <s v="DIST - DISTRIBUIDORES"/>
    <n v="1"/>
    <x v="14"/>
    <n v="1"/>
    <x v="34"/>
    <x v="8"/>
    <x v="3"/>
    <m/>
    <x v="26"/>
    <x v="14"/>
    <n v="11496063"/>
    <m/>
    <n v="0"/>
    <n v="0"/>
    <x v="1"/>
    <x v="16"/>
    <x v="0"/>
    <x v="0"/>
    <n v="0"/>
    <x v="0"/>
    <x v="0"/>
    <s v="*XR-250 TORNADO pt MD34                           NEGRO    "/>
    <e v="#N/A"/>
    <s v=""/>
  </r>
  <r>
    <x v="34"/>
    <d v="2017-09-01T00:00:00"/>
    <x v="1"/>
    <s v="CTR - ZONA CENTRO"/>
    <s v="DIST - DISTRIBUIDORES"/>
    <n v="1"/>
    <x v="14"/>
    <n v="1"/>
    <x v="34"/>
    <x v="2"/>
    <x v="6"/>
    <m/>
    <x v="26"/>
    <x v="14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4"/>
    <d v="2017-09-01T00:00:00"/>
    <x v="1"/>
    <s v="CTR - ZONA CENTRO"/>
    <s v="DIST - DISTRIBUIDORES"/>
    <n v="1"/>
    <x v="14"/>
    <n v="1"/>
    <x v="34"/>
    <x v="2"/>
    <x v="1"/>
    <m/>
    <x v="26"/>
    <x v="14"/>
    <n v="6133613"/>
    <m/>
    <n v="0"/>
    <n v="0"/>
    <x v="1"/>
    <x v="16"/>
    <x v="0"/>
    <x v="0"/>
    <n v="0"/>
    <x v="0"/>
    <x v="0"/>
    <s v="CB 160F DLX                                       NARANJA N"/>
    <e v="#N/A"/>
    <s v=""/>
  </r>
  <r>
    <x v="34"/>
    <d v="2017-09-01T00:00:00"/>
    <x v="1"/>
    <s v="CTR - ZONA CENTRO"/>
    <s v="DIST - DISTRIBUIDORES"/>
    <n v="1"/>
    <x v="14"/>
    <n v="1"/>
    <x v="34"/>
    <x v="11"/>
    <x v="4"/>
    <m/>
    <x v="26"/>
    <x v="14"/>
    <n v="3067227"/>
    <m/>
    <n v="0"/>
    <n v="0"/>
    <x v="1"/>
    <x v="16"/>
    <x v="0"/>
    <x v="0"/>
    <n v="0"/>
    <x v="0"/>
    <x v="0"/>
    <s v="DREAM  NEO                                        NEGRO ROJ"/>
    <e v="#N/A"/>
    <s v=""/>
  </r>
  <r>
    <x v="35"/>
    <d v="2017-09-01T00:00:00"/>
    <x v="1"/>
    <s v="CTR - ZONA CENTRO"/>
    <s v="DIST - DISTRIBUIDORES"/>
    <n v="1"/>
    <x v="15"/>
    <n v="1"/>
    <x v="35"/>
    <x v="4"/>
    <x v="9"/>
    <m/>
    <x v="20"/>
    <x v="15"/>
    <n v="3360504"/>
    <m/>
    <n v="0"/>
    <n v="0"/>
    <x v="1"/>
    <x v="0"/>
    <x v="6"/>
    <x v="0"/>
    <n v="0"/>
    <x v="0"/>
    <x v="0"/>
    <s v="*CB-110                                           ROJO SPOR"/>
    <e v="#N/A"/>
    <s v=""/>
  </r>
  <r>
    <x v="35"/>
    <d v="2017-09-01T00:00:00"/>
    <x v="1"/>
    <s v="CTR - ZONA CENTRO"/>
    <s v="DIST - DISTRIBUIDORES"/>
    <n v="2"/>
    <x v="15"/>
    <n v="2"/>
    <x v="35"/>
    <x v="4"/>
    <x v="3"/>
    <m/>
    <x v="20"/>
    <x v="15"/>
    <n v="3360504"/>
    <m/>
    <n v="0"/>
    <n v="0"/>
    <x v="1"/>
    <x v="0"/>
    <x v="2"/>
    <x v="0"/>
    <n v="0"/>
    <x v="0"/>
    <x v="0"/>
    <s v="*CB-110                                           NEGRO    "/>
    <e v="#N/A"/>
    <s v=""/>
  </r>
  <r>
    <x v="35"/>
    <d v="2017-09-01T00:00:00"/>
    <x v="1"/>
    <s v="CTR - ZONA CENTRO"/>
    <s v="DIST - DISTRIBUIDORES"/>
    <n v="2"/>
    <x v="15"/>
    <n v="2"/>
    <x v="35"/>
    <x v="4"/>
    <x v="16"/>
    <m/>
    <x v="20"/>
    <x v="15"/>
    <n v="3360504"/>
    <m/>
    <n v="0"/>
    <n v="0"/>
    <x v="1"/>
    <x v="0"/>
    <x v="12"/>
    <x v="0"/>
    <n v="0"/>
    <x v="0"/>
    <x v="0"/>
    <s v="*CB-110                                           AZUL FIJI"/>
    <e v="#N/A"/>
    <s v=""/>
  </r>
  <r>
    <x v="35"/>
    <d v="2017-09-01T00:00:00"/>
    <x v="1"/>
    <s v="CTR - ZONA CENTRO"/>
    <s v="DIST - DISTRIBUIDORES"/>
    <n v="2"/>
    <x v="15"/>
    <n v="2"/>
    <x v="35"/>
    <x v="4"/>
    <x v="10"/>
    <m/>
    <x v="20"/>
    <x v="15"/>
    <n v="3360504"/>
    <m/>
    <n v="0"/>
    <n v="0"/>
    <x v="1"/>
    <x v="0"/>
    <x v="7"/>
    <x v="0"/>
    <n v="0"/>
    <x v="0"/>
    <x v="0"/>
    <s v="*CB-110                                           VERDE CAN"/>
    <e v="#N/A"/>
    <s v=""/>
  </r>
  <r>
    <x v="35"/>
    <d v="2017-09-01T00:00:00"/>
    <x v="1"/>
    <s v="CTR - ZONA CENTRO"/>
    <s v="DIST - DISTRIBUIDORES"/>
    <n v="2"/>
    <x v="15"/>
    <n v="2"/>
    <x v="35"/>
    <x v="0"/>
    <x v="4"/>
    <m/>
    <x v="20"/>
    <x v="15"/>
    <n v="5789916"/>
    <m/>
    <n v="0"/>
    <n v="0"/>
    <x v="1"/>
    <x v="0"/>
    <x v="3"/>
    <x v="0"/>
    <n v="0"/>
    <x v="0"/>
    <x v="0"/>
    <s v="*XR 150L                                          NEGRO ROJ"/>
    <e v="#N/A"/>
    <s v=""/>
  </r>
  <r>
    <x v="35"/>
    <d v="2017-09-01T00:00:00"/>
    <x v="1"/>
    <s v="CTR - ZONA CENTRO"/>
    <s v="DIST - DISTRIBUIDORES"/>
    <n v="2"/>
    <x v="15"/>
    <n v="2"/>
    <x v="35"/>
    <x v="0"/>
    <x v="3"/>
    <m/>
    <x v="20"/>
    <x v="15"/>
    <n v="5789916"/>
    <m/>
    <n v="0"/>
    <n v="0"/>
    <x v="1"/>
    <x v="0"/>
    <x v="13"/>
    <x v="0"/>
    <n v="0"/>
    <x v="0"/>
    <x v="0"/>
    <s v="*XR 150L                                          NEGRO    "/>
    <e v="#N/A"/>
    <s v=""/>
  </r>
  <r>
    <x v="35"/>
    <d v="2017-09-01T00:00:00"/>
    <x v="1"/>
    <s v="CTR - ZONA CENTRO"/>
    <s v="DIST - DISTRIBUIDORES"/>
    <n v="2"/>
    <x v="15"/>
    <n v="2"/>
    <x v="35"/>
    <x v="0"/>
    <x v="0"/>
    <m/>
    <x v="20"/>
    <x v="15"/>
    <n v="5789916"/>
    <m/>
    <n v="0"/>
    <n v="0"/>
    <x v="1"/>
    <x v="0"/>
    <x v="0"/>
    <x v="0"/>
    <n v="0"/>
    <x v="0"/>
    <x v="0"/>
    <s v="*XR 150L                                          NEGRO BLA"/>
    <e v="#N/A"/>
    <s v=""/>
  </r>
  <r>
    <x v="35"/>
    <d v="2017-09-01T00:00:00"/>
    <x v="1"/>
    <s v="CTR - ZONA CENTRO"/>
    <s v="DIST - DISTRIBUIDORES"/>
    <n v="5"/>
    <x v="15"/>
    <n v="5"/>
    <x v="35"/>
    <x v="5"/>
    <x v="11"/>
    <m/>
    <x v="20"/>
    <x v="15"/>
    <n v="7554622"/>
    <m/>
    <n v="0"/>
    <n v="0"/>
    <x v="1"/>
    <x v="0"/>
    <x v="8"/>
    <x v="0"/>
    <n v="0"/>
    <x v="0"/>
    <x v="0"/>
    <s v="CB 190R                                           ROJO NEGR"/>
    <e v="#N/A"/>
    <s v=""/>
  </r>
  <r>
    <x v="35"/>
    <d v="2017-09-01T00:00:00"/>
    <x v="1"/>
    <s v="CTR - ZONA CENTRO"/>
    <s v="DIST - DISTRIBUIDORES"/>
    <n v="7"/>
    <x v="15"/>
    <n v="7"/>
    <x v="35"/>
    <x v="5"/>
    <x v="5"/>
    <m/>
    <x v="20"/>
    <x v="15"/>
    <n v="7554622"/>
    <m/>
    <n v="0"/>
    <n v="0"/>
    <x v="1"/>
    <x v="0"/>
    <x v="4"/>
    <x v="0"/>
    <n v="0"/>
    <x v="0"/>
    <x v="0"/>
    <s v="CB 190R                                           NEGRO ONI"/>
    <e v="#N/A"/>
    <s v=""/>
  </r>
  <r>
    <x v="35"/>
    <d v="2017-09-01T00:00:00"/>
    <x v="1"/>
    <s v="CTR - ZONA CENTRO"/>
    <s v="DIST - DISTRIBUIDORES"/>
    <n v="3"/>
    <x v="15"/>
    <n v="3"/>
    <x v="35"/>
    <x v="1"/>
    <x v="0"/>
    <m/>
    <x v="20"/>
    <x v="15"/>
    <n v="3521008"/>
    <m/>
    <n v="0"/>
    <n v="0"/>
    <x v="1"/>
    <x v="0"/>
    <x v="0"/>
    <x v="0"/>
    <n v="0"/>
    <x v="0"/>
    <x v="0"/>
    <s v="DIO 110                                           NEGRO BLA"/>
    <e v="#N/A"/>
    <s v=""/>
  </r>
  <r>
    <x v="35"/>
    <d v="2017-09-01T00:00:00"/>
    <x v="1"/>
    <s v="CTR - ZONA CENTRO"/>
    <s v="DIST - DISTRIBUIDORES"/>
    <n v="1"/>
    <x v="15"/>
    <n v="1"/>
    <x v="35"/>
    <x v="1"/>
    <x v="20"/>
    <m/>
    <x v="20"/>
    <x v="15"/>
    <n v="3521008"/>
    <m/>
    <n v="0"/>
    <n v="0"/>
    <x v="1"/>
    <x v="0"/>
    <x v="14"/>
    <x v="0"/>
    <n v="0"/>
    <x v="0"/>
    <x v="0"/>
    <s v="DIO 110                                           AZUL BLAN"/>
    <e v="#N/A"/>
    <s v=""/>
  </r>
  <r>
    <x v="35"/>
    <d v="2017-09-01T00:00:00"/>
    <x v="1"/>
    <s v="CTR - ZONA CENTRO"/>
    <s v="DIST - DISTRIBUIDORES"/>
    <n v="11"/>
    <x v="15"/>
    <n v="11"/>
    <x v="35"/>
    <x v="9"/>
    <x v="12"/>
    <m/>
    <x v="20"/>
    <x v="15"/>
    <n v="7730252"/>
    <m/>
    <n v="0"/>
    <n v="0"/>
    <x v="1"/>
    <x v="0"/>
    <x v="7"/>
    <x v="0"/>
    <n v="0"/>
    <x v="0"/>
    <x v="0"/>
    <s v="CB 190 REPSOL                                     NARANJA B"/>
    <e v="#N/A"/>
    <s v=""/>
  </r>
  <r>
    <x v="35"/>
    <d v="2017-09-01T00:00:00"/>
    <x v="1"/>
    <s v="CTR - ZONA CENTRO"/>
    <s v="DIST - DISTRIBUIDORES"/>
    <n v="3"/>
    <x v="15"/>
    <n v="3"/>
    <x v="35"/>
    <x v="2"/>
    <x v="6"/>
    <m/>
    <x v="20"/>
    <x v="15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35"/>
    <d v="2017-09-01T00:00:00"/>
    <x v="1"/>
    <s v="CTR - ZONA CENTRO"/>
    <s v="DIST - DISTRIBUIDORES"/>
    <n v="2"/>
    <x v="15"/>
    <n v="2"/>
    <x v="35"/>
    <x v="2"/>
    <x v="17"/>
    <m/>
    <x v="20"/>
    <x v="15"/>
    <n v="6133613"/>
    <m/>
    <n v="0"/>
    <n v="0"/>
    <x v="1"/>
    <x v="0"/>
    <x v="0"/>
    <x v="0"/>
    <n v="0"/>
    <x v="0"/>
    <x v="0"/>
    <s v="CB 160F DLX                                       BLANCO PE"/>
    <e v="#N/A"/>
    <s v=""/>
  </r>
  <r>
    <x v="35"/>
    <d v="2017-09-01T00:00:00"/>
    <x v="1"/>
    <s v="CTR - ZONA CENTRO"/>
    <s v="DIST - DISTRIBUIDORES"/>
    <n v="3"/>
    <x v="15"/>
    <n v="3"/>
    <x v="35"/>
    <x v="2"/>
    <x v="9"/>
    <m/>
    <x v="20"/>
    <x v="15"/>
    <n v="6133613"/>
    <m/>
    <n v="0"/>
    <n v="0"/>
    <x v="1"/>
    <x v="0"/>
    <x v="0"/>
    <x v="0"/>
    <n v="0"/>
    <x v="0"/>
    <x v="0"/>
    <s v="CB 160F DLX                                       ROJO SPOR"/>
    <e v="#N/A"/>
    <s v=""/>
  </r>
  <r>
    <x v="35"/>
    <d v="2017-09-01T00:00:00"/>
    <x v="1"/>
    <s v="CTR - ZONA CENTRO"/>
    <s v="DIST - DISTRIBUIDORES"/>
    <n v="3"/>
    <x v="15"/>
    <n v="3"/>
    <x v="35"/>
    <x v="2"/>
    <x v="1"/>
    <m/>
    <x v="20"/>
    <x v="15"/>
    <n v="6133613"/>
    <m/>
    <n v="0"/>
    <n v="0"/>
    <x v="1"/>
    <x v="0"/>
    <x v="0"/>
    <x v="0"/>
    <n v="0"/>
    <x v="0"/>
    <x v="0"/>
    <s v="CB 160F DLX                                       NARANJA N"/>
    <e v="#N/A"/>
    <s v=""/>
  </r>
  <r>
    <x v="35"/>
    <d v="2017-09-01T00:00:00"/>
    <x v="1"/>
    <s v="CTR - ZONA CENTRO"/>
    <s v="DIST - DISTRIBUIDORES"/>
    <n v="2"/>
    <x v="15"/>
    <n v="2"/>
    <x v="35"/>
    <x v="6"/>
    <x v="7"/>
    <m/>
    <x v="20"/>
    <x v="15"/>
    <n v="3521008"/>
    <m/>
    <n v="0"/>
    <n v="0"/>
    <x v="1"/>
    <x v="0"/>
    <x v="0"/>
    <x v="0"/>
    <n v="0"/>
    <x v="0"/>
    <x v="0"/>
    <s v="DIO  110                                          AZUL     "/>
    <e v="#N/A"/>
    <s v=""/>
  </r>
  <r>
    <x v="35"/>
    <d v="2017-09-01T00:00:00"/>
    <x v="1"/>
    <s v="CTR - ZONA CENTRO"/>
    <s v="DIST - DISTRIBUIDORES"/>
    <n v="2"/>
    <x v="15"/>
    <n v="2"/>
    <x v="35"/>
    <x v="6"/>
    <x v="2"/>
    <m/>
    <x v="20"/>
    <x v="15"/>
    <n v="3521008"/>
    <m/>
    <n v="0"/>
    <n v="0"/>
    <x v="1"/>
    <x v="0"/>
    <x v="0"/>
    <x v="0"/>
    <n v="0"/>
    <x v="0"/>
    <x v="0"/>
    <s v="DIO  110                                          ROJO     "/>
    <e v="#N/A"/>
    <s v=""/>
  </r>
  <r>
    <x v="35"/>
    <d v="2017-09-01T00:00:00"/>
    <x v="1"/>
    <s v="CTR - ZONA CENTRO"/>
    <s v="DIST - DISTRIBUIDORES"/>
    <n v="1"/>
    <x v="15"/>
    <n v="1"/>
    <x v="35"/>
    <x v="10"/>
    <x v="5"/>
    <m/>
    <x v="20"/>
    <x v="15"/>
    <n v="7730252"/>
    <m/>
    <n v="0"/>
    <n v="0"/>
    <x v="1"/>
    <x v="0"/>
    <x v="0"/>
    <x v="0"/>
    <n v="0"/>
    <x v="0"/>
    <x v="0"/>
    <s v="CB 190R INSTINTO R                                NEGRO ONI"/>
    <e v="#N/A"/>
    <s v=""/>
  </r>
  <r>
    <x v="35"/>
    <d v="2017-09-01T00:00:00"/>
    <x v="1"/>
    <s v="CTR - ZONA CENTRO"/>
    <s v="DIST - DISTRIBUIDORES"/>
    <n v="1"/>
    <x v="15"/>
    <n v="1"/>
    <x v="35"/>
    <x v="11"/>
    <x v="13"/>
    <m/>
    <x v="20"/>
    <x v="15"/>
    <n v="3067227"/>
    <m/>
    <n v="0"/>
    <n v="0"/>
    <x v="1"/>
    <x v="0"/>
    <x v="8"/>
    <x v="0"/>
    <n v="0"/>
    <x v="0"/>
    <x v="0"/>
    <s v="DREAM  NEO                                        ROJO ALFA"/>
    <e v="#N/A"/>
    <s v=""/>
  </r>
  <r>
    <x v="35"/>
    <d v="2017-09-01T00:00:00"/>
    <x v="1"/>
    <s v="CTR - ZONA CENTRO"/>
    <s v="DIST - DISTRIBUIDORES"/>
    <n v="1"/>
    <x v="15"/>
    <n v="1"/>
    <x v="35"/>
    <x v="7"/>
    <x v="2"/>
    <m/>
    <x v="20"/>
    <x v="15"/>
    <n v="3696639"/>
    <m/>
    <n v="0"/>
    <n v="0"/>
    <x v="1"/>
    <x v="0"/>
    <x v="9"/>
    <x v="0"/>
    <n v="0"/>
    <x v="0"/>
    <x v="0"/>
    <s v="CB 110 DLX                                        ROJO     "/>
    <e v="#N/A"/>
    <s v=""/>
  </r>
  <r>
    <x v="35"/>
    <d v="2017-09-01T00:00:00"/>
    <x v="1"/>
    <s v="CTR - ZONA CENTRO"/>
    <s v="DIST - DISTRIBUIDORES"/>
    <n v="1"/>
    <x v="15"/>
    <n v="1"/>
    <x v="35"/>
    <x v="7"/>
    <x v="7"/>
    <m/>
    <x v="20"/>
    <x v="15"/>
    <n v="3696639"/>
    <m/>
    <n v="0"/>
    <n v="0"/>
    <x v="1"/>
    <x v="0"/>
    <x v="10"/>
    <x v="0"/>
    <n v="0"/>
    <x v="0"/>
    <x v="0"/>
    <s v="CB 110 DLX                                        AZUL     "/>
    <e v="#N/A"/>
    <s v=""/>
  </r>
  <r>
    <x v="35"/>
    <d v="2017-09-01T00:00:00"/>
    <x v="1"/>
    <s v="CTR - ZONA CENTRO"/>
    <s v="DIST - DISTRIBUIDORES"/>
    <n v="2"/>
    <x v="15"/>
    <n v="2"/>
    <x v="35"/>
    <x v="7"/>
    <x v="3"/>
    <m/>
    <x v="20"/>
    <x v="15"/>
    <n v="3696639"/>
    <m/>
    <n v="0"/>
    <n v="0"/>
    <x v="1"/>
    <x v="0"/>
    <x v="5"/>
    <x v="0"/>
    <n v="0"/>
    <x v="0"/>
    <x v="0"/>
    <s v="CB 110 DLX                                        NEGRO    "/>
    <e v="#N/A"/>
    <s v=""/>
  </r>
  <r>
    <x v="36"/>
    <d v="2017-09-01T00:00:00"/>
    <x v="1"/>
    <s v="CTR - ZONA CENTRO"/>
    <s v="DIST - DISTRIBUIDORES"/>
    <n v="3"/>
    <x v="16"/>
    <n v="3"/>
    <x v="36"/>
    <x v="2"/>
    <x v="6"/>
    <m/>
    <x v="27"/>
    <x v="16"/>
    <n v="6133613"/>
    <m/>
    <n v="40264147"/>
    <n v="70000000"/>
    <x v="0"/>
    <x v="17"/>
    <x v="0"/>
    <x v="0"/>
    <n v="0"/>
    <x v="0"/>
    <x v="0"/>
    <s v="CB 160F DLX                                       NEGRO PER"/>
    <e v="#N/A"/>
    <s v=""/>
  </r>
  <r>
    <x v="36"/>
    <d v="2017-09-01T00:00:00"/>
    <x v="1"/>
    <s v="CTR - ZONA CENTRO"/>
    <s v="DIST - DISTRIBUIDORES"/>
    <n v="1"/>
    <x v="16"/>
    <n v="1"/>
    <x v="36"/>
    <x v="2"/>
    <x v="1"/>
    <m/>
    <x v="27"/>
    <x v="16"/>
    <n v="6133613"/>
    <m/>
    <n v="40264147"/>
    <n v="70000000"/>
    <x v="0"/>
    <x v="17"/>
    <x v="0"/>
    <x v="0"/>
    <n v="0"/>
    <x v="0"/>
    <x v="0"/>
    <s v="CB 160F DLX                                       NARANJA N"/>
    <e v="#N/A"/>
    <s v=""/>
  </r>
  <r>
    <x v="37"/>
    <d v="2017-09-01T00:00:00"/>
    <x v="1"/>
    <s v="CTR - ZONA CENTRO"/>
    <s v="DIST - DISTRIBUIDORES"/>
    <n v="1"/>
    <x v="17"/>
    <n v="1"/>
    <x v="37"/>
    <x v="1"/>
    <x v="0"/>
    <m/>
    <x v="28"/>
    <x v="17"/>
    <n v="3521008"/>
    <m/>
    <n v="26234998"/>
    <n v="0"/>
    <x v="0"/>
    <x v="17"/>
    <x v="0"/>
    <x v="0"/>
    <n v="0"/>
    <x v="0"/>
    <x v="0"/>
    <s v="DIO 110                                           NEGRO BLA"/>
    <e v="#N/A"/>
    <s v=""/>
  </r>
  <r>
    <x v="37"/>
    <d v="2017-09-01T00:00:00"/>
    <x v="1"/>
    <s v="CTR - ZONA CENTRO"/>
    <s v="DIST - DISTRIBUIDORES"/>
    <n v="1"/>
    <x v="17"/>
    <n v="1"/>
    <x v="37"/>
    <x v="2"/>
    <x v="6"/>
    <m/>
    <x v="28"/>
    <x v="17"/>
    <n v="6133613"/>
    <m/>
    <n v="26234998"/>
    <n v="0"/>
    <x v="0"/>
    <x v="17"/>
    <x v="0"/>
    <x v="0"/>
    <n v="0"/>
    <x v="0"/>
    <x v="0"/>
    <s v="CB 160F DLX                                       NEGRO PER"/>
    <e v="#N/A"/>
    <s v=""/>
  </r>
  <r>
    <x v="37"/>
    <d v="2017-09-01T00:00:00"/>
    <x v="1"/>
    <s v="CTR - ZONA CENTRO"/>
    <s v="DIST - DISTRIBUIDORES"/>
    <n v="1"/>
    <x v="17"/>
    <n v="1"/>
    <x v="37"/>
    <x v="2"/>
    <x v="1"/>
    <m/>
    <x v="28"/>
    <x v="17"/>
    <n v="6133613"/>
    <m/>
    <n v="26234998"/>
    <n v="0"/>
    <x v="0"/>
    <x v="17"/>
    <x v="0"/>
    <x v="0"/>
    <n v="0"/>
    <x v="0"/>
    <x v="0"/>
    <s v="CB 160F DLX                                       NARANJA N"/>
    <e v="#N/A"/>
    <s v=""/>
  </r>
  <r>
    <x v="37"/>
    <d v="2017-09-01T00:00:00"/>
    <x v="1"/>
    <s v="CTR - ZONA CENTRO"/>
    <s v="DIST - DISTRIBUIDORES"/>
    <n v="1"/>
    <x v="17"/>
    <n v="1"/>
    <x v="37"/>
    <x v="6"/>
    <x v="7"/>
    <m/>
    <x v="28"/>
    <x v="17"/>
    <n v="3521008"/>
    <m/>
    <n v="26234998"/>
    <n v="0"/>
    <x v="0"/>
    <x v="17"/>
    <x v="0"/>
    <x v="0"/>
    <n v="0"/>
    <x v="0"/>
    <x v="0"/>
    <s v="DIO  110                                          AZUL     "/>
    <e v="#N/A"/>
    <s v=""/>
  </r>
  <r>
    <x v="38"/>
    <d v="2017-09-01T00:00:00"/>
    <x v="1"/>
    <s v="CTR - ZONA CENTRO"/>
    <s v="DIST - DISTRIBUIDORES"/>
    <n v="1"/>
    <x v="17"/>
    <n v="1"/>
    <x v="38"/>
    <x v="1"/>
    <x v="0"/>
    <m/>
    <x v="26"/>
    <x v="17"/>
    <n v="3521008"/>
    <m/>
    <n v="26234998"/>
    <n v="0"/>
    <x v="0"/>
    <x v="16"/>
    <x v="0"/>
    <x v="0"/>
    <n v="0"/>
    <x v="0"/>
    <x v="0"/>
    <s v="DIO 110                                           NEGRO BLA"/>
    <e v="#N/A"/>
    <s v=""/>
  </r>
  <r>
    <x v="38"/>
    <d v="2017-09-01T00:00:00"/>
    <x v="1"/>
    <s v="CTR - ZONA CENTRO"/>
    <s v="DIST - DISTRIBUIDORES"/>
    <n v="1"/>
    <x v="17"/>
    <n v="1"/>
    <x v="38"/>
    <x v="2"/>
    <x v="6"/>
    <m/>
    <x v="26"/>
    <x v="17"/>
    <n v="6133613"/>
    <m/>
    <n v="26234998"/>
    <n v="0"/>
    <x v="0"/>
    <x v="16"/>
    <x v="0"/>
    <x v="0"/>
    <n v="0"/>
    <x v="0"/>
    <x v="0"/>
    <s v="CB 160F DLX                                       NEGRO PER"/>
    <e v="#N/A"/>
    <s v=""/>
  </r>
  <r>
    <x v="38"/>
    <d v="2017-09-01T00:00:00"/>
    <x v="1"/>
    <s v="CTR - ZONA CENTRO"/>
    <s v="DIST - DISTRIBUIDORES"/>
    <n v="1"/>
    <x v="17"/>
    <n v="1"/>
    <x v="38"/>
    <x v="2"/>
    <x v="9"/>
    <m/>
    <x v="26"/>
    <x v="17"/>
    <n v="6133613"/>
    <m/>
    <n v="26234998"/>
    <n v="0"/>
    <x v="0"/>
    <x v="16"/>
    <x v="0"/>
    <x v="0"/>
    <n v="0"/>
    <x v="0"/>
    <x v="0"/>
    <s v="CB 160F DLX                                       ROJO SPOR"/>
    <e v="#N/A"/>
    <s v=""/>
  </r>
  <r>
    <x v="38"/>
    <d v="2017-09-01T00:00:00"/>
    <x v="1"/>
    <s v="CTR - ZONA CENTRO"/>
    <s v="DIST - DISTRIBUIDORES"/>
    <n v="1"/>
    <x v="17"/>
    <n v="1"/>
    <x v="38"/>
    <x v="6"/>
    <x v="7"/>
    <m/>
    <x v="26"/>
    <x v="17"/>
    <n v="3521008"/>
    <m/>
    <n v="26234998"/>
    <n v="0"/>
    <x v="0"/>
    <x v="16"/>
    <x v="0"/>
    <x v="0"/>
    <n v="0"/>
    <x v="0"/>
    <x v="0"/>
    <s v="DIO  110                                          AZUL     "/>
    <e v="#N/A"/>
    <s v=""/>
  </r>
  <r>
    <x v="38"/>
    <d v="2017-09-01T00:00:00"/>
    <x v="1"/>
    <s v="CTR - ZONA CENTRO"/>
    <s v="DIST - DISTRIBUIDORES"/>
    <n v="1"/>
    <x v="17"/>
    <n v="1"/>
    <x v="38"/>
    <x v="3"/>
    <x v="3"/>
    <m/>
    <x v="26"/>
    <x v="17"/>
    <n v="3941176"/>
    <m/>
    <n v="26234998"/>
    <n v="0"/>
    <x v="0"/>
    <x v="16"/>
    <x v="1"/>
    <x v="0"/>
    <n v="0"/>
    <x v="0"/>
    <x v="0"/>
    <s v="WAVE 110S                                         NEGRO    "/>
    <e v="#N/A"/>
    <s v=""/>
  </r>
  <r>
    <x v="38"/>
    <d v="2017-09-01T00:00:00"/>
    <x v="1"/>
    <s v="CTR - ZONA CENTRO"/>
    <s v="DIST - DISTRIBUIDORES"/>
    <n v="1"/>
    <x v="17"/>
    <n v="1"/>
    <x v="38"/>
    <x v="7"/>
    <x v="3"/>
    <m/>
    <x v="26"/>
    <x v="17"/>
    <n v="3696639"/>
    <m/>
    <n v="26234998"/>
    <n v="0"/>
    <x v="0"/>
    <x v="16"/>
    <x v="5"/>
    <x v="0"/>
    <n v="0"/>
    <x v="0"/>
    <x v="0"/>
    <s v="CB 110 DLX                                        NEGRO    "/>
    <e v="#N/A"/>
    <s v=""/>
  </r>
  <r>
    <x v="39"/>
    <d v="2017-09-01T00:00:00"/>
    <x v="1"/>
    <s v="CTR - ZONA CENTRO"/>
    <s v="DIST - DISTRIBUIDORES"/>
    <n v="1"/>
    <x v="18"/>
    <n v="1"/>
    <x v="39"/>
    <x v="5"/>
    <x v="11"/>
    <m/>
    <x v="29"/>
    <x v="18"/>
    <n v="7554622"/>
    <m/>
    <n v="0"/>
    <n v="0"/>
    <x v="1"/>
    <x v="18"/>
    <x v="8"/>
    <x v="0"/>
    <n v="0"/>
    <x v="0"/>
    <x v="0"/>
    <s v="CB 190R                                           ROJO NEGR"/>
    <e v="#N/A"/>
    <s v=""/>
  </r>
  <r>
    <x v="39"/>
    <d v="2017-09-01T00:00:00"/>
    <x v="1"/>
    <s v="CTR - ZONA CENTRO"/>
    <s v="DIST - DISTRIBUIDORES"/>
    <n v="2"/>
    <x v="18"/>
    <n v="2"/>
    <x v="39"/>
    <x v="1"/>
    <x v="0"/>
    <m/>
    <x v="29"/>
    <x v="18"/>
    <n v="3521008"/>
    <m/>
    <n v="0"/>
    <n v="0"/>
    <x v="1"/>
    <x v="18"/>
    <x v="0"/>
    <x v="0"/>
    <n v="0"/>
    <x v="0"/>
    <x v="0"/>
    <s v="DIO 110                                           NEGRO BLA"/>
    <e v="#N/A"/>
    <s v=""/>
  </r>
  <r>
    <x v="39"/>
    <d v="2017-09-01T00:00:00"/>
    <x v="1"/>
    <s v="CTR - ZONA CENTRO"/>
    <s v="DIST - DISTRIBUIDORES"/>
    <n v="2"/>
    <x v="18"/>
    <n v="2"/>
    <x v="39"/>
    <x v="9"/>
    <x v="12"/>
    <m/>
    <x v="29"/>
    <x v="18"/>
    <n v="7730252"/>
    <m/>
    <n v="0"/>
    <n v="0"/>
    <x v="1"/>
    <x v="18"/>
    <x v="7"/>
    <x v="0"/>
    <n v="0"/>
    <x v="0"/>
    <x v="0"/>
    <s v="CB 190 REPSOL                                     NARANJA B"/>
    <e v="#N/A"/>
    <s v=""/>
  </r>
  <r>
    <x v="39"/>
    <d v="2017-09-01T00:00:00"/>
    <x v="1"/>
    <s v="CTR - ZONA CENTRO"/>
    <s v="DIST - DISTRIBUIDORES"/>
    <n v="1"/>
    <x v="18"/>
    <n v="1"/>
    <x v="39"/>
    <x v="2"/>
    <x v="9"/>
    <m/>
    <x v="29"/>
    <x v="18"/>
    <n v="6133613"/>
    <m/>
    <n v="0"/>
    <n v="0"/>
    <x v="1"/>
    <x v="18"/>
    <x v="0"/>
    <x v="0"/>
    <n v="0"/>
    <x v="0"/>
    <x v="0"/>
    <s v="CB 160F DLX                                       ROJO SPOR"/>
    <e v="#N/A"/>
    <s v=""/>
  </r>
  <r>
    <x v="39"/>
    <d v="2017-09-01T00:00:00"/>
    <x v="1"/>
    <s v="CTR - ZONA CENTRO"/>
    <s v="DIST - DISTRIBUIDORES"/>
    <n v="1"/>
    <x v="18"/>
    <n v="1"/>
    <x v="39"/>
    <x v="6"/>
    <x v="2"/>
    <m/>
    <x v="29"/>
    <x v="18"/>
    <n v="3521008"/>
    <m/>
    <n v="0"/>
    <n v="0"/>
    <x v="1"/>
    <x v="18"/>
    <x v="0"/>
    <x v="0"/>
    <n v="0"/>
    <x v="0"/>
    <x v="0"/>
    <s v="DIO  110                                          ROJO     "/>
    <e v="#N/A"/>
    <s v=""/>
  </r>
  <r>
    <x v="39"/>
    <d v="2017-09-01T00:00:00"/>
    <x v="1"/>
    <s v="CTR - ZONA CENTRO"/>
    <s v="DIST - DISTRIBUIDORES"/>
    <n v="1"/>
    <x v="18"/>
    <n v="1"/>
    <x v="39"/>
    <x v="10"/>
    <x v="5"/>
    <m/>
    <x v="29"/>
    <x v="18"/>
    <n v="7730252"/>
    <m/>
    <n v="0"/>
    <n v="0"/>
    <x v="1"/>
    <x v="18"/>
    <x v="0"/>
    <x v="0"/>
    <n v="0"/>
    <x v="0"/>
    <x v="0"/>
    <s v="CB 190R INSTINTO R                                NEGRO ONI"/>
    <e v="#N/A"/>
    <s v=""/>
  </r>
  <r>
    <x v="39"/>
    <d v="2017-09-01T00:00:00"/>
    <x v="1"/>
    <s v="CTR - ZONA CENTRO"/>
    <s v="DIST - DISTRIBUIDORES"/>
    <n v="1"/>
    <x v="18"/>
    <n v="1"/>
    <x v="39"/>
    <x v="3"/>
    <x v="2"/>
    <m/>
    <x v="29"/>
    <x v="18"/>
    <n v="3941176"/>
    <m/>
    <n v="0"/>
    <n v="0"/>
    <x v="1"/>
    <x v="18"/>
    <x v="0"/>
    <x v="0"/>
    <n v="0"/>
    <x v="0"/>
    <x v="0"/>
    <s v="WAVE 110S                                         ROJO     "/>
    <e v="#N/A"/>
    <s v=""/>
  </r>
  <r>
    <x v="39"/>
    <d v="2017-09-01T00:00:00"/>
    <x v="1"/>
    <s v="CTR - ZONA CENTRO"/>
    <s v="DIST - DISTRIBUIDORES"/>
    <n v="1"/>
    <x v="18"/>
    <n v="1"/>
    <x v="39"/>
    <x v="7"/>
    <x v="2"/>
    <m/>
    <x v="29"/>
    <x v="18"/>
    <n v="3696639"/>
    <m/>
    <n v="0"/>
    <n v="0"/>
    <x v="1"/>
    <x v="18"/>
    <x v="9"/>
    <x v="0"/>
    <n v="0"/>
    <x v="0"/>
    <x v="0"/>
    <s v="CB 110 DLX                                        ROJO     "/>
    <e v="#N/A"/>
    <s v=""/>
  </r>
  <r>
    <x v="39"/>
    <d v="2017-09-01T00:00:00"/>
    <x v="1"/>
    <s v="CTR - ZONA CENTRO"/>
    <s v="DIST - DISTRIBUIDORES"/>
    <n v="2"/>
    <x v="18"/>
    <n v="2"/>
    <x v="39"/>
    <x v="7"/>
    <x v="3"/>
    <m/>
    <x v="29"/>
    <x v="18"/>
    <n v="3696639"/>
    <m/>
    <n v="0"/>
    <n v="0"/>
    <x v="1"/>
    <x v="18"/>
    <x v="5"/>
    <x v="0"/>
    <n v="0"/>
    <x v="0"/>
    <x v="0"/>
    <s v="CB 110 DLX                                        NEGRO    "/>
    <e v="#N/A"/>
    <s v=""/>
  </r>
  <r>
    <x v="40"/>
    <d v="2017-09-01T00:00:00"/>
    <x v="0"/>
    <s v="CTR - ZONA CENTRO"/>
    <s v="DIST - DISTRIBUIDORES"/>
    <n v="1"/>
    <x v="19"/>
    <n v="1"/>
    <x v="40"/>
    <x v="8"/>
    <x v="19"/>
    <m/>
    <x v="26"/>
    <x v="19"/>
    <n v="11496063"/>
    <m/>
    <n v="0"/>
    <n v="0"/>
    <x v="1"/>
    <x v="16"/>
    <x v="0"/>
    <x v="0"/>
    <n v="0"/>
    <x v="0"/>
    <x v="0"/>
    <s v="*XR-250 TORNADO pt MD34                           ROJO BLAN"/>
    <e v="#N/A"/>
    <s v=""/>
  </r>
  <r>
    <x v="40"/>
    <d v="2017-09-01T00:00:00"/>
    <x v="0"/>
    <s v="CTR - ZONA CENTRO"/>
    <s v="DIST - DISTRIBUIDORES"/>
    <n v="1"/>
    <x v="19"/>
    <n v="1"/>
    <x v="40"/>
    <x v="1"/>
    <x v="0"/>
    <m/>
    <x v="26"/>
    <x v="19"/>
    <n v="3521008"/>
    <m/>
    <n v="0"/>
    <n v="0"/>
    <x v="1"/>
    <x v="16"/>
    <x v="0"/>
    <x v="0"/>
    <n v="0"/>
    <x v="0"/>
    <x v="0"/>
    <s v="DIO 110                                           NEGRO BLA"/>
    <e v="#N/A"/>
    <s v=""/>
  </r>
  <r>
    <x v="40"/>
    <d v="2017-09-01T00:00:00"/>
    <x v="0"/>
    <s v="CTR - ZONA CENTRO"/>
    <s v="DIST - DISTRIBUIDORES"/>
    <n v="1"/>
    <x v="19"/>
    <n v="1"/>
    <x v="40"/>
    <x v="6"/>
    <x v="7"/>
    <m/>
    <x v="26"/>
    <x v="19"/>
    <n v="3521008"/>
    <m/>
    <n v="0"/>
    <n v="0"/>
    <x v="1"/>
    <x v="16"/>
    <x v="0"/>
    <x v="0"/>
    <n v="0"/>
    <x v="0"/>
    <x v="0"/>
    <s v="DIO  110                                          AZUL     "/>
    <e v="#N/A"/>
    <s v=""/>
  </r>
  <r>
    <x v="41"/>
    <d v="2017-09-01T00:00:00"/>
    <x v="1"/>
    <s v="CTR - ZONA CENTRO"/>
    <s v="DIST - DISTRIBUIDORES"/>
    <n v="1"/>
    <x v="19"/>
    <n v="1"/>
    <x v="41"/>
    <x v="0"/>
    <x v="4"/>
    <m/>
    <x v="30"/>
    <x v="19"/>
    <n v="5789916"/>
    <m/>
    <n v="0"/>
    <n v="0"/>
    <x v="1"/>
    <x v="19"/>
    <x v="3"/>
    <x v="0"/>
    <n v="0"/>
    <x v="0"/>
    <x v="0"/>
    <s v="*XR 150L                                          NEGRO ROJ"/>
    <e v="#N/A"/>
    <s v=""/>
  </r>
  <r>
    <x v="41"/>
    <d v="2017-09-01T00:00:00"/>
    <x v="1"/>
    <s v="CTR - ZONA CENTRO"/>
    <s v="DIST - DISTRIBUIDORES"/>
    <n v="1"/>
    <x v="19"/>
    <n v="1"/>
    <x v="41"/>
    <x v="0"/>
    <x v="3"/>
    <m/>
    <x v="30"/>
    <x v="19"/>
    <n v="5789916"/>
    <m/>
    <n v="0"/>
    <n v="0"/>
    <x v="1"/>
    <x v="19"/>
    <x v="13"/>
    <x v="0"/>
    <n v="0"/>
    <x v="0"/>
    <x v="0"/>
    <s v="*XR 150L                                          NEGRO    "/>
    <e v="#N/A"/>
    <s v=""/>
  </r>
  <r>
    <x v="41"/>
    <d v="2017-09-01T00:00:00"/>
    <x v="1"/>
    <s v="CTR - ZONA CENTRO"/>
    <s v="DIST - DISTRIBUIDORES"/>
    <n v="3"/>
    <x v="19"/>
    <n v="3"/>
    <x v="41"/>
    <x v="0"/>
    <x v="0"/>
    <m/>
    <x v="30"/>
    <x v="19"/>
    <n v="5789916"/>
    <m/>
    <n v="0"/>
    <n v="0"/>
    <x v="1"/>
    <x v="19"/>
    <x v="0"/>
    <x v="0"/>
    <n v="0"/>
    <x v="0"/>
    <x v="0"/>
    <s v="*XR 150L                                          NEGRO BLA"/>
    <e v="#N/A"/>
    <s v=""/>
  </r>
  <r>
    <x v="41"/>
    <d v="2017-09-01T00:00:00"/>
    <x v="1"/>
    <s v="CTR - ZONA CENTRO"/>
    <s v="DIST - DISTRIBUIDORES"/>
    <n v="1"/>
    <x v="19"/>
    <n v="1"/>
    <x v="41"/>
    <x v="2"/>
    <x v="17"/>
    <m/>
    <x v="30"/>
    <x v="19"/>
    <n v="6133613"/>
    <m/>
    <n v="0"/>
    <n v="0"/>
    <x v="1"/>
    <x v="19"/>
    <x v="0"/>
    <x v="0"/>
    <n v="0"/>
    <x v="0"/>
    <x v="0"/>
    <s v="CB 160F DLX                                       BLANCO PE"/>
    <e v="#N/A"/>
    <s v=""/>
  </r>
  <r>
    <x v="41"/>
    <d v="2017-09-01T00:00:00"/>
    <x v="1"/>
    <s v="CTR - ZONA CENTRO"/>
    <s v="DIST - DISTRIBUIDORES"/>
    <n v="1"/>
    <x v="19"/>
    <n v="1"/>
    <x v="41"/>
    <x v="11"/>
    <x v="13"/>
    <m/>
    <x v="30"/>
    <x v="19"/>
    <n v="3067227"/>
    <m/>
    <n v="0"/>
    <n v="0"/>
    <x v="1"/>
    <x v="19"/>
    <x v="8"/>
    <x v="0"/>
    <n v="0"/>
    <x v="0"/>
    <x v="0"/>
    <s v="DREAM  NEO                                        ROJO ALFA"/>
    <e v="#N/A"/>
    <s v=""/>
  </r>
  <r>
    <x v="41"/>
    <d v="2017-09-01T00:00:00"/>
    <x v="1"/>
    <s v="CTR - ZONA CENTRO"/>
    <s v="DIST - DISTRIBUIDORES"/>
    <n v="1"/>
    <x v="19"/>
    <n v="1"/>
    <x v="41"/>
    <x v="3"/>
    <x v="8"/>
    <m/>
    <x v="30"/>
    <x v="19"/>
    <n v="3941176"/>
    <m/>
    <n v="0"/>
    <n v="0"/>
    <x v="1"/>
    <x v="19"/>
    <x v="0"/>
    <x v="0"/>
    <n v="0"/>
    <x v="0"/>
    <x v="0"/>
    <s v="WAVE 110S                                         BLANCO   "/>
    <e v="#N/A"/>
    <s v=""/>
  </r>
  <r>
    <x v="41"/>
    <d v="2017-09-01T00:00:00"/>
    <x v="1"/>
    <s v="CTR - ZONA CENTRO"/>
    <s v="DIST - DISTRIBUIDORES"/>
    <n v="1"/>
    <x v="19"/>
    <n v="1"/>
    <x v="41"/>
    <x v="3"/>
    <x v="3"/>
    <m/>
    <x v="30"/>
    <x v="19"/>
    <n v="3941176"/>
    <m/>
    <n v="0"/>
    <n v="0"/>
    <x v="1"/>
    <x v="19"/>
    <x v="1"/>
    <x v="0"/>
    <n v="0"/>
    <x v="0"/>
    <x v="0"/>
    <s v="WAVE 110S                                         NEGRO    "/>
    <e v="#N/A"/>
    <s v=""/>
  </r>
  <r>
    <x v="41"/>
    <d v="2017-09-01T00:00:00"/>
    <x v="1"/>
    <s v="CTR - ZONA CENTRO"/>
    <s v="DIST - DISTRIBUIDORES"/>
    <n v="1"/>
    <x v="19"/>
    <n v="1"/>
    <x v="41"/>
    <x v="7"/>
    <x v="2"/>
    <m/>
    <x v="30"/>
    <x v="19"/>
    <n v="3696639"/>
    <m/>
    <n v="0"/>
    <n v="0"/>
    <x v="1"/>
    <x v="19"/>
    <x v="9"/>
    <x v="0"/>
    <n v="0"/>
    <x v="0"/>
    <x v="0"/>
    <s v="CB 110 DLX                                        ROJO     "/>
    <e v="#N/A"/>
    <s v=""/>
  </r>
  <r>
    <x v="41"/>
    <d v="2017-09-01T00:00:00"/>
    <x v="1"/>
    <s v="CTR - ZONA CENTRO"/>
    <s v="DIST - DISTRIBUIDORES"/>
    <n v="1"/>
    <x v="19"/>
    <n v="1"/>
    <x v="41"/>
    <x v="7"/>
    <x v="3"/>
    <m/>
    <x v="30"/>
    <x v="19"/>
    <n v="3696639"/>
    <m/>
    <n v="0"/>
    <n v="0"/>
    <x v="1"/>
    <x v="19"/>
    <x v="5"/>
    <x v="0"/>
    <n v="0"/>
    <x v="0"/>
    <x v="0"/>
    <s v="CB 110 DLX                                        NEGRO    "/>
    <e v="#N/A"/>
    <s v=""/>
  </r>
  <r>
    <x v="42"/>
    <d v="2017-09-01T00:00:00"/>
    <x v="1"/>
    <s v="CTR - ZONA CENTRO"/>
    <s v="DIST - DISTRIBUIDORES"/>
    <n v="1"/>
    <x v="20"/>
    <n v="1"/>
    <x v="42"/>
    <x v="0"/>
    <x v="4"/>
    <m/>
    <x v="20"/>
    <x v="20"/>
    <n v="5789916"/>
    <m/>
    <n v="16737000"/>
    <n v="0"/>
    <x v="0"/>
    <x v="0"/>
    <x v="3"/>
    <x v="0"/>
    <n v="0"/>
    <x v="0"/>
    <x v="0"/>
    <s v="*XR 150L                                          NEGRO ROJ"/>
    <e v="#N/A"/>
    <s v=""/>
  </r>
  <r>
    <x v="42"/>
    <d v="2017-09-01T00:00:00"/>
    <x v="1"/>
    <s v="CTR - ZONA CENTRO"/>
    <s v="DIST - DISTRIBUIDORES"/>
    <n v="3"/>
    <x v="20"/>
    <n v="3"/>
    <x v="42"/>
    <x v="5"/>
    <x v="11"/>
    <m/>
    <x v="20"/>
    <x v="20"/>
    <n v="7554622"/>
    <m/>
    <n v="16737000"/>
    <n v="0"/>
    <x v="0"/>
    <x v="0"/>
    <x v="8"/>
    <x v="0"/>
    <n v="0"/>
    <x v="0"/>
    <x v="0"/>
    <s v="CB 190R                                           ROJO NEGR"/>
    <e v="#N/A"/>
    <s v=""/>
  </r>
  <r>
    <x v="42"/>
    <d v="2017-09-01T00:00:00"/>
    <x v="1"/>
    <s v="CTR - ZONA CENTRO"/>
    <s v="DIST - DISTRIBUIDORES"/>
    <n v="4"/>
    <x v="20"/>
    <n v="4"/>
    <x v="42"/>
    <x v="5"/>
    <x v="5"/>
    <m/>
    <x v="20"/>
    <x v="20"/>
    <n v="7554622"/>
    <m/>
    <n v="16737000"/>
    <n v="0"/>
    <x v="0"/>
    <x v="0"/>
    <x v="4"/>
    <x v="0"/>
    <n v="0"/>
    <x v="0"/>
    <x v="0"/>
    <s v="CB 190R                                           NEGRO ONI"/>
    <e v="#N/A"/>
    <s v=""/>
  </r>
  <r>
    <x v="42"/>
    <d v="2017-09-01T00:00:00"/>
    <x v="1"/>
    <s v="CTR - ZONA CENTRO"/>
    <s v="DIST - DISTRIBUIDORES"/>
    <n v="4"/>
    <x v="20"/>
    <n v="4"/>
    <x v="42"/>
    <x v="9"/>
    <x v="12"/>
    <m/>
    <x v="20"/>
    <x v="20"/>
    <n v="7730252"/>
    <m/>
    <n v="16737000"/>
    <n v="0"/>
    <x v="0"/>
    <x v="0"/>
    <x v="7"/>
    <x v="0"/>
    <n v="0"/>
    <x v="0"/>
    <x v="0"/>
    <s v="CB 190 REPSOL                                     NARANJA B"/>
    <e v="#N/A"/>
    <s v=""/>
  </r>
  <r>
    <x v="42"/>
    <d v="2017-09-01T00:00:00"/>
    <x v="1"/>
    <s v="CTR - ZONA CENTRO"/>
    <s v="DIST - DISTRIBUIDORES"/>
    <n v="1"/>
    <x v="20"/>
    <n v="1"/>
    <x v="42"/>
    <x v="2"/>
    <x v="6"/>
    <m/>
    <x v="20"/>
    <x v="20"/>
    <n v="6133613"/>
    <m/>
    <n v="16737000"/>
    <n v="0"/>
    <x v="0"/>
    <x v="0"/>
    <x v="0"/>
    <x v="0"/>
    <n v="0"/>
    <x v="0"/>
    <x v="0"/>
    <s v="CB 160F DLX                                       NEGRO PER"/>
    <e v="#N/A"/>
    <s v=""/>
  </r>
  <r>
    <x v="42"/>
    <d v="2017-09-01T00:00:00"/>
    <x v="1"/>
    <s v="CTR - ZONA CENTRO"/>
    <s v="DIST - DISTRIBUIDORES"/>
    <n v="1"/>
    <x v="20"/>
    <n v="1"/>
    <x v="42"/>
    <x v="2"/>
    <x v="17"/>
    <m/>
    <x v="20"/>
    <x v="20"/>
    <n v="6133613"/>
    <m/>
    <n v="16737000"/>
    <n v="0"/>
    <x v="0"/>
    <x v="0"/>
    <x v="0"/>
    <x v="0"/>
    <n v="0"/>
    <x v="0"/>
    <x v="0"/>
    <s v="CB 160F DLX                                       BLANCO PE"/>
    <e v="#N/A"/>
    <s v=""/>
  </r>
  <r>
    <x v="42"/>
    <d v="2017-09-01T00:00:00"/>
    <x v="1"/>
    <s v="CTR - ZONA CENTRO"/>
    <s v="DIST - DISTRIBUIDORES"/>
    <n v="1"/>
    <x v="20"/>
    <n v="1"/>
    <x v="42"/>
    <x v="2"/>
    <x v="9"/>
    <m/>
    <x v="20"/>
    <x v="20"/>
    <n v="6133613"/>
    <m/>
    <n v="16737000"/>
    <n v="0"/>
    <x v="0"/>
    <x v="0"/>
    <x v="0"/>
    <x v="0"/>
    <n v="0"/>
    <x v="0"/>
    <x v="0"/>
    <s v="CB 160F DLX                                       ROJO SPOR"/>
    <e v="#N/A"/>
    <s v=""/>
  </r>
  <r>
    <x v="42"/>
    <d v="2017-09-01T00:00:00"/>
    <x v="1"/>
    <s v="CTR - ZONA CENTRO"/>
    <s v="DIST - DISTRIBUIDORES"/>
    <n v="1"/>
    <x v="20"/>
    <n v="1"/>
    <x v="42"/>
    <x v="2"/>
    <x v="1"/>
    <m/>
    <x v="20"/>
    <x v="20"/>
    <n v="6133613"/>
    <m/>
    <n v="16737000"/>
    <n v="0"/>
    <x v="0"/>
    <x v="0"/>
    <x v="0"/>
    <x v="0"/>
    <n v="0"/>
    <x v="0"/>
    <x v="0"/>
    <s v="CB 160F DLX                                       NARANJA N"/>
    <e v="#N/A"/>
    <s v=""/>
  </r>
  <r>
    <x v="42"/>
    <d v="2017-09-01T00:00:00"/>
    <x v="1"/>
    <s v="CTR - ZONA CENTRO"/>
    <s v="DIST - DISTRIBUIDORES"/>
    <n v="1"/>
    <x v="20"/>
    <n v="1"/>
    <x v="42"/>
    <x v="6"/>
    <x v="2"/>
    <m/>
    <x v="20"/>
    <x v="20"/>
    <n v="3521008"/>
    <m/>
    <n v="16737000"/>
    <n v="0"/>
    <x v="0"/>
    <x v="0"/>
    <x v="0"/>
    <x v="0"/>
    <n v="0"/>
    <x v="0"/>
    <x v="0"/>
    <s v="DIO  110                                          ROJO     "/>
    <e v="#N/A"/>
    <s v=""/>
  </r>
  <r>
    <x v="42"/>
    <d v="2017-09-01T00:00:00"/>
    <x v="1"/>
    <s v="CTR - ZONA CENTRO"/>
    <s v="DIST - DISTRIBUIDORES"/>
    <n v="1"/>
    <x v="20"/>
    <n v="1"/>
    <x v="42"/>
    <x v="10"/>
    <x v="5"/>
    <m/>
    <x v="20"/>
    <x v="20"/>
    <n v="7730252"/>
    <m/>
    <n v="16737000"/>
    <n v="0"/>
    <x v="0"/>
    <x v="0"/>
    <x v="0"/>
    <x v="0"/>
    <n v="0"/>
    <x v="0"/>
    <x v="0"/>
    <s v="CB 190R INSTINTO R                                NEGRO ONI"/>
    <e v="#N/A"/>
    <s v=""/>
  </r>
  <r>
    <x v="42"/>
    <d v="2017-09-01T00:00:00"/>
    <x v="1"/>
    <s v="CTR - ZONA CENTRO"/>
    <s v="DIST - DISTRIBUIDORES"/>
    <n v="1"/>
    <x v="20"/>
    <n v="1"/>
    <x v="42"/>
    <x v="7"/>
    <x v="14"/>
    <m/>
    <x v="20"/>
    <x v="20"/>
    <n v="3696639"/>
    <m/>
    <n v="16737000"/>
    <n v="0"/>
    <x v="0"/>
    <x v="0"/>
    <x v="0"/>
    <x v="0"/>
    <n v="0"/>
    <x v="0"/>
    <x v="0"/>
    <s v="CB 110 DLX                                        GRIS     "/>
    <e v="#N/A"/>
    <s v=""/>
  </r>
  <r>
    <x v="42"/>
    <d v="2017-09-01T00:00:00"/>
    <x v="1"/>
    <s v="CTR - ZONA CENTRO"/>
    <s v="DIST - DISTRIBUIDORES"/>
    <n v="1"/>
    <x v="20"/>
    <n v="1"/>
    <x v="42"/>
    <x v="7"/>
    <x v="3"/>
    <m/>
    <x v="20"/>
    <x v="20"/>
    <n v="3696639"/>
    <m/>
    <n v="16737000"/>
    <n v="0"/>
    <x v="0"/>
    <x v="0"/>
    <x v="5"/>
    <x v="0"/>
    <n v="0"/>
    <x v="0"/>
    <x v="0"/>
    <s v="CB 110 DLX                                        NEGRO    "/>
    <e v="#N/A"/>
    <s v=""/>
  </r>
  <r>
    <x v="43"/>
    <d v="2017-09-01T00:00:00"/>
    <x v="1"/>
    <s v="CTR - ZONA CENTRO"/>
    <s v="DIST - DISTRIBUIDORES"/>
    <n v="1"/>
    <x v="20"/>
    <n v="1"/>
    <x v="43"/>
    <x v="0"/>
    <x v="4"/>
    <m/>
    <x v="31"/>
    <x v="20"/>
    <n v="5789916"/>
    <m/>
    <n v="16737000"/>
    <n v="0"/>
    <x v="0"/>
    <x v="18"/>
    <x v="3"/>
    <x v="0"/>
    <n v="0"/>
    <x v="0"/>
    <x v="0"/>
    <s v="*XR 150L                                          NEGRO ROJ"/>
    <e v="#N/A"/>
    <s v=""/>
  </r>
  <r>
    <x v="43"/>
    <d v="2017-09-01T00:00:00"/>
    <x v="1"/>
    <s v="CTR - ZONA CENTRO"/>
    <s v="DIST - DISTRIBUIDORES"/>
    <n v="1"/>
    <x v="20"/>
    <n v="1"/>
    <x v="43"/>
    <x v="5"/>
    <x v="5"/>
    <m/>
    <x v="31"/>
    <x v="20"/>
    <n v="7554622"/>
    <m/>
    <n v="16737000"/>
    <n v="0"/>
    <x v="0"/>
    <x v="18"/>
    <x v="4"/>
    <x v="0"/>
    <n v="0"/>
    <x v="0"/>
    <x v="0"/>
    <s v="CB 190R                                           NEGRO ONI"/>
    <e v="#N/A"/>
    <s v=""/>
  </r>
  <r>
    <x v="43"/>
    <d v="2017-09-01T00:00:00"/>
    <x v="1"/>
    <s v="CTR - ZONA CENTRO"/>
    <s v="DIST - DISTRIBUIDORES"/>
    <n v="2"/>
    <x v="20"/>
    <n v="2"/>
    <x v="43"/>
    <x v="9"/>
    <x v="12"/>
    <m/>
    <x v="31"/>
    <x v="20"/>
    <n v="7730252"/>
    <m/>
    <n v="16737000"/>
    <n v="0"/>
    <x v="0"/>
    <x v="18"/>
    <x v="7"/>
    <x v="0"/>
    <n v="0"/>
    <x v="0"/>
    <x v="0"/>
    <s v="CB 190 REPSOL                                     NARANJA B"/>
    <e v="#N/A"/>
    <s v=""/>
  </r>
  <r>
    <x v="43"/>
    <d v="2017-09-01T00:00:00"/>
    <x v="1"/>
    <s v="CTR - ZONA CENTRO"/>
    <s v="DIST - DISTRIBUIDORES"/>
    <n v="1"/>
    <x v="20"/>
    <n v="1"/>
    <x v="43"/>
    <x v="2"/>
    <x v="6"/>
    <m/>
    <x v="31"/>
    <x v="20"/>
    <n v="6133613"/>
    <m/>
    <n v="16737000"/>
    <n v="0"/>
    <x v="0"/>
    <x v="18"/>
    <x v="0"/>
    <x v="0"/>
    <n v="0"/>
    <x v="0"/>
    <x v="0"/>
    <s v="CB 160F DLX                                       NEGRO PER"/>
    <e v="#N/A"/>
    <s v=""/>
  </r>
  <r>
    <x v="43"/>
    <d v="2017-09-01T00:00:00"/>
    <x v="1"/>
    <s v="CTR - ZONA CENTRO"/>
    <s v="DIST - DISTRIBUIDORES"/>
    <n v="1"/>
    <x v="20"/>
    <n v="1"/>
    <x v="43"/>
    <x v="6"/>
    <x v="2"/>
    <m/>
    <x v="31"/>
    <x v="20"/>
    <n v="3521008"/>
    <m/>
    <n v="16737000"/>
    <n v="0"/>
    <x v="0"/>
    <x v="18"/>
    <x v="0"/>
    <x v="0"/>
    <n v="0"/>
    <x v="0"/>
    <x v="0"/>
    <s v="DIO  110                                          ROJO     "/>
    <e v="#N/A"/>
    <s v=""/>
  </r>
  <r>
    <x v="43"/>
    <d v="2017-09-01T00:00:00"/>
    <x v="1"/>
    <s v="CTR - ZONA CENTRO"/>
    <s v="DIST - DISTRIBUIDORES"/>
    <n v="1"/>
    <x v="20"/>
    <n v="1"/>
    <x v="43"/>
    <x v="7"/>
    <x v="3"/>
    <m/>
    <x v="31"/>
    <x v="20"/>
    <n v="3696639"/>
    <m/>
    <n v="16737000"/>
    <n v="0"/>
    <x v="0"/>
    <x v="18"/>
    <x v="5"/>
    <x v="0"/>
    <n v="0"/>
    <x v="0"/>
    <x v="0"/>
    <s v="CB 110 DLX                                        NEGRO    "/>
    <e v="#N/A"/>
    <s v=""/>
  </r>
  <r>
    <x v="44"/>
    <d v="2017-09-01T00:00:00"/>
    <x v="1"/>
    <s v="CTR - ZONA CENTRO"/>
    <s v="DIST - DISTRIBUIDORES"/>
    <n v="1"/>
    <x v="21"/>
    <n v="1"/>
    <x v="44"/>
    <x v="5"/>
    <x v="5"/>
    <m/>
    <x v="20"/>
    <x v="21"/>
    <n v="7554622"/>
    <m/>
    <n v="7591371"/>
    <n v="0"/>
    <x v="0"/>
    <x v="0"/>
    <x v="4"/>
    <x v="0"/>
    <n v="0"/>
    <x v="0"/>
    <x v="0"/>
    <s v="CB 190R                                           NEGRO ONI"/>
    <e v="#N/A"/>
    <s v=""/>
  </r>
  <r>
    <x v="44"/>
    <d v="2017-09-01T00:00:00"/>
    <x v="1"/>
    <s v="CTR - ZONA CENTRO"/>
    <s v="DIST - DISTRIBUIDORES"/>
    <n v="1"/>
    <x v="21"/>
    <n v="1"/>
    <x v="44"/>
    <x v="9"/>
    <x v="12"/>
    <m/>
    <x v="20"/>
    <x v="21"/>
    <n v="7730252"/>
    <m/>
    <n v="7591371"/>
    <n v="0"/>
    <x v="0"/>
    <x v="0"/>
    <x v="7"/>
    <x v="3"/>
    <n v="7730252"/>
    <x v="0"/>
    <x v="0"/>
    <s v="CB 190 REPSOL                                     NARANJA B"/>
    <e v="#N/A"/>
    <s v=""/>
  </r>
  <r>
    <x v="44"/>
    <d v="2017-09-01T00:00:00"/>
    <x v="1"/>
    <s v="CTR - ZONA CENTRO"/>
    <s v="DIST - DISTRIBUIDORES"/>
    <n v="1"/>
    <x v="21"/>
    <n v="1"/>
    <x v="44"/>
    <x v="2"/>
    <x v="6"/>
    <m/>
    <x v="20"/>
    <x v="21"/>
    <n v="6133613"/>
    <m/>
    <n v="7591371"/>
    <n v="0"/>
    <x v="0"/>
    <x v="0"/>
    <x v="0"/>
    <x v="0"/>
    <n v="0"/>
    <x v="0"/>
    <x v="0"/>
    <s v="CB 160F DLX                                       NEGRO PER"/>
    <e v="#N/A"/>
    <s v=""/>
  </r>
  <r>
    <x v="44"/>
    <d v="2017-09-01T00:00:00"/>
    <x v="1"/>
    <s v="CTR - ZONA CENTRO"/>
    <s v="DIST - DISTRIBUIDORES"/>
    <n v="1"/>
    <x v="21"/>
    <n v="1"/>
    <x v="44"/>
    <x v="2"/>
    <x v="1"/>
    <m/>
    <x v="20"/>
    <x v="21"/>
    <n v="6133613"/>
    <m/>
    <n v="7591371"/>
    <n v="0"/>
    <x v="0"/>
    <x v="0"/>
    <x v="0"/>
    <x v="0"/>
    <n v="0"/>
    <x v="0"/>
    <x v="0"/>
    <s v="CB 160F DLX                                       NARANJA N"/>
    <e v="#N/A"/>
    <s v=""/>
  </r>
  <r>
    <x v="45"/>
    <d v="2017-09-01T00:00:00"/>
    <x v="0"/>
    <s v="CTR - ZONA CENTRO"/>
    <s v="DIST - DISTRIBUIDORES"/>
    <n v="1"/>
    <x v="22"/>
    <n v="1"/>
    <x v="45"/>
    <x v="13"/>
    <x v="3"/>
    <m/>
    <x v="32"/>
    <x v="22"/>
    <n v="4109244"/>
    <m/>
    <n v="32977850"/>
    <n v="0"/>
    <x v="0"/>
    <x v="13"/>
    <x v="0"/>
    <x v="3"/>
    <n v="4109244"/>
    <x v="3"/>
    <x v="1"/>
    <s v="*CBF-125 pt                                       NEGRO    "/>
    <s v="ENTREGAS"/>
    <s v="E"/>
  </r>
  <r>
    <x v="45"/>
    <d v="2017-09-01T00:00:00"/>
    <x v="0"/>
    <s v="CTR - ZONA CENTRO"/>
    <s v="DIST - DISTRIBUIDORES"/>
    <n v="1"/>
    <x v="22"/>
    <n v="1"/>
    <x v="45"/>
    <x v="9"/>
    <x v="12"/>
    <m/>
    <x v="32"/>
    <x v="22"/>
    <n v="7730252"/>
    <m/>
    <n v="32977850"/>
    <n v="0"/>
    <x v="0"/>
    <x v="13"/>
    <x v="7"/>
    <x v="3"/>
    <n v="7730252"/>
    <x v="3"/>
    <x v="1"/>
    <s v="CB 190 REPSOL                                     NARANJA B"/>
    <s v="ENTREGAS"/>
    <s v="E"/>
  </r>
  <r>
    <x v="45"/>
    <d v="2017-09-01T00:00:00"/>
    <x v="0"/>
    <s v="CTR - ZONA CENTRO"/>
    <s v="DIST - DISTRIBUIDORES"/>
    <n v="1"/>
    <x v="22"/>
    <n v="1"/>
    <x v="45"/>
    <x v="2"/>
    <x v="17"/>
    <m/>
    <x v="32"/>
    <x v="22"/>
    <n v="6133613"/>
    <m/>
    <n v="32977850"/>
    <n v="0"/>
    <x v="0"/>
    <x v="13"/>
    <x v="0"/>
    <x v="0"/>
    <n v="0"/>
    <x v="0"/>
    <x v="0"/>
    <s v="CB 160F DLX                                       BLANCO PE"/>
    <e v="#N/A"/>
    <s v=""/>
  </r>
  <r>
    <x v="45"/>
    <d v="2017-09-01T00:00:00"/>
    <x v="0"/>
    <s v="CTR - ZONA CENTRO"/>
    <s v="DIST - DISTRIBUIDORES"/>
    <n v="2"/>
    <x v="22"/>
    <n v="2"/>
    <x v="45"/>
    <x v="7"/>
    <x v="7"/>
    <m/>
    <x v="32"/>
    <x v="22"/>
    <n v="3696639"/>
    <m/>
    <n v="32977850"/>
    <n v="0"/>
    <x v="0"/>
    <x v="13"/>
    <x v="10"/>
    <x v="2"/>
    <n v="7393278"/>
    <x v="3"/>
    <x v="1"/>
    <s v="CB 110 DLX                                        AZUL     "/>
    <s v="ENTREGAS"/>
    <s v="E"/>
  </r>
  <r>
    <x v="46"/>
    <d v="2017-09-01T00:00:00"/>
    <x v="1"/>
    <s v="SURO - SUR OCCIDENTE"/>
    <s v="DIST - DISTRIBUIDORES"/>
    <n v="1"/>
    <x v="23"/>
    <n v="1"/>
    <x v="46"/>
    <x v="9"/>
    <x v="12"/>
    <m/>
    <x v="33"/>
    <x v="23"/>
    <n v="7730252"/>
    <m/>
    <n v="7126115"/>
    <n v="0"/>
    <x v="0"/>
    <x v="20"/>
    <x v="7"/>
    <x v="0"/>
    <n v="0"/>
    <x v="0"/>
    <x v="0"/>
    <s v="CB 190 REPSOL                                     NARANJA B"/>
    <e v="#N/A"/>
    <s v=""/>
  </r>
  <r>
    <x v="46"/>
    <d v="2017-09-01T00:00:00"/>
    <x v="1"/>
    <s v="SURO - SUR OCCIDENTE"/>
    <s v="DIST - DISTRIBUIDORES"/>
    <n v="1"/>
    <x v="23"/>
    <n v="1"/>
    <x v="46"/>
    <x v="11"/>
    <x v="13"/>
    <m/>
    <x v="33"/>
    <x v="23"/>
    <n v="3067227"/>
    <m/>
    <n v="7126115"/>
    <n v="0"/>
    <x v="0"/>
    <x v="20"/>
    <x v="8"/>
    <x v="3"/>
    <n v="3067227"/>
    <x v="4"/>
    <x v="1"/>
    <s v="DREAM  NEO                                        ROJO ALFA"/>
    <s v="GLOBALISTIK"/>
    <s v="G"/>
  </r>
  <r>
    <x v="46"/>
    <d v="2017-09-01T00:00:00"/>
    <x v="1"/>
    <s v="SURO - SUR OCCIDENTE"/>
    <s v="DIST - DISTRIBUIDORES"/>
    <n v="1"/>
    <x v="23"/>
    <n v="1"/>
    <x v="46"/>
    <x v="11"/>
    <x v="4"/>
    <m/>
    <x v="33"/>
    <x v="23"/>
    <n v="3067227"/>
    <m/>
    <n v="7126115"/>
    <n v="0"/>
    <x v="0"/>
    <x v="20"/>
    <x v="0"/>
    <x v="3"/>
    <n v="3067227"/>
    <x v="4"/>
    <x v="1"/>
    <s v="DREAM  NEO                                        NEGRO ROJ"/>
    <s v="GLOBALISTIK"/>
    <s v="G"/>
  </r>
  <r>
    <x v="47"/>
    <d v="2017-09-01T00:00:00"/>
    <x v="1"/>
    <s v="SURO - SUR OCCIDENTE"/>
    <s v="DIST - DISTRIBUIDORES"/>
    <n v="3"/>
    <x v="24"/>
    <n v="3"/>
    <x v="47"/>
    <x v="0"/>
    <x v="4"/>
    <m/>
    <x v="34"/>
    <x v="24"/>
    <n v="5789916"/>
    <m/>
    <n v="0"/>
    <n v="5162201"/>
    <x v="0"/>
    <x v="21"/>
    <x v="3"/>
    <x v="0"/>
    <n v="0"/>
    <x v="0"/>
    <x v="0"/>
    <s v="*XR 150L                                          NEGRO ROJ"/>
    <e v="#N/A"/>
    <s v=""/>
  </r>
  <r>
    <x v="47"/>
    <d v="2017-09-01T00:00:00"/>
    <x v="1"/>
    <s v="SURO - SUR OCCIDENTE"/>
    <s v="DIST - DISTRIBUIDORES"/>
    <n v="2"/>
    <x v="24"/>
    <n v="2"/>
    <x v="47"/>
    <x v="11"/>
    <x v="13"/>
    <m/>
    <x v="34"/>
    <x v="24"/>
    <n v="3067227"/>
    <m/>
    <n v="0"/>
    <n v="5162201"/>
    <x v="0"/>
    <x v="21"/>
    <x v="8"/>
    <x v="0"/>
    <n v="0"/>
    <x v="0"/>
    <x v="0"/>
    <s v="DREAM  NEO                                        ROJO ALFA"/>
    <e v="#N/A"/>
    <s v=""/>
  </r>
  <r>
    <x v="47"/>
    <d v="2017-09-01T00:00:00"/>
    <x v="1"/>
    <s v="SURO - SUR OCCIDENTE"/>
    <s v="DIST - DISTRIBUIDORES"/>
    <n v="2"/>
    <x v="24"/>
    <n v="2"/>
    <x v="47"/>
    <x v="11"/>
    <x v="4"/>
    <m/>
    <x v="34"/>
    <x v="24"/>
    <n v="3067227"/>
    <m/>
    <n v="0"/>
    <n v="5162201"/>
    <x v="0"/>
    <x v="21"/>
    <x v="0"/>
    <x v="0"/>
    <n v="0"/>
    <x v="0"/>
    <x v="0"/>
    <s v="DREAM  NEO                                        NEGRO ROJ"/>
    <e v="#N/A"/>
    <s v=""/>
  </r>
  <r>
    <x v="48"/>
    <d v="2017-09-01T00:00:00"/>
    <x v="1"/>
    <s v="SUR - ZONA SUR"/>
    <s v="DIST - DISTRIBUIDORES"/>
    <n v="2"/>
    <x v="24"/>
    <n v="2"/>
    <x v="48"/>
    <x v="0"/>
    <x v="4"/>
    <m/>
    <x v="35"/>
    <x v="24"/>
    <n v="5789916"/>
    <m/>
    <n v="0"/>
    <n v="5162201"/>
    <x v="0"/>
    <x v="20"/>
    <x v="3"/>
    <x v="0"/>
    <n v="0"/>
    <x v="0"/>
    <x v="0"/>
    <s v="*XR 150L                                          NEGRO ROJ"/>
    <e v="#N/A"/>
    <s v=""/>
  </r>
  <r>
    <x v="48"/>
    <d v="2017-09-01T00:00:00"/>
    <x v="1"/>
    <s v="SUR - ZONA SUR"/>
    <s v="DIST - DISTRIBUIDORES"/>
    <n v="2"/>
    <x v="24"/>
    <n v="2"/>
    <x v="48"/>
    <x v="0"/>
    <x v="0"/>
    <m/>
    <x v="35"/>
    <x v="24"/>
    <n v="5789916"/>
    <m/>
    <n v="0"/>
    <n v="5162201"/>
    <x v="0"/>
    <x v="20"/>
    <x v="0"/>
    <x v="0"/>
    <n v="0"/>
    <x v="0"/>
    <x v="0"/>
    <s v="*XR 150L                                          NEGRO BLA"/>
    <e v="#N/A"/>
    <s v=""/>
  </r>
  <r>
    <x v="48"/>
    <d v="2017-09-01T00:00:00"/>
    <x v="1"/>
    <s v="SUR - ZONA SUR"/>
    <s v="DIST - DISTRIBUIDORES"/>
    <n v="1"/>
    <x v="24"/>
    <n v="1"/>
    <x v="48"/>
    <x v="7"/>
    <x v="2"/>
    <m/>
    <x v="35"/>
    <x v="24"/>
    <n v="3696639"/>
    <m/>
    <n v="0"/>
    <n v="5162201"/>
    <x v="0"/>
    <x v="20"/>
    <x v="9"/>
    <x v="0"/>
    <n v="0"/>
    <x v="0"/>
    <x v="0"/>
    <s v="CB 110 DLX                                        ROJO     "/>
    <e v="#N/A"/>
    <s v=""/>
  </r>
  <r>
    <x v="49"/>
    <d v="2017-09-01T00:00:00"/>
    <x v="1"/>
    <s v="SURO - SUR OCCIDENTE"/>
    <s v="DIST - DISTRIBUIDORES"/>
    <n v="1"/>
    <x v="25"/>
    <n v="1"/>
    <x v="49"/>
    <x v="4"/>
    <x v="3"/>
    <m/>
    <x v="36"/>
    <x v="25"/>
    <n v="3360504"/>
    <m/>
    <n v="96395644"/>
    <n v="0"/>
    <x v="0"/>
    <x v="20"/>
    <x v="2"/>
    <x v="3"/>
    <n v="3360504"/>
    <x v="4"/>
    <x v="1"/>
    <s v="*CB-110                                           NEGRO    "/>
    <s v="GLOBALISTIK"/>
    <s v="G"/>
  </r>
  <r>
    <x v="49"/>
    <d v="2017-09-01T00:00:00"/>
    <x v="1"/>
    <s v="SURO - SUR OCCIDENTE"/>
    <s v="DIST - DISTRIBUIDORES"/>
    <n v="3"/>
    <x v="25"/>
    <n v="3"/>
    <x v="49"/>
    <x v="0"/>
    <x v="3"/>
    <m/>
    <x v="36"/>
    <x v="25"/>
    <n v="5789916"/>
    <m/>
    <n v="96395644"/>
    <n v="0"/>
    <x v="0"/>
    <x v="20"/>
    <x v="13"/>
    <x v="4"/>
    <n v="17369748"/>
    <x v="4"/>
    <x v="1"/>
    <s v="*XR 150L                                          NEGRO    "/>
    <s v="GLOBALISTIK"/>
    <s v="G"/>
  </r>
  <r>
    <x v="49"/>
    <d v="2017-09-01T00:00:00"/>
    <x v="1"/>
    <s v="SURO - SUR OCCIDENTE"/>
    <s v="DIST - DISTRIBUIDORES"/>
    <n v="3"/>
    <x v="25"/>
    <n v="3"/>
    <x v="49"/>
    <x v="0"/>
    <x v="0"/>
    <m/>
    <x v="36"/>
    <x v="25"/>
    <n v="5789916"/>
    <m/>
    <n v="96395644"/>
    <n v="0"/>
    <x v="0"/>
    <x v="20"/>
    <x v="0"/>
    <x v="0"/>
    <n v="0"/>
    <x v="0"/>
    <x v="0"/>
    <s v="*XR 150L                                          NEGRO BLA"/>
    <e v="#N/A"/>
    <s v=""/>
  </r>
  <r>
    <x v="49"/>
    <d v="2017-09-01T00:00:00"/>
    <x v="1"/>
    <s v="SURO - SUR OCCIDENTE"/>
    <s v="DIST - DISTRIBUIDORES"/>
    <n v="1"/>
    <x v="25"/>
    <n v="1"/>
    <x v="49"/>
    <x v="9"/>
    <x v="12"/>
    <m/>
    <x v="36"/>
    <x v="25"/>
    <n v="7730252"/>
    <m/>
    <n v="96395644"/>
    <n v="0"/>
    <x v="0"/>
    <x v="20"/>
    <x v="7"/>
    <x v="3"/>
    <n v="7730252"/>
    <x v="4"/>
    <x v="1"/>
    <s v="CB 190 REPSOL                                     NARANJA B"/>
    <s v="GLOBALISTIK"/>
    <s v="G"/>
  </r>
  <r>
    <x v="49"/>
    <d v="2017-09-01T00:00:00"/>
    <x v="1"/>
    <s v="SURO - SUR OCCIDENTE"/>
    <s v="DIST - DISTRIBUIDORES"/>
    <n v="2"/>
    <x v="25"/>
    <n v="2"/>
    <x v="49"/>
    <x v="2"/>
    <x v="6"/>
    <m/>
    <x v="36"/>
    <x v="25"/>
    <n v="6133613"/>
    <m/>
    <n v="96395644"/>
    <n v="0"/>
    <x v="0"/>
    <x v="20"/>
    <x v="0"/>
    <x v="0"/>
    <n v="0"/>
    <x v="0"/>
    <x v="0"/>
    <s v="CB 160F DLX                                       NEGRO PER"/>
    <e v="#N/A"/>
    <s v=""/>
  </r>
  <r>
    <x v="49"/>
    <d v="2017-09-01T00:00:00"/>
    <x v="1"/>
    <s v="SURO - SUR OCCIDENTE"/>
    <s v="DIST - DISTRIBUIDORES"/>
    <n v="1"/>
    <x v="25"/>
    <n v="1"/>
    <x v="49"/>
    <x v="2"/>
    <x v="9"/>
    <m/>
    <x v="36"/>
    <x v="25"/>
    <n v="6133613"/>
    <m/>
    <n v="96395644"/>
    <n v="0"/>
    <x v="0"/>
    <x v="20"/>
    <x v="0"/>
    <x v="0"/>
    <n v="0"/>
    <x v="0"/>
    <x v="0"/>
    <s v="CB 160F DLX                                       ROJO SPOR"/>
    <e v="#N/A"/>
    <s v=""/>
  </r>
  <r>
    <x v="49"/>
    <d v="2017-09-01T00:00:00"/>
    <x v="1"/>
    <s v="SURO - SUR OCCIDENTE"/>
    <s v="DIST - DISTRIBUIDORES"/>
    <n v="1"/>
    <x v="25"/>
    <n v="1"/>
    <x v="49"/>
    <x v="2"/>
    <x v="1"/>
    <m/>
    <x v="36"/>
    <x v="25"/>
    <n v="6133613"/>
    <m/>
    <n v="96395644"/>
    <n v="0"/>
    <x v="0"/>
    <x v="20"/>
    <x v="0"/>
    <x v="0"/>
    <n v="0"/>
    <x v="0"/>
    <x v="0"/>
    <s v="CB 160F DLX                                       NARANJA N"/>
    <e v="#N/A"/>
    <s v=""/>
  </r>
  <r>
    <x v="49"/>
    <d v="2017-09-01T00:00:00"/>
    <x v="1"/>
    <s v="SURO - SUR OCCIDENTE"/>
    <s v="DIST - DISTRIBUIDORES"/>
    <n v="1"/>
    <x v="25"/>
    <n v="1"/>
    <x v="49"/>
    <x v="3"/>
    <x v="2"/>
    <m/>
    <x v="36"/>
    <x v="25"/>
    <n v="3941176"/>
    <m/>
    <n v="96395644"/>
    <n v="0"/>
    <x v="0"/>
    <x v="20"/>
    <x v="0"/>
    <x v="0"/>
    <n v="0"/>
    <x v="0"/>
    <x v="0"/>
    <s v="WAVE 110S                                         ROJO     "/>
    <e v="#N/A"/>
    <s v=""/>
  </r>
  <r>
    <x v="49"/>
    <d v="2017-09-01T00:00:00"/>
    <x v="1"/>
    <s v="SURO - SUR OCCIDENTE"/>
    <s v="DIST - DISTRIBUIDORES"/>
    <n v="1"/>
    <x v="25"/>
    <n v="1"/>
    <x v="49"/>
    <x v="3"/>
    <x v="8"/>
    <m/>
    <x v="36"/>
    <x v="25"/>
    <n v="3941176"/>
    <m/>
    <n v="96395644"/>
    <n v="0"/>
    <x v="0"/>
    <x v="20"/>
    <x v="0"/>
    <x v="0"/>
    <n v="0"/>
    <x v="0"/>
    <x v="0"/>
    <s v="WAVE 110S                                         BLANCO   "/>
    <e v="#N/A"/>
    <s v=""/>
  </r>
  <r>
    <x v="49"/>
    <d v="2017-09-01T00:00:00"/>
    <x v="1"/>
    <s v="SURO - SUR OCCIDENTE"/>
    <s v="DIST - DISTRIBUIDORES"/>
    <n v="1"/>
    <x v="25"/>
    <n v="1"/>
    <x v="49"/>
    <x v="3"/>
    <x v="3"/>
    <m/>
    <x v="36"/>
    <x v="25"/>
    <n v="3941176"/>
    <m/>
    <n v="96395644"/>
    <n v="0"/>
    <x v="0"/>
    <x v="20"/>
    <x v="1"/>
    <x v="3"/>
    <n v="3941176"/>
    <x v="4"/>
    <x v="1"/>
    <s v="WAVE 110S                                         NEGRO    "/>
    <s v="GLOBALISTIK"/>
    <s v="G"/>
  </r>
  <r>
    <x v="49"/>
    <d v="2017-09-01T00:00:00"/>
    <x v="1"/>
    <s v="SURO - SUR OCCIDENTE"/>
    <s v="DIST - DISTRIBUIDORES"/>
    <n v="4"/>
    <x v="25"/>
    <n v="4"/>
    <x v="49"/>
    <x v="7"/>
    <x v="7"/>
    <m/>
    <x v="36"/>
    <x v="25"/>
    <n v="3696639"/>
    <m/>
    <n v="96395644"/>
    <n v="0"/>
    <x v="0"/>
    <x v="20"/>
    <x v="10"/>
    <x v="6"/>
    <n v="14786556"/>
    <x v="4"/>
    <x v="1"/>
    <s v="CB 110 DLX                                        AZUL     "/>
    <s v="GLOBALISTIK"/>
    <s v="G"/>
  </r>
  <r>
    <x v="49"/>
    <d v="2017-09-01T00:00:00"/>
    <x v="1"/>
    <s v="SURO - SUR OCCIDENTE"/>
    <s v="DIST - DISTRIBUIDORES"/>
    <n v="4"/>
    <x v="25"/>
    <n v="4"/>
    <x v="49"/>
    <x v="7"/>
    <x v="3"/>
    <m/>
    <x v="36"/>
    <x v="25"/>
    <n v="3696639"/>
    <m/>
    <n v="96395644"/>
    <n v="0"/>
    <x v="0"/>
    <x v="20"/>
    <x v="5"/>
    <x v="6"/>
    <n v="14786556"/>
    <x v="4"/>
    <x v="1"/>
    <s v="CB 110 DLX                                        NEGRO    "/>
    <s v="GLOBALISTIK"/>
    <s v="G"/>
  </r>
  <r>
    <x v="50"/>
    <d v="2017-09-01T00:00:00"/>
    <x v="1"/>
    <s v="SURO - SUR OCCIDENTE"/>
    <s v="DIST - DISTRIBUIDORES"/>
    <n v="3"/>
    <x v="26"/>
    <n v="3"/>
    <x v="50"/>
    <x v="11"/>
    <x v="13"/>
    <m/>
    <x v="37"/>
    <x v="26"/>
    <n v="3067227"/>
    <m/>
    <n v="0"/>
    <n v="145510988"/>
    <x v="0"/>
    <x v="16"/>
    <x v="8"/>
    <x v="0"/>
    <n v="0"/>
    <x v="0"/>
    <x v="0"/>
    <s v="DREAM  NEO                                        ROJO ALFA"/>
    <e v="#N/A"/>
    <s v=""/>
  </r>
  <r>
    <x v="51"/>
    <d v="2017-09-01T00:00:00"/>
    <x v="1"/>
    <s v="SURO - SUR OCCIDENTE"/>
    <s v="DIST - DISTRIBUIDORES"/>
    <n v="1"/>
    <x v="27"/>
    <n v="1"/>
    <x v="51"/>
    <x v="0"/>
    <x v="0"/>
    <m/>
    <x v="38"/>
    <x v="27"/>
    <n v="5789916"/>
    <m/>
    <n v="9195794"/>
    <n v="0"/>
    <x v="0"/>
    <x v="18"/>
    <x v="0"/>
    <x v="0"/>
    <n v="0"/>
    <x v="0"/>
    <x v="0"/>
    <s v="*XR 150L                                          NEGRO BLA"/>
    <e v="#N/A"/>
    <s v=""/>
  </r>
  <r>
    <x v="51"/>
    <d v="2017-09-01T00:00:00"/>
    <x v="1"/>
    <s v="SURO - SUR OCCIDENTE"/>
    <s v="DIST - DISTRIBUIDORES"/>
    <n v="1"/>
    <x v="27"/>
    <n v="1"/>
    <x v="51"/>
    <x v="6"/>
    <x v="2"/>
    <m/>
    <x v="38"/>
    <x v="27"/>
    <n v="3521008"/>
    <m/>
    <n v="9195794"/>
    <n v="0"/>
    <x v="0"/>
    <x v="18"/>
    <x v="0"/>
    <x v="0"/>
    <n v="0"/>
    <x v="0"/>
    <x v="0"/>
    <s v="DIO  110                                          ROJO     "/>
    <e v="#N/A"/>
    <s v=""/>
  </r>
  <r>
    <x v="52"/>
    <d v="2017-09-01T00:00:00"/>
    <x v="1"/>
    <s v="SURO - SUR OCCIDENTE"/>
    <s v="DIST - DISTRIBUIDORES"/>
    <n v="5"/>
    <x v="28"/>
    <n v="5"/>
    <x v="52"/>
    <x v="0"/>
    <x v="4"/>
    <m/>
    <x v="39"/>
    <x v="28"/>
    <n v="5789916"/>
    <m/>
    <n v="865935"/>
    <n v="0"/>
    <x v="1"/>
    <x v="16"/>
    <x v="3"/>
    <x v="0"/>
    <n v="0"/>
    <x v="0"/>
    <x v="0"/>
    <s v="*XR 150L                                          NEGRO ROJ"/>
    <e v="#N/A"/>
    <s v=""/>
  </r>
  <r>
    <x v="52"/>
    <d v="2017-09-01T00:00:00"/>
    <x v="1"/>
    <s v="SURO - SUR OCCIDENTE"/>
    <s v="DIST - DISTRIBUIDORES"/>
    <n v="1"/>
    <x v="28"/>
    <n v="1"/>
    <x v="52"/>
    <x v="11"/>
    <x v="13"/>
    <m/>
    <x v="39"/>
    <x v="28"/>
    <n v="3067227"/>
    <m/>
    <n v="865935"/>
    <n v="0"/>
    <x v="1"/>
    <x v="16"/>
    <x v="8"/>
    <x v="0"/>
    <n v="0"/>
    <x v="0"/>
    <x v="0"/>
    <s v="DREAM  NEO                                        ROJO ALFA"/>
    <e v="#N/A"/>
    <s v=""/>
  </r>
  <r>
    <x v="52"/>
    <d v="2017-09-01T00:00:00"/>
    <x v="1"/>
    <s v="SURO - SUR OCCIDENTE"/>
    <s v="DIST - DISTRIBUIDORES"/>
    <n v="1"/>
    <x v="28"/>
    <n v="1"/>
    <x v="52"/>
    <x v="3"/>
    <x v="8"/>
    <m/>
    <x v="39"/>
    <x v="28"/>
    <n v="3941176"/>
    <m/>
    <n v="865935"/>
    <n v="0"/>
    <x v="1"/>
    <x v="16"/>
    <x v="0"/>
    <x v="0"/>
    <n v="0"/>
    <x v="0"/>
    <x v="0"/>
    <s v="WAVE 110S                                         BLANCO   "/>
    <e v="#N/A"/>
    <s v=""/>
  </r>
  <r>
    <x v="52"/>
    <d v="2017-09-01T00:00:00"/>
    <x v="1"/>
    <s v="SURO - SUR OCCIDENTE"/>
    <s v="DIST - DISTRIBUIDORES"/>
    <n v="1"/>
    <x v="28"/>
    <n v="1"/>
    <x v="52"/>
    <x v="7"/>
    <x v="2"/>
    <m/>
    <x v="39"/>
    <x v="28"/>
    <n v="3696639"/>
    <m/>
    <n v="865935"/>
    <n v="0"/>
    <x v="1"/>
    <x v="16"/>
    <x v="9"/>
    <x v="0"/>
    <n v="0"/>
    <x v="0"/>
    <x v="0"/>
    <s v="CB 110 DLX                                        ROJO     "/>
    <e v="#N/A"/>
    <s v=""/>
  </r>
  <r>
    <x v="53"/>
    <d v="2017-09-01T00:00:00"/>
    <x v="1"/>
    <s v="SURO - SUR OCCIDENTE"/>
    <s v="DIST - DISTRIBUIDORES"/>
    <n v="1"/>
    <x v="29"/>
    <n v="1"/>
    <x v="53"/>
    <x v="0"/>
    <x v="3"/>
    <m/>
    <x v="40"/>
    <x v="29"/>
    <n v="5789916"/>
    <m/>
    <n v="3034090"/>
    <n v="0"/>
    <x v="0"/>
    <x v="12"/>
    <x v="13"/>
    <x v="0"/>
    <n v="0"/>
    <x v="0"/>
    <x v="0"/>
    <s v="*XR 150L                                          NEGRO    "/>
    <e v="#N/A"/>
    <s v=""/>
  </r>
  <r>
    <x v="53"/>
    <d v="2017-09-01T00:00:00"/>
    <x v="1"/>
    <s v="SURO - SUR OCCIDENTE"/>
    <s v="DIST - DISTRIBUIDORES"/>
    <n v="1"/>
    <x v="29"/>
    <n v="1"/>
    <x v="53"/>
    <x v="0"/>
    <x v="0"/>
    <m/>
    <x v="40"/>
    <x v="29"/>
    <n v="5789916"/>
    <m/>
    <n v="3034090"/>
    <n v="0"/>
    <x v="0"/>
    <x v="12"/>
    <x v="0"/>
    <x v="0"/>
    <n v="0"/>
    <x v="0"/>
    <x v="0"/>
    <s v="*XR 150L                                          NEGRO BLA"/>
    <e v="#N/A"/>
    <s v=""/>
  </r>
  <r>
    <x v="53"/>
    <d v="2017-09-01T00:00:00"/>
    <x v="1"/>
    <s v="SURO - SUR OCCIDENTE"/>
    <s v="DIST - DISTRIBUIDORES"/>
    <n v="4"/>
    <x v="29"/>
    <n v="4"/>
    <x v="53"/>
    <x v="7"/>
    <x v="14"/>
    <m/>
    <x v="40"/>
    <x v="29"/>
    <n v="3696639"/>
    <m/>
    <n v="3034090"/>
    <n v="0"/>
    <x v="0"/>
    <x v="12"/>
    <x v="0"/>
    <x v="0"/>
    <n v="0"/>
    <x v="0"/>
    <x v="0"/>
    <s v="CB 110 DLX                                        GRIS     "/>
    <e v="#N/A"/>
    <s v=""/>
  </r>
  <r>
    <x v="53"/>
    <d v="2017-09-01T00:00:00"/>
    <x v="1"/>
    <s v="SURO - SUR OCCIDENTE"/>
    <s v="DIST - DISTRIBUIDORES"/>
    <n v="5"/>
    <x v="29"/>
    <n v="5"/>
    <x v="53"/>
    <x v="7"/>
    <x v="2"/>
    <m/>
    <x v="40"/>
    <x v="29"/>
    <n v="3696639"/>
    <m/>
    <n v="3034090"/>
    <n v="0"/>
    <x v="0"/>
    <x v="12"/>
    <x v="9"/>
    <x v="0"/>
    <n v="0"/>
    <x v="0"/>
    <x v="0"/>
    <s v="CB 110 DLX                                        ROJO     "/>
    <e v="#N/A"/>
    <s v=""/>
  </r>
  <r>
    <x v="53"/>
    <d v="2017-09-01T00:00:00"/>
    <x v="1"/>
    <s v="SURO - SUR OCCIDENTE"/>
    <s v="DIST - DISTRIBUIDORES"/>
    <n v="4"/>
    <x v="29"/>
    <n v="4"/>
    <x v="53"/>
    <x v="7"/>
    <x v="7"/>
    <m/>
    <x v="40"/>
    <x v="29"/>
    <n v="3696639"/>
    <m/>
    <n v="3034090"/>
    <n v="0"/>
    <x v="0"/>
    <x v="12"/>
    <x v="10"/>
    <x v="0"/>
    <n v="0"/>
    <x v="0"/>
    <x v="0"/>
    <s v="CB 110 DLX                                        AZUL     "/>
    <e v="#N/A"/>
    <s v=""/>
  </r>
  <r>
    <x v="53"/>
    <d v="2017-09-01T00:00:00"/>
    <x v="1"/>
    <s v="SURO - SUR OCCIDENTE"/>
    <s v="DIST - DISTRIBUIDORES"/>
    <n v="5"/>
    <x v="29"/>
    <n v="5"/>
    <x v="53"/>
    <x v="7"/>
    <x v="3"/>
    <m/>
    <x v="40"/>
    <x v="29"/>
    <n v="3696639"/>
    <m/>
    <n v="3034090"/>
    <n v="0"/>
    <x v="0"/>
    <x v="12"/>
    <x v="5"/>
    <x v="0"/>
    <n v="0"/>
    <x v="0"/>
    <x v="0"/>
    <s v="CB 110 DLX                                        NEGRO    "/>
    <e v="#N/A"/>
    <s v=""/>
  </r>
  <r>
    <x v="54"/>
    <d v="2017-09-01T00:00:00"/>
    <x v="1"/>
    <s v="SURO - SUR OCCIDENTE"/>
    <s v="DIST - DISTRIBUIDORES"/>
    <n v="1"/>
    <x v="30"/>
    <n v="1"/>
    <x v="54"/>
    <x v="4"/>
    <x v="15"/>
    <m/>
    <x v="13"/>
    <x v="30"/>
    <n v="3360504"/>
    <m/>
    <n v="1240557"/>
    <n v="300000000"/>
    <x v="0"/>
    <x v="9"/>
    <x v="11"/>
    <x v="0"/>
    <n v="0"/>
    <x v="0"/>
    <x v="0"/>
    <s v="*CB-110                                           GRIS MET "/>
    <e v="#N/A"/>
    <s v=""/>
  </r>
  <r>
    <x v="54"/>
    <d v="2017-09-01T00:00:00"/>
    <x v="1"/>
    <s v="SURO - SUR OCCIDENTE"/>
    <s v="DIST - DISTRIBUIDORES"/>
    <n v="1"/>
    <x v="30"/>
    <n v="1"/>
    <x v="54"/>
    <x v="4"/>
    <x v="9"/>
    <m/>
    <x v="13"/>
    <x v="30"/>
    <n v="3360504"/>
    <m/>
    <n v="1240557"/>
    <n v="300000000"/>
    <x v="0"/>
    <x v="9"/>
    <x v="6"/>
    <x v="0"/>
    <n v="0"/>
    <x v="0"/>
    <x v="0"/>
    <s v="*CB-110                                           ROJO SPOR"/>
    <e v="#N/A"/>
    <s v=""/>
  </r>
  <r>
    <x v="54"/>
    <d v="2017-09-01T00:00:00"/>
    <x v="1"/>
    <s v="SURO - SUR OCCIDENTE"/>
    <s v="DIST - DISTRIBUIDORES"/>
    <n v="1"/>
    <x v="30"/>
    <n v="1"/>
    <x v="54"/>
    <x v="4"/>
    <x v="16"/>
    <m/>
    <x v="13"/>
    <x v="30"/>
    <n v="3360504"/>
    <m/>
    <n v="1240557"/>
    <n v="300000000"/>
    <x v="0"/>
    <x v="9"/>
    <x v="12"/>
    <x v="0"/>
    <n v="0"/>
    <x v="0"/>
    <x v="0"/>
    <s v="*CB-110                                           AZUL FIJI"/>
    <e v="#N/A"/>
    <s v=""/>
  </r>
  <r>
    <x v="54"/>
    <d v="2017-09-01T00:00:00"/>
    <x v="1"/>
    <s v="SURO - SUR OCCIDENTE"/>
    <s v="DIST - DISTRIBUIDORES"/>
    <n v="1"/>
    <x v="30"/>
    <n v="1"/>
    <x v="54"/>
    <x v="14"/>
    <x v="21"/>
    <m/>
    <x v="13"/>
    <x v="30"/>
    <n v="3588235"/>
    <m/>
    <n v="1240557"/>
    <n v="300000000"/>
    <x v="0"/>
    <x v="9"/>
    <x v="15"/>
    <x v="0"/>
    <n v="0"/>
    <x v="0"/>
    <x v="0"/>
    <s v="*CB1 PRO                                          ROJO LUCY"/>
    <e v="#N/A"/>
    <s v=""/>
  </r>
  <r>
    <x v="54"/>
    <d v="2017-09-01T00:00:00"/>
    <x v="1"/>
    <s v="SURO - SUR OCCIDENTE"/>
    <s v="DIST - DISTRIBUIDORES"/>
    <n v="1"/>
    <x v="30"/>
    <n v="1"/>
    <x v="54"/>
    <x v="14"/>
    <x v="22"/>
    <m/>
    <x v="13"/>
    <x v="30"/>
    <n v="3588235"/>
    <m/>
    <n v="1240557"/>
    <n v="300000000"/>
    <x v="0"/>
    <x v="9"/>
    <x v="16"/>
    <x v="0"/>
    <n v="0"/>
    <x v="0"/>
    <x v="0"/>
    <s v="*CB1 PRO                                          PEARL PRO"/>
    <e v="#N/A"/>
    <s v=""/>
  </r>
  <r>
    <x v="54"/>
    <d v="2017-09-01T00:00:00"/>
    <x v="1"/>
    <s v="SURO - SUR OCCIDENTE"/>
    <s v="DIST - DISTRIBUIDORES"/>
    <n v="2"/>
    <x v="30"/>
    <n v="2"/>
    <x v="54"/>
    <x v="0"/>
    <x v="0"/>
    <m/>
    <x v="13"/>
    <x v="30"/>
    <n v="5789916"/>
    <m/>
    <n v="1240557"/>
    <n v="300000000"/>
    <x v="0"/>
    <x v="9"/>
    <x v="0"/>
    <x v="0"/>
    <n v="0"/>
    <x v="0"/>
    <x v="0"/>
    <s v="*XR 150L                                          NEGRO BLA"/>
    <e v="#N/A"/>
    <s v=""/>
  </r>
  <r>
    <x v="54"/>
    <d v="2017-09-01T00:00:00"/>
    <x v="1"/>
    <s v="SURO - SUR OCCIDENTE"/>
    <s v="DIST - DISTRIBUIDORES"/>
    <n v="1"/>
    <x v="30"/>
    <n v="1"/>
    <x v="54"/>
    <x v="5"/>
    <x v="11"/>
    <m/>
    <x v="13"/>
    <x v="30"/>
    <n v="7554622"/>
    <m/>
    <n v="1240557"/>
    <n v="300000000"/>
    <x v="0"/>
    <x v="9"/>
    <x v="8"/>
    <x v="0"/>
    <n v="0"/>
    <x v="0"/>
    <x v="0"/>
    <s v="CB 190R                                           ROJO NEGR"/>
    <e v="#N/A"/>
    <s v=""/>
  </r>
  <r>
    <x v="54"/>
    <d v="2017-09-01T00:00:00"/>
    <x v="1"/>
    <s v="SURO - SUR OCCIDENTE"/>
    <s v="DIST - DISTRIBUIDORES"/>
    <n v="2"/>
    <x v="30"/>
    <n v="2"/>
    <x v="54"/>
    <x v="5"/>
    <x v="5"/>
    <m/>
    <x v="13"/>
    <x v="30"/>
    <n v="7554622"/>
    <m/>
    <n v="1240557"/>
    <n v="300000000"/>
    <x v="0"/>
    <x v="9"/>
    <x v="4"/>
    <x v="0"/>
    <n v="0"/>
    <x v="0"/>
    <x v="0"/>
    <s v="CB 190R                                           NEGRO ONI"/>
    <e v="#N/A"/>
    <s v=""/>
  </r>
  <r>
    <x v="54"/>
    <d v="2017-09-01T00:00:00"/>
    <x v="1"/>
    <s v="SURO - SUR OCCIDENTE"/>
    <s v="DIST - DISTRIBUIDORES"/>
    <n v="1"/>
    <x v="30"/>
    <n v="1"/>
    <x v="54"/>
    <x v="9"/>
    <x v="12"/>
    <m/>
    <x v="13"/>
    <x v="30"/>
    <n v="7730252"/>
    <m/>
    <n v="1240557"/>
    <n v="300000000"/>
    <x v="0"/>
    <x v="9"/>
    <x v="7"/>
    <x v="0"/>
    <n v="0"/>
    <x v="0"/>
    <x v="0"/>
    <s v="CB 190 REPSOL                                     NARANJA B"/>
    <e v="#N/A"/>
    <s v=""/>
  </r>
  <r>
    <x v="54"/>
    <d v="2017-09-01T00:00:00"/>
    <x v="1"/>
    <s v="SURO - SUR OCCIDENTE"/>
    <s v="DIST - DISTRIBUIDORES"/>
    <n v="1"/>
    <x v="30"/>
    <n v="1"/>
    <x v="54"/>
    <x v="2"/>
    <x v="6"/>
    <m/>
    <x v="13"/>
    <x v="30"/>
    <n v="6133613"/>
    <m/>
    <n v="1240557"/>
    <n v="300000000"/>
    <x v="0"/>
    <x v="9"/>
    <x v="0"/>
    <x v="0"/>
    <n v="0"/>
    <x v="0"/>
    <x v="0"/>
    <s v="CB 160F DLX                                       NEGRO PER"/>
    <e v="#N/A"/>
    <s v=""/>
  </r>
  <r>
    <x v="54"/>
    <d v="2017-09-01T00:00:00"/>
    <x v="1"/>
    <s v="SURO - SUR OCCIDENTE"/>
    <s v="DIST - DISTRIBUIDORES"/>
    <n v="1"/>
    <x v="30"/>
    <n v="1"/>
    <x v="54"/>
    <x v="2"/>
    <x v="9"/>
    <m/>
    <x v="13"/>
    <x v="30"/>
    <n v="6133613"/>
    <m/>
    <n v="1240557"/>
    <n v="300000000"/>
    <x v="0"/>
    <x v="9"/>
    <x v="0"/>
    <x v="0"/>
    <n v="0"/>
    <x v="0"/>
    <x v="0"/>
    <s v="CB 160F DLX                                       ROJO SPOR"/>
    <e v="#N/A"/>
    <s v=""/>
  </r>
  <r>
    <x v="54"/>
    <d v="2017-09-01T00:00:00"/>
    <x v="1"/>
    <s v="SURO - SUR OCCIDENTE"/>
    <s v="DIST - DISTRIBUIDORES"/>
    <n v="1"/>
    <x v="30"/>
    <n v="1"/>
    <x v="54"/>
    <x v="11"/>
    <x v="4"/>
    <m/>
    <x v="13"/>
    <x v="30"/>
    <n v="3067227"/>
    <m/>
    <n v="1240557"/>
    <n v="300000000"/>
    <x v="0"/>
    <x v="9"/>
    <x v="0"/>
    <x v="0"/>
    <n v="0"/>
    <x v="0"/>
    <x v="0"/>
    <s v="DREAM  NEO                                        NEGRO ROJ"/>
    <e v="#N/A"/>
    <s v=""/>
  </r>
  <r>
    <x v="54"/>
    <d v="2017-09-01T00:00:00"/>
    <x v="1"/>
    <s v="SURO - SUR OCCIDENTE"/>
    <s v="DIST - DISTRIBUIDORES"/>
    <n v="12"/>
    <x v="30"/>
    <n v="12"/>
    <x v="54"/>
    <x v="7"/>
    <x v="14"/>
    <m/>
    <x v="13"/>
    <x v="30"/>
    <n v="3696639"/>
    <m/>
    <n v="1240557"/>
    <n v="300000000"/>
    <x v="0"/>
    <x v="9"/>
    <x v="0"/>
    <x v="0"/>
    <n v="0"/>
    <x v="0"/>
    <x v="0"/>
    <s v="CB 110 DLX                                        GRIS     "/>
    <e v="#N/A"/>
    <s v=""/>
  </r>
  <r>
    <x v="54"/>
    <d v="2017-09-01T00:00:00"/>
    <x v="1"/>
    <s v="SURO - SUR OCCIDENTE"/>
    <s v="DIST - DISTRIBUIDORES"/>
    <n v="4"/>
    <x v="30"/>
    <n v="4"/>
    <x v="54"/>
    <x v="7"/>
    <x v="2"/>
    <m/>
    <x v="13"/>
    <x v="30"/>
    <n v="3696639"/>
    <m/>
    <n v="1240557"/>
    <n v="300000000"/>
    <x v="0"/>
    <x v="9"/>
    <x v="9"/>
    <x v="0"/>
    <n v="0"/>
    <x v="0"/>
    <x v="0"/>
    <s v="CB 110 DLX                                        ROJO     "/>
    <e v="#N/A"/>
    <s v=""/>
  </r>
  <r>
    <x v="54"/>
    <d v="2017-09-01T00:00:00"/>
    <x v="1"/>
    <s v="SURO - SUR OCCIDENTE"/>
    <s v="DIST - DISTRIBUIDORES"/>
    <n v="6"/>
    <x v="30"/>
    <n v="6"/>
    <x v="54"/>
    <x v="7"/>
    <x v="7"/>
    <m/>
    <x v="13"/>
    <x v="30"/>
    <n v="3696639"/>
    <m/>
    <n v="1240557"/>
    <n v="300000000"/>
    <x v="0"/>
    <x v="9"/>
    <x v="10"/>
    <x v="0"/>
    <n v="0"/>
    <x v="0"/>
    <x v="0"/>
    <s v="CB 110 DLX                                        AZUL     "/>
    <e v="#N/A"/>
    <s v=""/>
  </r>
  <r>
    <x v="54"/>
    <d v="2017-09-01T00:00:00"/>
    <x v="1"/>
    <s v="SURO - SUR OCCIDENTE"/>
    <s v="DIST - DISTRIBUIDORES"/>
    <n v="8"/>
    <x v="30"/>
    <n v="8"/>
    <x v="54"/>
    <x v="7"/>
    <x v="3"/>
    <m/>
    <x v="13"/>
    <x v="30"/>
    <n v="3696639"/>
    <m/>
    <n v="1240557"/>
    <n v="300000000"/>
    <x v="0"/>
    <x v="9"/>
    <x v="5"/>
    <x v="0"/>
    <n v="0"/>
    <x v="0"/>
    <x v="0"/>
    <s v="CB 110 DLX                                        NEGRO    "/>
    <e v="#N/A"/>
    <s v=""/>
  </r>
  <r>
    <x v="55"/>
    <d v="2017-09-01T00:00:00"/>
    <x v="0"/>
    <s v="CTR - ZONA CENTRO"/>
    <s v="DIST - DISTRIBUIDORES"/>
    <n v="3"/>
    <x v="31"/>
    <n v="3"/>
    <x v="55"/>
    <x v="1"/>
    <x v="0"/>
    <m/>
    <x v="41"/>
    <x v="31"/>
    <n v="3521008"/>
    <m/>
    <n v="0"/>
    <n v="94140434"/>
    <x v="0"/>
    <x v="22"/>
    <x v="0"/>
    <x v="0"/>
    <n v="0"/>
    <x v="0"/>
    <x v="0"/>
    <s v="DIO 110                                           NEGRO BLA"/>
    <e v="#N/A"/>
    <s v=""/>
  </r>
  <r>
    <x v="55"/>
    <d v="2017-09-01T00:00:00"/>
    <x v="0"/>
    <s v="CTR - ZONA CENTRO"/>
    <s v="DIST - DISTRIBUIDORES"/>
    <n v="1"/>
    <x v="31"/>
    <n v="1"/>
    <x v="55"/>
    <x v="6"/>
    <x v="7"/>
    <m/>
    <x v="41"/>
    <x v="31"/>
    <n v="3521008"/>
    <m/>
    <n v="0"/>
    <n v="94140434"/>
    <x v="0"/>
    <x v="22"/>
    <x v="0"/>
    <x v="0"/>
    <n v="0"/>
    <x v="0"/>
    <x v="0"/>
    <s v="DIO  110                                          AZUL     "/>
    <e v="#N/A"/>
    <s v=""/>
  </r>
  <r>
    <x v="56"/>
    <d v="2017-09-01T00:00:00"/>
    <x v="1"/>
    <s v="CTR - ZONA CENTRO"/>
    <s v="DIST - DISTRIBUIDORES"/>
    <n v="1"/>
    <x v="31"/>
    <n v="1"/>
    <x v="56"/>
    <x v="0"/>
    <x v="4"/>
    <m/>
    <x v="42"/>
    <x v="31"/>
    <n v="5789916"/>
    <m/>
    <n v="0"/>
    <n v="94140434"/>
    <x v="0"/>
    <x v="22"/>
    <x v="3"/>
    <x v="0"/>
    <n v="0"/>
    <x v="0"/>
    <x v="0"/>
    <s v="*XR 150L                                          NEGRO ROJ"/>
    <e v="#N/A"/>
    <s v=""/>
  </r>
  <r>
    <x v="56"/>
    <d v="2017-09-01T00:00:00"/>
    <x v="1"/>
    <s v="CTR - ZONA CENTRO"/>
    <s v="DIST - DISTRIBUIDORES"/>
    <n v="1"/>
    <x v="31"/>
    <n v="1"/>
    <x v="56"/>
    <x v="0"/>
    <x v="3"/>
    <m/>
    <x v="42"/>
    <x v="31"/>
    <n v="5789916"/>
    <m/>
    <n v="0"/>
    <n v="94140434"/>
    <x v="0"/>
    <x v="22"/>
    <x v="13"/>
    <x v="0"/>
    <n v="0"/>
    <x v="0"/>
    <x v="0"/>
    <s v="*XR 150L                                          NEGRO    "/>
    <e v="#N/A"/>
    <s v=""/>
  </r>
  <r>
    <x v="56"/>
    <d v="2017-09-01T00:00:00"/>
    <x v="1"/>
    <s v="CTR - ZONA CENTRO"/>
    <s v="DIST - DISTRIBUIDORES"/>
    <n v="1"/>
    <x v="31"/>
    <n v="1"/>
    <x v="56"/>
    <x v="0"/>
    <x v="0"/>
    <m/>
    <x v="42"/>
    <x v="31"/>
    <n v="5789916"/>
    <m/>
    <n v="0"/>
    <n v="94140434"/>
    <x v="0"/>
    <x v="22"/>
    <x v="0"/>
    <x v="0"/>
    <n v="0"/>
    <x v="0"/>
    <x v="0"/>
    <s v="*XR 150L                                          NEGRO BLA"/>
    <e v="#N/A"/>
    <s v=""/>
  </r>
  <r>
    <x v="57"/>
    <d v="2017-09-01T00:00:00"/>
    <x v="0"/>
    <s v="CTR - ZONA CENTRO"/>
    <s v="DIST - DISTRIBUIDORES"/>
    <n v="1"/>
    <x v="31"/>
    <n v="1"/>
    <x v="57"/>
    <x v="4"/>
    <x v="16"/>
    <m/>
    <x v="43"/>
    <x v="31"/>
    <n v="3360504"/>
    <m/>
    <n v="0"/>
    <n v="94140434"/>
    <x v="0"/>
    <x v="22"/>
    <x v="12"/>
    <x v="0"/>
    <n v="0"/>
    <x v="0"/>
    <x v="0"/>
    <s v="*CB-110                                           AZUL FIJI"/>
    <e v="#N/A"/>
    <s v=""/>
  </r>
  <r>
    <x v="57"/>
    <d v="2017-09-01T00:00:00"/>
    <x v="0"/>
    <s v="CTR - ZONA CENTRO"/>
    <s v="DIST - DISTRIBUIDORES"/>
    <n v="1"/>
    <x v="31"/>
    <n v="1"/>
    <x v="57"/>
    <x v="0"/>
    <x v="4"/>
    <m/>
    <x v="43"/>
    <x v="31"/>
    <n v="5789916"/>
    <m/>
    <n v="0"/>
    <n v="94140434"/>
    <x v="0"/>
    <x v="22"/>
    <x v="3"/>
    <x v="0"/>
    <n v="0"/>
    <x v="0"/>
    <x v="0"/>
    <s v="*XR 150L                                          NEGRO ROJ"/>
    <e v="#N/A"/>
    <s v=""/>
  </r>
  <r>
    <x v="57"/>
    <d v="2017-09-01T00:00:00"/>
    <x v="0"/>
    <s v="CTR - ZONA CENTRO"/>
    <s v="DIST - DISTRIBUIDORES"/>
    <n v="1"/>
    <x v="31"/>
    <n v="1"/>
    <x v="57"/>
    <x v="0"/>
    <x v="3"/>
    <m/>
    <x v="43"/>
    <x v="31"/>
    <n v="5789916"/>
    <m/>
    <n v="0"/>
    <n v="94140434"/>
    <x v="0"/>
    <x v="22"/>
    <x v="13"/>
    <x v="0"/>
    <n v="0"/>
    <x v="0"/>
    <x v="0"/>
    <s v="*XR 150L                                          NEGRO    "/>
    <e v="#N/A"/>
    <s v=""/>
  </r>
  <r>
    <x v="57"/>
    <d v="2017-09-01T00:00:00"/>
    <x v="0"/>
    <s v="CTR - ZONA CENTRO"/>
    <s v="DIST - DISTRIBUIDORES"/>
    <n v="1"/>
    <x v="31"/>
    <n v="1"/>
    <x v="57"/>
    <x v="0"/>
    <x v="0"/>
    <m/>
    <x v="43"/>
    <x v="31"/>
    <n v="5789916"/>
    <m/>
    <n v="0"/>
    <n v="94140434"/>
    <x v="0"/>
    <x v="22"/>
    <x v="0"/>
    <x v="0"/>
    <n v="0"/>
    <x v="0"/>
    <x v="0"/>
    <s v="*XR 150L                                          NEGRO BLA"/>
    <e v="#N/A"/>
    <s v=""/>
  </r>
  <r>
    <x v="57"/>
    <d v="2017-09-01T00:00:00"/>
    <x v="0"/>
    <s v="CTR - ZONA CENTRO"/>
    <s v="DIST - DISTRIBUIDORES"/>
    <n v="1"/>
    <x v="31"/>
    <n v="1"/>
    <x v="57"/>
    <x v="1"/>
    <x v="0"/>
    <m/>
    <x v="43"/>
    <x v="31"/>
    <n v="3521008"/>
    <m/>
    <n v="0"/>
    <n v="94140434"/>
    <x v="0"/>
    <x v="22"/>
    <x v="0"/>
    <x v="0"/>
    <n v="0"/>
    <x v="0"/>
    <x v="0"/>
    <s v="DIO 110                                           NEGRO BLA"/>
    <e v="#N/A"/>
    <s v=""/>
  </r>
  <r>
    <x v="57"/>
    <d v="2017-09-01T00:00:00"/>
    <x v="0"/>
    <s v="CTR - ZONA CENTRO"/>
    <s v="DIST - DISTRIBUIDORES"/>
    <n v="1"/>
    <x v="31"/>
    <n v="1"/>
    <x v="57"/>
    <x v="7"/>
    <x v="2"/>
    <m/>
    <x v="43"/>
    <x v="31"/>
    <n v="3696639"/>
    <m/>
    <n v="0"/>
    <n v="94140434"/>
    <x v="0"/>
    <x v="22"/>
    <x v="9"/>
    <x v="0"/>
    <n v="0"/>
    <x v="0"/>
    <x v="0"/>
    <s v="CB 110 DLX                                        ROJO     "/>
    <e v="#N/A"/>
    <s v=""/>
  </r>
  <r>
    <x v="57"/>
    <d v="2017-09-01T00:00:00"/>
    <x v="0"/>
    <s v="CTR - ZONA CENTRO"/>
    <s v="DIST - DISTRIBUIDORES"/>
    <n v="1"/>
    <x v="31"/>
    <n v="1"/>
    <x v="57"/>
    <x v="7"/>
    <x v="7"/>
    <m/>
    <x v="43"/>
    <x v="31"/>
    <n v="3696639"/>
    <m/>
    <n v="0"/>
    <n v="94140434"/>
    <x v="0"/>
    <x v="22"/>
    <x v="10"/>
    <x v="0"/>
    <n v="0"/>
    <x v="0"/>
    <x v="0"/>
    <s v="CB 110 DLX                                        AZUL     "/>
    <e v="#N/A"/>
    <s v=""/>
  </r>
  <r>
    <x v="57"/>
    <d v="2017-09-01T00:00:00"/>
    <x v="0"/>
    <s v="CTR - ZONA CENTRO"/>
    <s v="DIST - DISTRIBUIDORES"/>
    <n v="1"/>
    <x v="31"/>
    <n v="1"/>
    <x v="57"/>
    <x v="7"/>
    <x v="3"/>
    <m/>
    <x v="43"/>
    <x v="31"/>
    <n v="3696639"/>
    <m/>
    <n v="0"/>
    <n v="94140434"/>
    <x v="0"/>
    <x v="22"/>
    <x v="5"/>
    <x v="0"/>
    <n v="0"/>
    <x v="0"/>
    <x v="0"/>
    <s v="CB 110 DLX                                        NEGRO    "/>
    <e v="#N/A"/>
    <s v=""/>
  </r>
  <r>
    <x v="58"/>
    <d v="2017-09-01T00:00:00"/>
    <x v="1"/>
    <s v="SURO - SUR OCCIDENTE"/>
    <s v="CONC - CONCESIONARIOS"/>
    <n v="1"/>
    <x v="32"/>
    <n v="1"/>
    <x v="58"/>
    <x v="8"/>
    <x v="3"/>
    <m/>
    <x v="15"/>
    <x v="32"/>
    <n v="11496063"/>
    <m/>
    <n v="548212607"/>
    <n v="0"/>
    <x v="0"/>
    <x v="11"/>
    <x v="0"/>
    <x v="0"/>
    <n v="0"/>
    <x v="0"/>
    <x v="0"/>
    <s v="*XR-250 TORNADO pt MD34                           NEGRO    "/>
    <e v="#N/A"/>
    <s v=""/>
  </r>
  <r>
    <x v="58"/>
    <d v="2017-09-01T00:00:00"/>
    <x v="1"/>
    <s v="SURO - SUR OCCIDENTE"/>
    <s v="CONC - CONCESIONARIOS"/>
    <n v="2"/>
    <x v="32"/>
    <n v="2"/>
    <x v="58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58"/>
    <d v="2017-09-01T00:00:00"/>
    <x v="1"/>
    <s v="SURO - SUR OCCIDENTE"/>
    <s v="CONC - CONCESIONARIOS"/>
    <n v="1"/>
    <x v="32"/>
    <n v="1"/>
    <x v="58"/>
    <x v="5"/>
    <x v="5"/>
    <m/>
    <x v="15"/>
    <x v="32"/>
    <n v="7554622"/>
    <m/>
    <n v="548212607"/>
    <n v="0"/>
    <x v="0"/>
    <x v="11"/>
    <x v="4"/>
    <x v="0"/>
    <n v="0"/>
    <x v="0"/>
    <x v="0"/>
    <s v="CB 190R                                           NEGRO ONI"/>
    <e v="#N/A"/>
    <s v=""/>
  </r>
  <r>
    <x v="58"/>
    <d v="2017-09-01T00:00:00"/>
    <x v="1"/>
    <s v="SURO - SUR OCCIDENTE"/>
    <s v="CONC - CONCESIONARIOS"/>
    <n v="4"/>
    <x v="32"/>
    <n v="4"/>
    <x v="58"/>
    <x v="2"/>
    <x v="6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EGRO PER"/>
    <e v="#N/A"/>
    <s v=""/>
  </r>
  <r>
    <x v="58"/>
    <d v="2017-09-01T00:00:00"/>
    <x v="1"/>
    <s v="SURO - SUR OCCIDENTE"/>
    <s v="CONC - CONCESIONARIOS"/>
    <n v="2"/>
    <x v="32"/>
    <n v="2"/>
    <x v="58"/>
    <x v="2"/>
    <x v="9"/>
    <m/>
    <x v="15"/>
    <x v="32"/>
    <n v="6133613"/>
    <m/>
    <n v="548212607"/>
    <n v="0"/>
    <x v="0"/>
    <x v="11"/>
    <x v="0"/>
    <x v="0"/>
    <n v="0"/>
    <x v="0"/>
    <x v="0"/>
    <s v="CB 160F DLX                                       ROJO SPOR"/>
    <e v="#N/A"/>
    <s v=""/>
  </r>
  <r>
    <x v="58"/>
    <d v="2017-09-01T00:00:00"/>
    <x v="1"/>
    <s v="SURO - SUR OCCIDENTE"/>
    <s v="CONC - CONCESIONARIOS"/>
    <n v="2"/>
    <x v="32"/>
    <n v="2"/>
    <x v="58"/>
    <x v="6"/>
    <x v="7"/>
    <m/>
    <x v="15"/>
    <x v="32"/>
    <n v="3521008"/>
    <m/>
    <n v="548212607"/>
    <n v="0"/>
    <x v="0"/>
    <x v="11"/>
    <x v="0"/>
    <x v="0"/>
    <n v="0"/>
    <x v="0"/>
    <x v="0"/>
    <s v="DIO  110                                          AZUL     "/>
    <e v="#N/A"/>
    <s v=""/>
  </r>
  <r>
    <x v="58"/>
    <d v="2017-09-01T00:00:00"/>
    <x v="1"/>
    <s v="SURO - SUR OCCIDENTE"/>
    <s v="CONC - CONCESIONARIOS"/>
    <n v="2"/>
    <x v="32"/>
    <n v="2"/>
    <x v="58"/>
    <x v="3"/>
    <x v="2"/>
    <m/>
    <x v="15"/>
    <x v="32"/>
    <n v="3941176"/>
    <m/>
    <n v="548212607"/>
    <n v="0"/>
    <x v="0"/>
    <x v="11"/>
    <x v="0"/>
    <x v="0"/>
    <n v="0"/>
    <x v="0"/>
    <x v="0"/>
    <s v="WAVE 110S                                         ROJO     "/>
    <e v="#N/A"/>
    <s v=""/>
  </r>
  <r>
    <x v="58"/>
    <d v="2017-09-01T00:00:00"/>
    <x v="1"/>
    <s v="SURO - SUR OCCIDENTE"/>
    <s v="CONC - CONCESIONARIOS"/>
    <n v="3"/>
    <x v="32"/>
    <n v="3"/>
    <x v="58"/>
    <x v="12"/>
    <x v="6"/>
    <m/>
    <x v="15"/>
    <x v="32"/>
    <n v="5453782"/>
    <m/>
    <n v="548212607"/>
    <n v="0"/>
    <x v="0"/>
    <x v="11"/>
    <x v="0"/>
    <x v="0"/>
    <n v="0"/>
    <x v="0"/>
    <x v="0"/>
    <s v="CB 160F STD                                       NEGRO PER"/>
    <e v="#N/A"/>
    <s v=""/>
  </r>
  <r>
    <x v="58"/>
    <d v="2017-09-01T00:00:00"/>
    <x v="1"/>
    <s v="SURO - SUR OCCIDENTE"/>
    <s v="CONC - CONCESIONARIOS"/>
    <n v="2"/>
    <x v="32"/>
    <n v="2"/>
    <x v="58"/>
    <x v="12"/>
    <x v="9"/>
    <m/>
    <x v="15"/>
    <x v="32"/>
    <n v="5453782"/>
    <m/>
    <n v="548212607"/>
    <n v="0"/>
    <x v="0"/>
    <x v="11"/>
    <x v="0"/>
    <x v="0"/>
    <n v="0"/>
    <x v="0"/>
    <x v="0"/>
    <s v="CB 160F STD                                       ROJO SPOR"/>
    <e v="#N/A"/>
    <s v=""/>
  </r>
  <r>
    <x v="58"/>
    <d v="2017-09-01T00:00:00"/>
    <x v="1"/>
    <s v="SURO - SUR OCCIDENTE"/>
    <s v="CONC - CONCESIONARIOS"/>
    <n v="1"/>
    <x v="32"/>
    <n v="1"/>
    <x v="58"/>
    <x v="12"/>
    <x v="17"/>
    <m/>
    <x v="15"/>
    <x v="32"/>
    <n v="5453782"/>
    <m/>
    <n v="548212607"/>
    <n v="0"/>
    <x v="0"/>
    <x v="11"/>
    <x v="0"/>
    <x v="0"/>
    <n v="0"/>
    <x v="0"/>
    <x v="0"/>
    <s v="CB 160F STD                                       BLANCO PE"/>
    <e v="#N/A"/>
    <s v=""/>
  </r>
  <r>
    <x v="58"/>
    <d v="2017-09-01T00:00:00"/>
    <x v="1"/>
    <s v="SURO - SUR OCCIDENTE"/>
    <s v="CONC - CONCESIONARIOS"/>
    <n v="3"/>
    <x v="32"/>
    <n v="3"/>
    <x v="58"/>
    <x v="7"/>
    <x v="14"/>
    <m/>
    <x v="15"/>
    <x v="32"/>
    <n v="3696639"/>
    <m/>
    <n v="548212607"/>
    <n v="0"/>
    <x v="0"/>
    <x v="11"/>
    <x v="0"/>
    <x v="0"/>
    <n v="0"/>
    <x v="0"/>
    <x v="0"/>
    <s v="CB 110 DLX                                        GRIS     "/>
    <e v="#N/A"/>
    <s v=""/>
  </r>
  <r>
    <x v="58"/>
    <d v="2017-09-01T00:00:00"/>
    <x v="1"/>
    <s v="SURO - SUR OCCIDENTE"/>
    <s v="CONC - CONCESIONARIOS"/>
    <n v="2"/>
    <x v="32"/>
    <n v="2"/>
    <x v="58"/>
    <x v="7"/>
    <x v="3"/>
    <m/>
    <x v="15"/>
    <x v="32"/>
    <n v="3696639"/>
    <m/>
    <n v="548212607"/>
    <n v="0"/>
    <x v="0"/>
    <x v="11"/>
    <x v="5"/>
    <x v="0"/>
    <n v="0"/>
    <x v="0"/>
    <x v="0"/>
    <s v="CB 110 DLX                                        NEGRO    "/>
    <e v="#N/A"/>
    <s v=""/>
  </r>
  <r>
    <x v="59"/>
    <d v="2017-09-01T00:00:00"/>
    <x v="1"/>
    <s v="SURO - SUR OCCIDENTE"/>
    <s v="CONC - CONCESIONARIOS"/>
    <n v="1"/>
    <x v="32"/>
    <n v="1"/>
    <x v="59"/>
    <x v="8"/>
    <x v="3"/>
    <m/>
    <x v="44"/>
    <x v="32"/>
    <n v="11496063"/>
    <m/>
    <n v="548212607"/>
    <n v="0"/>
    <x v="0"/>
    <x v="10"/>
    <x v="0"/>
    <x v="0"/>
    <n v="0"/>
    <x v="0"/>
    <x v="0"/>
    <s v="*XR-250 TORNADO pt MD34                           NEGRO    "/>
    <e v="#N/A"/>
    <s v=""/>
  </r>
  <r>
    <x v="59"/>
    <d v="2017-09-01T00:00:00"/>
    <x v="1"/>
    <s v="SURO - SUR OCCIDENTE"/>
    <s v="CONC - CONCESIONARIOS"/>
    <n v="1"/>
    <x v="32"/>
    <n v="1"/>
    <x v="59"/>
    <x v="0"/>
    <x v="0"/>
    <m/>
    <x v="44"/>
    <x v="32"/>
    <n v="5789916"/>
    <m/>
    <n v="548212607"/>
    <n v="0"/>
    <x v="0"/>
    <x v="10"/>
    <x v="0"/>
    <x v="0"/>
    <n v="0"/>
    <x v="0"/>
    <x v="0"/>
    <s v="*XR 150L                                          NEGRO BLA"/>
    <e v="#N/A"/>
    <s v=""/>
  </r>
  <r>
    <x v="59"/>
    <d v="2017-09-01T00:00:00"/>
    <x v="1"/>
    <s v="SURO - SUR OCCIDENTE"/>
    <s v="CONC - CONCESIONARIOS"/>
    <n v="2"/>
    <x v="32"/>
    <n v="2"/>
    <x v="59"/>
    <x v="5"/>
    <x v="11"/>
    <m/>
    <x v="44"/>
    <x v="32"/>
    <n v="7554622"/>
    <m/>
    <n v="548212607"/>
    <n v="0"/>
    <x v="0"/>
    <x v="10"/>
    <x v="8"/>
    <x v="0"/>
    <n v="0"/>
    <x v="0"/>
    <x v="0"/>
    <s v="CB 190R                                           ROJO NEGR"/>
    <e v="#N/A"/>
    <s v=""/>
  </r>
  <r>
    <x v="59"/>
    <d v="2017-09-01T00:00:00"/>
    <x v="1"/>
    <s v="SURO - SUR OCCIDENTE"/>
    <s v="CONC - CONCESIONARIOS"/>
    <n v="1"/>
    <x v="32"/>
    <n v="1"/>
    <x v="59"/>
    <x v="2"/>
    <x v="6"/>
    <m/>
    <x v="44"/>
    <x v="32"/>
    <n v="6133613"/>
    <m/>
    <n v="548212607"/>
    <n v="0"/>
    <x v="0"/>
    <x v="10"/>
    <x v="0"/>
    <x v="0"/>
    <n v="0"/>
    <x v="0"/>
    <x v="0"/>
    <s v="CB 160F DLX                                       NEGRO PER"/>
    <e v="#N/A"/>
    <s v=""/>
  </r>
  <r>
    <x v="59"/>
    <d v="2017-09-01T00:00:00"/>
    <x v="1"/>
    <s v="SURO - SUR OCCIDENTE"/>
    <s v="CONC - CONCESIONARIOS"/>
    <n v="1"/>
    <x v="32"/>
    <n v="1"/>
    <x v="59"/>
    <x v="2"/>
    <x v="17"/>
    <m/>
    <x v="44"/>
    <x v="32"/>
    <n v="6133613"/>
    <m/>
    <n v="548212607"/>
    <n v="0"/>
    <x v="0"/>
    <x v="10"/>
    <x v="0"/>
    <x v="0"/>
    <n v="0"/>
    <x v="0"/>
    <x v="0"/>
    <s v="CB 160F DLX                                       BLANCO PE"/>
    <e v="#N/A"/>
    <s v=""/>
  </r>
  <r>
    <x v="59"/>
    <d v="2017-09-01T00:00:00"/>
    <x v="1"/>
    <s v="SURO - SUR OCCIDENTE"/>
    <s v="CONC - CONCESIONARIOS"/>
    <n v="1"/>
    <x v="32"/>
    <n v="1"/>
    <x v="59"/>
    <x v="2"/>
    <x v="9"/>
    <m/>
    <x v="44"/>
    <x v="32"/>
    <n v="6133613"/>
    <m/>
    <n v="548212607"/>
    <n v="0"/>
    <x v="0"/>
    <x v="10"/>
    <x v="0"/>
    <x v="0"/>
    <n v="0"/>
    <x v="0"/>
    <x v="0"/>
    <s v="CB 160F DLX                                       ROJO SPOR"/>
    <e v="#N/A"/>
    <s v=""/>
  </r>
  <r>
    <x v="59"/>
    <d v="2017-09-01T00:00:00"/>
    <x v="1"/>
    <s v="SURO - SUR OCCIDENTE"/>
    <s v="CONC - CONCESIONARIOS"/>
    <n v="1"/>
    <x v="32"/>
    <n v="1"/>
    <x v="59"/>
    <x v="2"/>
    <x v="1"/>
    <m/>
    <x v="44"/>
    <x v="32"/>
    <n v="6133613"/>
    <m/>
    <n v="548212607"/>
    <n v="0"/>
    <x v="0"/>
    <x v="10"/>
    <x v="0"/>
    <x v="0"/>
    <n v="0"/>
    <x v="0"/>
    <x v="0"/>
    <s v="CB 160F DLX                                       NARANJA N"/>
    <e v="#N/A"/>
    <s v=""/>
  </r>
  <r>
    <x v="59"/>
    <d v="2017-09-01T00:00:00"/>
    <x v="1"/>
    <s v="SURO - SUR OCCIDENTE"/>
    <s v="CONC - CONCESIONARIOS"/>
    <n v="1"/>
    <x v="32"/>
    <n v="1"/>
    <x v="59"/>
    <x v="6"/>
    <x v="7"/>
    <m/>
    <x v="44"/>
    <x v="32"/>
    <n v="3521008"/>
    <m/>
    <n v="548212607"/>
    <n v="0"/>
    <x v="0"/>
    <x v="10"/>
    <x v="0"/>
    <x v="0"/>
    <n v="0"/>
    <x v="0"/>
    <x v="0"/>
    <s v="DIO  110                                          AZUL     "/>
    <e v="#N/A"/>
    <s v=""/>
  </r>
  <r>
    <x v="59"/>
    <d v="2017-09-01T00:00:00"/>
    <x v="1"/>
    <s v="SURO - SUR OCCIDENTE"/>
    <s v="CONC - CONCESIONARIOS"/>
    <n v="1"/>
    <x v="32"/>
    <n v="1"/>
    <x v="59"/>
    <x v="6"/>
    <x v="2"/>
    <m/>
    <x v="44"/>
    <x v="32"/>
    <n v="3521008"/>
    <m/>
    <n v="548212607"/>
    <n v="0"/>
    <x v="0"/>
    <x v="10"/>
    <x v="0"/>
    <x v="0"/>
    <n v="0"/>
    <x v="0"/>
    <x v="0"/>
    <s v="DIO  110                                          ROJO     "/>
    <e v="#N/A"/>
    <s v=""/>
  </r>
  <r>
    <x v="59"/>
    <d v="2017-09-01T00:00:00"/>
    <x v="1"/>
    <s v="SURO - SUR OCCIDENTE"/>
    <s v="CONC - CONCESIONARIOS"/>
    <n v="2"/>
    <x v="32"/>
    <n v="2"/>
    <x v="59"/>
    <x v="11"/>
    <x v="4"/>
    <m/>
    <x v="44"/>
    <x v="32"/>
    <n v="3067227"/>
    <m/>
    <n v="548212607"/>
    <n v="0"/>
    <x v="0"/>
    <x v="10"/>
    <x v="0"/>
    <x v="0"/>
    <n v="0"/>
    <x v="0"/>
    <x v="0"/>
    <s v="DREAM  NEO                                        NEGRO ROJ"/>
    <e v="#N/A"/>
    <s v=""/>
  </r>
  <r>
    <x v="59"/>
    <d v="2017-09-01T00:00:00"/>
    <x v="1"/>
    <s v="SURO - SUR OCCIDENTE"/>
    <s v="CONC - CONCESIONARIOS"/>
    <n v="2"/>
    <x v="32"/>
    <n v="2"/>
    <x v="59"/>
    <x v="3"/>
    <x v="2"/>
    <m/>
    <x v="44"/>
    <x v="32"/>
    <n v="3941176"/>
    <m/>
    <n v="548212607"/>
    <n v="0"/>
    <x v="0"/>
    <x v="10"/>
    <x v="0"/>
    <x v="0"/>
    <n v="0"/>
    <x v="0"/>
    <x v="0"/>
    <s v="WAVE 110S                                         ROJO     "/>
    <e v="#N/A"/>
    <s v=""/>
  </r>
  <r>
    <x v="59"/>
    <d v="2017-09-01T00:00:00"/>
    <x v="1"/>
    <s v="SURO - SUR OCCIDENTE"/>
    <s v="CONC - CONCESIONARIOS"/>
    <n v="2"/>
    <x v="32"/>
    <n v="2"/>
    <x v="59"/>
    <x v="3"/>
    <x v="3"/>
    <m/>
    <x v="44"/>
    <x v="32"/>
    <n v="3941176"/>
    <m/>
    <n v="548212607"/>
    <n v="0"/>
    <x v="0"/>
    <x v="10"/>
    <x v="1"/>
    <x v="0"/>
    <n v="0"/>
    <x v="0"/>
    <x v="0"/>
    <s v="WAVE 110S                                         NEGRO    "/>
    <e v="#N/A"/>
    <s v=""/>
  </r>
  <r>
    <x v="59"/>
    <d v="2017-09-01T00:00:00"/>
    <x v="1"/>
    <s v="SURO - SUR OCCIDENTE"/>
    <s v="CONC - CONCESIONARIOS"/>
    <n v="3"/>
    <x v="32"/>
    <n v="3"/>
    <x v="59"/>
    <x v="7"/>
    <x v="14"/>
    <m/>
    <x v="44"/>
    <x v="32"/>
    <n v="3696639"/>
    <m/>
    <n v="548212607"/>
    <n v="0"/>
    <x v="0"/>
    <x v="10"/>
    <x v="0"/>
    <x v="0"/>
    <n v="0"/>
    <x v="0"/>
    <x v="0"/>
    <s v="CB 110 DLX                                        GRIS     "/>
    <e v="#N/A"/>
    <s v=""/>
  </r>
  <r>
    <x v="59"/>
    <d v="2017-09-01T00:00:00"/>
    <x v="1"/>
    <s v="SURO - SUR OCCIDENTE"/>
    <s v="CONC - CONCESIONARIOS"/>
    <n v="2"/>
    <x v="32"/>
    <n v="2"/>
    <x v="59"/>
    <x v="7"/>
    <x v="7"/>
    <m/>
    <x v="44"/>
    <x v="32"/>
    <n v="3696639"/>
    <m/>
    <n v="548212607"/>
    <n v="0"/>
    <x v="0"/>
    <x v="10"/>
    <x v="10"/>
    <x v="0"/>
    <n v="0"/>
    <x v="0"/>
    <x v="0"/>
    <s v="CB 110 DLX                                        AZUL     "/>
    <e v="#N/A"/>
    <s v=""/>
  </r>
  <r>
    <x v="59"/>
    <d v="2017-09-01T00:00:00"/>
    <x v="1"/>
    <s v="SURO - SUR OCCIDENTE"/>
    <s v="CONC - CONCESIONARIOS"/>
    <n v="4"/>
    <x v="32"/>
    <n v="4"/>
    <x v="59"/>
    <x v="7"/>
    <x v="3"/>
    <m/>
    <x v="44"/>
    <x v="32"/>
    <n v="3696639"/>
    <m/>
    <n v="548212607"/>
    <n v="0"/>
    <x v="0"/>
    <x v="10"/>
    <x v="5"/>
    <x v="0"/>
    <n v="0"/>
    <x v="0"/>
    <x v="0"/>
    <s v="CB 110 DLX                                        NEGRO    "/>
    <e v="#N/A"/>
    <s v=""/>
  </r>
  <r>
    <x v="60"/>
    <d v="2017-09-01T00:00:00"/>
    <x v="1"/>
    <s v="SURO - SUR OCCIDENTE"/>
    <s v="CONC - CONCESIONARIOS"/>
    <n v="2"/>
    <x v="32"/>
    <n v="2"/>
    <x v="60"/>
    <x v="4"/>
    <x v="9"/>
    <m/>
    <x v="15"/>
    <x v="32"/>
    <n v="3360504"/>
    <m/>
    <n v="548212607"/>
    <n v="0"/>
    <x v="0"/>
    <x v="11"/>
    <x v="6"/>
    <x v="0"/>
    <n v="0"/>
    <x v="0"/>
    <x v="0"/>
    <s v="*CB-110                                           ROJO SPOR"/>
    <e v="#N/A"/>
    <s v=""/>
  </r>
  <r>
    <x v="60"/>
    <d v="2017-09-01T00:00:00"/>
    <x v="1"/>
    <s v="SURO - SUR OCCIDENTE"/>
    <s v="CONC - CONCESIONARIOS"/>
    <n v="2"/>
    <x v="32"/>
    <n v="2"/>
    <x v="60"/>
    <x v="4"/>
    <x v="16"/>
    <m/>
    <x v="15"/>
    <x v="32"/>
    <n v="3360504"/>
    <m/>
    <n v="548212607"/>
    <n v="0"/>
    <x v="0"/>
    <x v="11"/>
    <x v="12"/>
    <x v="0"/>
    <n v="0"/>
    <x v="0"/>
    <x v="0"/>
    <s v="*CB-110                                           AZUL FIJI"/>
    <e v="#N/A"/>
    <s v=""/>
  </r>
  <r>
    <x v="60"/>
    <d v="2017-09-01T00:00:00"/>
    <x v="1"/>
    <s v="SURO - SUR OCCIDENTE"/>
    <s v="CONC - CONCESIONARIOS"/>
    <n v="1"/>
    <x v="32"/>
    <n v="1"/>
    <x v="60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60"/>
    <d v="2017-09-01T00:00:00"/>
    <x v="1"/>
    <s v="SURO - SUR OCCIDENTE"/>
    <s v="CONC - CONCESIONARIOS"/>
    <n v="1"/>
    <x v="32"/>
    <n v="1"/>
    <x v="60"/>
    <x v="2"/>
    <x v="17"/>
    <m/>
    <x v="15"/>
    <x v="32"/>
    <n v="6133613"/>
    <m/>
    <n v="548212607"/>
    <n v="0"/>
    <x v="0"/>
    <x v="11"/>
    <x v="0"/>
    <x v="0"/>
    <n v="0"/>
    <x v="0"/>
    <x v="0"/>
    <s v="CB 160F DLX                                       BLANCO PE"/>
    <e v="#N/A"/>
    <s v=""/>
  </r>
  <r>
    <x v="60"/>
    <d v="2017-09-01T00:00:00"/>
    <x v="1"/>
    <s v="SURO - SUR OCCIDENTE"/>
    <s v="CONC - CONCESIONARIOS"/>
    <n v="1"/>
    <x v="32"/>
    <n v="1"/>
    <x v="60"/>
    <x v="2"/>
    <x v="9"/>
    <m/>
    <x v="15"/>
    <x v="32"/>
    <n v="6133613"/>
    <m/>
    <n v="548212607"/>
    <n v="0"/>
    <x v="0"/>
    <x v="11"/>
    <x v="0"/>
    <x v="0"/>
    <n v="0"/>
    <x v="0"/>
    <x v="0"/>
    <s v="CB 160F DLX                                       ROJO SPOR"/>
    <e v="#N/A"/>
    <s v=""/>
  </r>
  <r>
    <x v="60"/>
    <d v="2017-09-01T00:00:00"/>
    <x v="1"/>
    <s v="SURO - SUR OCCIDENTE"/>
    <s v="CONC - CONCESIONARIOS"/>
    <n v="1"/>
    <x v="32"/>
    <n v="1"/>
    <x v="60"/>
    <x v="6"/>
    <x v="7"/>
    <m/>
    <x v="15"/>
    <x v="32"/>
    <n v="3521008"/>
    <m/>
    <n v="548212607"/>
    <n v="0"/>
    <x v="0"/>
    <x v="11"/>
    <x v="0"/>
    <x v="0"/>
    <n v="0"/>
    <x v="0"/>
    <x v="0"/>
    <s v="DIO  110                                          AZUL     "/>
    <e v="#N/A"/>
    <s v=""/>
  </r>
  <r>
    <x v="60"/>
    <d v="2017-09-01T00:00:00"/>
    <x v="1"/>
    <s v="SURO - SUR OCCIDENTE"/>
    <s v="CONC - CONCESIONARIOS"/>
    <n v="1"/>
    <x v="32"/>
    <n v="1"/>
    <x v="60"/>
    <x v="6"/>
    <x v="2"/>
    <m/>
    <x v="15"/>
    <x v="32"/>
    <n v="3521008"/>
    <m/>
    <n v="548212607"/>
    <n v="0"/>
    <x v="0"/>
    <x v="11"/>
    <x v="0"/>
    <x v="0"/>
    <n v="0"/>
    <x v="0"/>
    <x v="0"/>
    <s v="DIO  110                                          ROJO     "/>
    <e v="#N/A"/>
    <s v=""/>
  </r>
  <r>
    <x v="60"/>
    <d v="2017-09-01T00:00:00"/>
    <x v="1"/>
    <s v="SURO - SUR OCCIDENTE"/>
    <s v="CONC - CONCESIONARIOS"/>
    <n v="1"/>
    <x v="32"/>
    <n v="1"/>
    <x v="60"/>
    <x v="3"/>
    <x v="2"/>
    <m/>
    <x v="15"/>
    <x v="32"/>
    <n v="3941176"/>
    <m/>
    <n v="548212607"/>
    <n v="0"/>
    <x v="0"/>
    <x v="11"/>
    <x v="0"/>
    <x v="0"/>
    <n v="0"/>
    <x v="0"/>
    <x v="0"/>
    <s v="WAVE 110S                                         ROJO     "/>
    <e v="#N/A"/>
    <s v=""/>
  </r>
  <r>
    <x v="60"/>
    <d v="2017-09-01T00:00:00"/>
    <x v="1"/>
    <s v="SURO - SUR OCCIDENTE"/>
    <s v="CONC - CONCESIONARIOS"/>
    <n v="1"/>
    <x v="32"/>
    <n v="1"/>
    <x v="60"/>
    <x v="3"/>
    <x v="8"/>
    <m/>
    <x v="15"/>
    <x v="32"/>
    <n v="3941176"/>
    <m/>
    <n v="548212607"/>
    <n v="0"/>
    <x v="0"/>
    <x v="11"/>
    <x v="0"/>
    <x v="0"/>
    <n v="0"/>
    <x v="0"/>
    <x v="0"/>
    <s v="WAVE 110S                                         BLANCO   "/>
    <e v="#N/A"/>
    <s v=""/>
  </r>
  <r>
    <x v="60"/>
    <d v="2017-09-01T00:00:00"/>
    <x v="1"/>
    <s v="SURO - SUR OCCIDENTE"/>
    <s v="CONC - CONCESIONARIOS"/>
    <n v="2"/>
    <x v="32"/>
    <n v="2"/>
    <x v="60"/>
    <x v="7"/>
    <x v="14"/>
    <m/>
    <x v="15"/>
    <x v="32"/>
    <n v="3696639"/>
    <m/>
    <n v="548212607"/>
    <n v="0"/>
    <x v="0"/>
    <x v="11"/>
    <x v="0"/>
    <x v="0"/>
    <n v="0"/>
    <x v="0"/>
    <x v="0"/>
    <s v="CB 110 DLX                                        GRIS     "/>
    <e v="#N/A"/>
    <s v=""/>
  </r>
  <r>
    <x v="60"/>
    <d v="2017-09-01T00:00:00"/>
    <x v="1"/>
    <s v="SURO - SUR OCCIDENTE"/>
    <s v="CONC - CONCESIONARIOS"/>
    <n v="4"/>
    <x v="32"/>
    <n v="4"/>
    <x v="60"/>
    <x v="7"/>
    <x v="3"/>
    <m/>
    <x v="15"/>
    <x v="32"/>
    <n v="3696639"/>
    <m/>
    <n v="548212607"/>
    <n v="0"/>
    <x v="0"/>
    <x v="11"/>
    <x v="5"/>
    <x v="0"/>
    <n v="0"/>
    <x v="0"/>
    <x v="0"/>
    <s v="CB 110 DLX                                        NEGRO    "/>
    <e v="#N/A"/>
    <s v=""/>
  </r>
  <r>
    <x v="61"/>
    <d v="2017-09-01T00:00:00"/>
    <x v="1"/>
    <s v="SURO - SUR OCCIDENTE"/>
    <s v="CONC - CONCESIONARIOS"/>
    <n v="1"/>
    <x v="32"/>
    <n v="1"/>
    <x v="61"/>
    <x v="8"/>
    <x v="3"/>
    <m/>
    <x v="15"/>
    <x v="32"/>
    <n v="11496063"/>
    <m/>
    <n v="548212607"/>
    <n v="0"/>
    <x v="0"/>
    <x v="11"/>
    <x v="0"/>
    <x v="0"/>
    <n v="0"/>
    <x v="0"/>
    <x v="0"/>
    <s v="*XR-250 TORNADO pt MD34                           NEGRO    "/>
    <e v="#N/A"/>
    <s v=""/>
  </r>
  <r>
    <x v="61"/>
    <d v="2017-09-01T00:00:00"/>
    <x v="1"/>
    <s v="SURO - SUR OCCIDENTE"/>
    <s v="CONC - CONCESIONARIOS"/>
    <n v="1"/>
    <x v="32"/>
    <n v="1"/>
    <x v="61"/>
    <x v="4"/>
    <x v="9"/>
    <m/>
    <x v="15"/>
    <x v="32"/>
    <n v="3360504"/>
    <m/>
    <n v="548212607"/>
    <n v="0"/>
    <x v="0"/>
    <x v="11"/>
    <x v="6"/>
    <x v="0"/>
    <n v="0"/>
    <x v="0"/>
    <x v="0"/>
    <s v="*CB-110                                           ROJO SPOR"/>
    <e v="#N/A"/>
    <s v=""/>
  </r>
  <r>
    <x v="61"/>
    <d v="2017-09-01T00:00:00"/>
    <x v="1"/>
    <s v="SURO - SUR OCCIDENTE"/>
    <s v="CONC - CONCESIONARIOS"/>
    <n v="2"/>
    <x v="32"/>
    <n v="2"/>
    <x v="61"/>
    <x v="4"/>
    <x v="3"/>
    <m/>
    <x v="15"/>
    <x v="32"/>
    <n v="3360504"/>
    <m/>
    <n v="548212607"/>
    <n v="0"/>
    <x v="0"/>
    <x v="11"/>
    <x v="2"/>
    <x v="0"/>
    <n v="0"/>
    <x v="0"/>
    <x v="0"/>
    <s v="*CB-110                                           NEGRO    "/>
    <e v="#N/A"/>
    <s v=""/>
  </r>
  <r>
    <x v="61"/>
    <d v="2017-09-01T00:00:00"/>
    <x v="1"/>
    <s v="SURO - SUR OCCIDENTE"/>
    <s v="CONC - CONCESIONARIOS"/>
    <n v="1"/>
    <x v="32"/>
    <n v="1"/>
    <x v="61"/>
    <x v="4"/>
    <x v="16"/>
    <m/>
    <x v="15"/>
    <x v="32"/>
    <n v="3360504"/>
    <m/>
    <n v="548212607"/>
    <n v="0"/>
    <x v="0"/>
    <x v="11"/>
    <x v="12"/>
    <x v="0"/>
    <n v="0"/>
    <x v="0"/>
    <x v="0"/>
    <s v="*CB-110                                           AZUL FIJI"/>
    <e v="#N/A"/>
    <s v=""/>
  </r>
  <r>
    <x v="61"/>
    <d v="2017-09-01T00:00:00"/>
    <x v="1"/>
    <s v="SURO - SUR OCCIDENTE"/>
    <s v="CONC - CONCESIONARIOS"/>
    <n v="2"/>
    <x v="32"/>
    <n v="2"/>
    <x v="61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61"/>
    <d v="2017-09-01T00:00:00"/>
    <x v="1"/>
    <s v="SURO - SUR OCCIDENTE"/>
    <s v="CONC - CONCESIONARIOS"/>
    <n v="1"/>
    <x v="32"/>
    <n v="1"/>
    <x v="61"/>
    <x v="1"/>
    <x v="0"/>
    <m/>
    <x v="15"/>
    <x v="32"/>
    <n v="3521008"/>
    <m/>
    <n v="548212607"/>
    <n v="0"/>
    <x v="0"/>
    <x v="11"/>
    <x v="0"/>
    <x v="0"/>
    <n v="0"/>
    <x v="0"/>
    <x v="0"/>
    <s v="DIO 110                                           NEGRO BLA"/>
    <e v="#N/A"/>
    <s v=""/>
  </r>
  <r>
    <x v="61"/>
    <d v="2017-09-01T00:00:00"/>
    <x v="1"/>
    <s v="SURO - SUR OCCIDENTE"/>
    <s v="CONC - CONCESIONARIOS"/>
    <n v="5"/>
    <x v="32"/>
    <n v="5"/>
    <x v="61"/>
    <x v="2"/>
    <x v="6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EGRO PER"/>
    <e v="#N/A"/>
    <s v=""/>
  </r>
  <r>
    <x v="61"/>
    <d v="2017-09-01T00:00:00"/>
    <x v="1"/>
    <s v="SURO - SUR OCCIDENTE"/>
    <s v="CONC - CONCESIONARIOS"/>
    <n v="2"/>
    <x v="32"/>
    <n v="2"/>
    <x v="61"/>
    <x v="2"/>
    <x v="17"/>
    <m/>
    <x v="15"/>
    <x v="32"/>
    <n v="6133613"/>
    <m/>
    <n v="548212607"/>
    <n v="0"/>
    <x v="0"/>
    <x v="11"/>
    <x v="0"/>
    <x v="0"/>
    <n v="0"/>
    <x v="0"/>
    <x v="0"/>
    <s v="CB 160F DLX                                       BLANCO PE"/>
    <e v="#N/A"/>
    <s v=""/>
  </r>
  <r>
    <x v="61"/>
    <d v="2017-09-01T00:00:00"/>
    <x v="1"/>
    <s v="SURO - SUR OCCIDENTE"/>
    <s v="CONC - CONCESIONARIOS"/>
    <n v="1"/>
    <x v="32"/>
    <n v="1"/>
    <x v="61"/>
    <x v="6"/>
    <x v="7"/>
    <m/>
    <x v="15"/>
    <x v="32"/>
    <n v="3521008"/>
    <m/>
    <n v="548212607"/>
    <n v="0"/>
    <x v="0"/>
    <x v="11"/>
    <x v="0"/>
    <x v="0"/>
    <n v="0"/>
    <x v="0"/>
    <x v="0"/>
    <s v="DIO  110                                          AZUL     "/>
    <e v="#N/A"/>
    <s v=""/>
  </r>
  <r>
    <x v="61"/>
    <d v="2017-09-01T00:00:00"/>
    <x v="1"/>
    <s v="SURO - SUR OCCIDENTE"/>
    <s v="CONC - CONCESIONARIOS"/>
    <n v="1"/>
    <x v="32"/>
    <n v="1"/>
    <x v="61"/>
    <x v="6"/>
    <x v="2"/>
    <m/>
    <x v="15"/>
    <x v="32"/>
    <n v="3521008"/>
    <m/>
    <n v="548212607"/>
    <n v="0"/>
    <x v="0"/>
    <x v="11"/>
    <x v="0"/>
    <x v="0"/>
    <n v="0"/>
    <x v="0"/>
    <x v="0"/>
    <s v="DIO  110                                          ROJO     "/>
    <e v="#N/A"/>
    <s v=""/>
  </r>
  <r>
    <x v="61"/>
    <d v="2017-09-01T00:00:00"/>
    <x v="1"/>
    <s v="SURO - SUR OCCIDENTE"/>
    <s v="CONC - CONCESIONARIOS"/>
    <n v="3"/>
    <x v="32"/>
    <n v="3"/>
    <x v="61"/>
    <x v="11"/>
    <x v="4"/>
    <m/>
    <x v="15"/>
    <x v="32"/>
    <n v="3067227"/>
    <m/>
    <n v="548212607"/>
    <n v="0"/>
    <x v="0"/>
    <x v="11"/>
    <x v="0"/>
    <x v="0"/>
    <n v="0"/>
    <x v="0"/>
    <x v="0"/>
    <s v="DREAM  NEO                                        NEGRO ROJ"/>
    <e v="#N/A"/>
    <s v=""/>
  </r>
  <r>
    <x v="61"/>
    <d v="2017-09-01T00:00:00"/>
    <x v="1"/>
    <s v="SURO - SUR OCCIDENTE"/>
    <s v="CONC - CONCESIONARIOS"/>
    <n v="2"/>
    <x v="32"/>
    <n v="2"/>
    <x v="61"/>
    <x v="3"/>
    <x v="2"/>
    <m/>
    <x v="15"/>
    <x v="32"/>
    <n v="3941176"/>
    <m/>
    <n v="548212607"/>
    <n v="0"/>
    <x v="0"/>
    <x v="11"/>
    <x v="0"/>
    <x v="0"/>
    <n v="0"/>
    <x v="0"/>
    <x v="0"/>
    <s v="WAVE 110S                                         ROJO     "/>
    <e v="#N/A"/>
    <s v=""/>
  </r>
  <r>
    <x v="61"/>
    <d v="2017-09-01T00:00:00"/>
    <x v="1"/>
    <s v="SURO - SUR OCCIDENTE"/>
    <s v="CONC - CONCESIONARIOS"/>
    <n v="2"/>
    <x v="32"/>
    <n v="2"/>
    <x v="61"/>
    <x v="3"/>
    <x v="8"/>
    <m/>
    <x v="15"/>
    <x v="32"/>
    <n v="3941176"/>
    <m/>
    <n v="548212607"/>
    <n v="0"/>
    <x v="0"/>
    <x v="11"/>
    <x v="0"/>
    <x v="0"/>
    <n v="0"/>
    <x v="0"/>
    <x v="0"/>
    <s v="WAVE 110S                                         BLANCO   "/>
    <e v="#N/A"/>
    <s v=""/>
  </r>
  <r>
    <x v="61"/>
    <d v="2017-09-01T00:00:00"/>
    <x v="1"/>
    <s v="SURO - SUR OCCIDENTE"/>
    <s v="CONC - CONCESIONARIOS"/>
    <n v="4"/>
    <x v="32"/>
    <n v="4"/>
    <x v="61"/>
    <x v="3"/>
    <x v="3"/>
    <m/>
    <x v="15"/>
    <x v="32"/>
    <n v="3941176"/>
    <m/>
    <n v="548212607"/>
    <n v="0"/>
    <x v="0"/>
    <x v="11"/>
    <x v="1"/>
    <x v="0"/>
    <n v="0"/>
    <x v="0"/>
    <x v="0"/>
    <s v="WAVE 110S                                         NEGRO    "/>
    <e v="#N/A"/>
    <s v=""/>
  </r>
  <r>
    <x v="61"/>
    <d v="2017-09-01T00:00:00"/>
    <x v="1"/>
    <s v="SURO - SUR OCCIDENTE"/>
    <s v="CONC - CONCESIONARIOS"/>
    <n v="4"/>
    <x v="32"/>
    <n v="4"/>
    <x v="61"/>
    <x v="7"/>
    <x v="3"/>
    <m/>
    <x v="15"/>
    <x v="32"/>
    <n v="3696639"/>
    <m/>
    <n v="548212607"/>
    <n v="0"/>
    <x v="0"/>
    <x v="11"/>
    <x v="5"/>
    <x v="0"/>
    <n v="0"/>
    <x v="0"/>
    <x v="0"/>
    <s v="CB 110 DLX                                        NEGRO    "/>
    <e v="#N/A"/>
    <s v=""/>
  </r>
  <r>
    <x v="62"/>
    <d v="2017-09-01T00:00:00"/>
    <x v="1"/>
    <s v="SURO - SUR OCCIDENTE"/>
    <s v="CONC - CONCESIONARIOS"/>
    <n v="1"/>
    <x v="32"/>
    <n v="1"/>
    <x v="62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62"/>
    <d v="2017-09-01T00:00:00"/>
    <x v="1"/>
    <s v="SURO - SUR OCCIDENTE"/>
    <s v="CONC - CONCESIONARIOS"/>
    <n v="1"/>
    <x v="32"/>
    <n v="1"/>
    <x v="62"/>
    <x v="1"/>
    <x v="0"/>
    <m/>
    <x v="15"/>
    <x v="32"/>
    <n v="3521008"/>
    <m/>
    <n v="548212607"/>
    <n v="0"/>
    <x v="0"/>
    <x v="11"/>
    <x v="0"/>
    <x v="0"/>
    <n v="0"/>
    <x v="0"/>
    <x v="0"/>
    <s v="DIO 110                                           NEGRO BLA"/>
    <e v="#N/A"/>
    <s v=""/>
  </r>
  <r>
    <x v="62"/>
    <d v="2017-09-01T00:00:00"/>
    <x v="1"/>
    <s v="SURO - SUR OCCIDENTE"/>
    <s v="CONC - CONCESIONARIOS"/>
    <n v="1"/>
    <x v="32"/>
    <n v="1"/>
    <x v="62"/>
    <x v="2"/>
    <x v="6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EGRO PER"/>
    <e v="#N/A"/>
    <s v=""/>
  </r>
  <r>
    <x v="62"/>
    <d v="2017-09-01T00:00:00"/>
    <x v="1"/>
    <s v="SURO - SUR OCCIDENTE"/>
    <s v="CONC - CONCESIONARIOS"/>
    <n v="1"/>
    <x v="32"/>
    <n v="1"/>
    <x v="62"/>
    <x v="6"/>
    <x v="7"/>
    <m/>
    <x v="15"/>
    <x v="32"/>
    <n v="3521008"/>
    <m/>
    <n v="548212607"/>
    <n v="0"/>
    <x v="0"/>
    <x v="11"/>
    <x v="0"/>
    <x v="0"/>
    <n v="0"/>
    <x v="0"/>
    <x v="0"/>
    <s v="DIO  110                                          AZUL     "/>
    <e v="#N/A"/>
    <s v=""/>
  </r>
  <r>
    <x v="62"/>
    <d v="2017-09-01T00:00:00"/>
    <x v="1"/>
    <s v="SURO - SUR OCCIDENTE"/>
    <s v="CONC - CONCESIONARIOS"/>
    <n v="1"/>
    <x v="32"/>
    <n v="1"/>
    <x v="62"/>
    <x v="6"/>
    <x v="2"/>
    <m/>
    <x v="15"/>
    <x v="32"/>
    <n v="3521008"/>
    <m/>
    <n v="548212607"/>
    <n v="0"/>
    <x v="0"/>
    <x v="11"/>
    <x v="0"/>
    <x v="0"/>
    <n v="0"/>
    <x v="0"/>
    <x v="0"/>
    <s v="DIO  110                                          ROJO     "/>
    <e v="#N/A"/>
    <s v=""/>
  </r>
  <r>
    <x v="62"/>
    <d v="2017-09-01T00:00:00"/>
    <x v="1"/>
    <s v="SURO - SUR OCCIDENTE"/>
    <s v="CONC - CONCESIONARIOS"/>
    <n v="4"/>
    <x v="32"/>
    <n v="4"/>
    <x v="62"/>
    <x v="11"/>
    <x v="4"/>
    <m/>
    <x v="15"/>
    <x v="32"/>
    <n v="3067227"/>
    <m/>
    <n v="548212607"/>
    <n v="0"/>
    <x v="0"/>
    <x v="11"/>
    <x v="0"/>
    <x v="0"/>
    <n v="0"/>
    <x v="0"/>
    <x v="0"/>
    <s v="DREAM  NEO                                        NEGRO ROJ"/>
    <e v="#N/A"/>
    <s v=""/>
  </r>
  <r>
    <x v="62"/>
    <d v="2017-09-01T00:00:00"/>
    <x v="1"/>
    <s v="SURO - SUR OCCIDENTE"/>
    <s v="CONC - CONCESIONARIOS"/>
    <n v="1"/>
    <x v="32"/>
    <n v="1"/>
    <x v="62"/>
    <x v="3"/>
    <x v="2"/>
    <m/>
    <x v="15"/>
    <x v="32"/>
    <n v="3941176"/>
    <m/>
    <n v="548212607"/>
    <n v="0"/>
    <x v="0"/>
    <x v="11"/>
    <x v="0"/>
    <x v="0"/>
    <n v="0"/>
    <x v="0"/>
    <x v="0"/>
    <s v="WAVE 110S                                         ROJO     "/>
    <e v="#N/A"/>
    <s v=""/>
  </r>
  <r>
    <x v="62"/>
    <d v="2017-09-01T00:00:00"/>
    <x v="1"/>
    <s v="SURO - SUR OCCIDENTE"/>
    <s v="CONC - CONCESIONARIOS"/>
    <n v="2"/>
    <x v="32"/>
    <n v="2"/>
    <x v="62"/>
    <x v="3"/>
    <x v="3"/>
    <m/>
    <x v="15"/>
    <x v="32"/>
    <n v="3941176"/>
    <m/>
    <n v="548212607"/>
    <n v="0"/>
    <x v="0"/>
    <x v="11"/>
    <x v="1"/>
    <x v="0"/>
    <n v="0"/>
    <x v="0"/>
    <x v="0"/>
    <s v="WAVE 110S                                         NEGRO    "/>
    <e v="#N/A"/>
    <s v=""/>
  </r>
  <r>
    <x v="62"/>
    <d v="2017-09-01T00:00:00"/>
    <x v="1"/>
    <s v="SURO - SUR OCCIDENTE"/>
    <s v="CONC - CONCESIONARIOS"/>
    <n v="4"/>
    <x v="32"/>
    <n v="4"/>
    <x v="62"/>
    <x v="7"/>
    <x v="3"/>
    <m/>
    <x v="15"/>
    <x v="32"/>
    <n v="3696639"/>
    <m/>
    <n v="548212607"/>
    <n v="0"/>
    <x v="0"/>
    <x v="11"/>
    <x v="5"/>
    <x v="0"/>
    <n v="0"/>
    <x v="0"/>
    <x v="0"/>
    <s v="CB 110 DLX                                        NEGRO    "/>
    <e v="#N/A"/>
    <s v=""/>
  </r>
  <r>
    <x v="63"/>
    <d v="2017-09-01T00:00:00"/>
    <x v="1"/>
    <s v="SURO - SUR OCCIDENTE"/>
    <s v="CONC - CONCESIONARIOS"/>
    <n v="2"/>
    <x v="33"/>
    <n v="2"/>
    <x v="63"/>
    <x v="2"/>
    <x v="6"/>
    <m/>
    <x v="15"/>
    <x v="33"/>
    <n v="6133613"/>
    <m/>
    <s v="NO TIENE CUPO"/>
    <n v="0"/>
    <x v="0"/>
    <x v="11"/>
    <x v="0"/>
    <x v="0"/>
    <n v="0"/>
    <x v="0"/>
    <x v="0"/>
    <s v="CB 160F DLX                                       NEGRO PER"/>
    <e v="#N/A"/>
    <s v=""/>
  </r>
  <r>
    <x v="63"/>
    <d v="2017-09-01T00:00:00"/>
    <x v="1"/>
    <s v="SURO - SUR OCCIDENTE"/>
    <s v="CONC - CONCESIONARIOS"/>
    <n v="3"/>
    <x v="33"/>
    <n v="3"/>
    <x v="63"/>
    <x v="2"/>
    <x v="1"/>
    <m/>
    <x v="15"/>
    <x v="33"/>
    <n v="6133613"/>
    <m/>
    <s v="NO TIENE CUPO"/>
    <n v="0"/>
    <x v="0"/>
    <x v="11"/>
    <x v="0"/>
    <x v="0"/>
    <n v="0"/>
    <x v="0"/>
    <x v="0"/>
    <s v="CB 160F DLX                                       NARANJA N"/>
    <e v="#N/A"/>
    <s v=""/>
  </r>
  <r>
    <x v="63"/>
    <d v="2017-09-01T00:00:00"/>
    <x v="1"/>
    <s v="SURO - SUR OCCIDENTE"/>
    <s v="CONC - CONCESIONARIOS"/>
    <n v="4"/>
    <x v="33"/>
    <n v="4"/>
    <x v="63"/>
    <x v="11"/>
    <x v="4"/>
    <m/>
    <x v="15"/>
    <x v="33"/>
    <n v="3067227"/>
    <m/>
    <s v="NO TIENE CUPO"/>
    <n v="0"/>
    <x v="0"/>
    <x v="11"/>
    <x v="0"/>
    <x v="0"/>
    <n v="0"/>
    <x v="0"/>
    <x v="0"/>
    <s v="DREAM  NEO                                        NEGRO ROJ"/>
    <e v="#N/A"/>
    <s v=""/>
  </r>
  <r>
    <x v="63"/>
    <d v="2017-09-01T00:00:00"/>
    <x v="1"/>
    <s v="SURO - SUR OCCIDENTE"/>
    <s v="CONC - CONCESIONARIOS"/>
    <n v="3"/>
    <x v="33"/>
    <n v="3"/>
    <x v="63"/>
    <x v="3"/>
    <x v="8"/>
    <m/>
    <x v="15"/>
    <x v="33"/>
    <n v="3941176"/>
    <m/>
    <s v="NO TIENE CUPO"/>
    <n v="0"/>
    <x v="0"/>
    <x v="11"/>
    <x v="0"/>
    <x v="0"/>
    <n v="0"/>
    <x v="0"/>
    <x v="0"/>
    <s v="WAVE 110S                                         BLANCO   "/>
    <e v="#N/A"/>
    <s v=""/>
  </r>
  <r>
    <x v="63"/>
    <d v="2017-09-01T00:00:00"/>
    <x v="1"/>
    <s v="SURO - SUR OCCIDENTE"/>
    <s v="CONC - CONCESIONARIOS"/>
    <n v="3"/>
    <x v="33"/>
    <n v="3"/>
    <x v="63"/>
    <x v="12"/>
    <x v="6"/>
    <m/>
    <x v="15"/>
    <x v="33"/>
    <n v="5453782"/>
    <m/>
    <s v="NO TIENE CUPO"/>
    <n v="0"/>
    <x v="0"/>
    <x v="11"/>
    <x v="0"/>
    <x v="0"/>
    <n v="0"/>
    <x v="0"/>
    <x v="0"/>
    <s v="CB 160F STD                                       NEGRO PER"/>
    <e v="#N/A"/>
    <s v=""/>
  </r>
  <r>
    <x v="63"/>
    <d v="2017-09-01T00:00:00"/>
    <x v="1"/>
    <s v="SURO - SUR OCCIDENTE"/>
    <s v="CONC - CONCESIONARIOS"/>
    <n v="1"/>
    <x v="33"/>
    <n v="1"/>
    <x v="63"/>
    <x v="12"/>
    <x v="9"/>
    <m/>
    <x v="15"/>
    <x v="33"/>
    <n v="5453782"/>
    <m/>
    <s v="NO TIENE CUPO"/>
    <n v="0"/>
    <x v="0"/>
    <x v="11"/>
    <x v="0"/>
    <x v="0"/>
    <n v="0"/>
    <x v="0"/>
    <x v="0"/>
    <s v="CB 160F STD                                       ROJO SPOR"/>
    <e v="#N/A"/>
    <s v=""/>
  </r>
  <r>
    <x v="63"/>
    <d v="2017-09-01T00:00:00"/>
    <x v="1"/>
    <s v="SURO - SUR OCCIDENTE"/>
    <s v="CONC - CONCESIONARIOS"/>
    <n v="1"/>
    <x v="33"/>
    <n v="1"/>
    <x v="63"/>
    <x v="12"/>
    <x v="17"/>
    <m/>
    <x v="15"/>
    <x v="33"/>
    <n v="5453782"/>
    <m/>
    <s v="NO TIENE CUPO"/>
    <n v="0"/>
    <x v="0"/>
    <x v="11"/>
    <x v="0"/>
    <x v="0"/>
    <n v="0"/>
    <x v="0"/>
    <x v="0"/>
    <s v="CB 160F STD                                       BLANCO PE"/>
    <e v="#N/A"/>
    <s v=""/>
  </r>
  <r>
    <x v="64"/>
    <d v="2017-09-01T00:00:00"/>
    <x v="1"/>
    <s v="SURO - SUR OCCIDENTE"/>
    <s v="CONC - CONCESIONARIOS"/>
    <n v="2"/>
    <x v="33"/>
    <n v="2"/>
    <x v="64"/>
    <x v="4"/>
    <x v="3"/>
    <m/>
    <x v="45"/>
    <x v="33"/>
    <n v="3360504"/>
    <m/>
    <s v="NO TIENE CUPO"/>
    <n v="0"/>
    <x v="0"/>
    <x v="8"/>
    <x v="2"/>
    <x v="3"/>
    <n v="3360504"/>
    <x v="1"/>
    <x v="3"/>
    <s v="*CB-110                                           NEGRO    "/>
    <s v="ENTREGAS"/>
    <s v="E"/>
  </r>
  <r>
    <x v="64"/>
    <d v="2017-09-01T00:00:00"/>
    <x v="1"/>
    <s v="SURO - SUR OCCIDENTE"/>
    <s v="CONC - CONCESIONARIOS"/>
    <n v="1"/>
    <x v="33"/>
    <n v="1"/>
    <x v="64"/>
    <x v="0"/>
    <x v="0"/>
    <m/>
    <x v="45"/>
    <x v="33"/>
    <n v="5789916"/>
    <m/>
    <s v="NO TIENE CUPO"/>
    <n v="0"/>
    <x v="0"/>
    <x v="8"/>
    <x v="0"/>
    <x v="0"/>
    <n v="0"/>
    <x v="0"/>
    <x v="0"/>
    <s v="*XR 150L                                          NEGRO BLA"/>
    <e v="#N/A"/>
    <s v=""/>
  </r>
  <r>
    <x v="64"/>
    <d v="2017-09-01T00:00:00"/>
    <x v="1"/>
    <s v="SURO - SUR OCCIDENTE"/>
    <s v="CONC - CONCESIONARIOS"/>
    <n v="1"/>
    <x v="33"/>
    <n v="1"/>
    <x v="64"/>
    <x v="6"/>
    <x v="2"/>
    <m/>
    <x v="45"/>
    <x v="33"/>
    <n v="3521008"/>
    <m/>
    <s v="NO TIENE CUPO"/>
    <n v="0"/>
    <x v="0"/>
    <x v="8"/>
    <x v="0"/>
    <x v="0"/>
    <n v="0"/>
    <x v="0"/>
    <x v="0"/>
    <s v="DIO  110                                          ROJO     "/>
    <e v="#N/A"/>
    <s v=""/>
  </r>
  <r>
    <x v="64"/>
    <d v="2017-09-01T00:00:00"/>
    <x v="1"/>
    <s v="SURO - SUR OCCIDENTE"/>
    <s v="CONC - CONCESIONARIOS"/>
    <n v="1"/>
    <x v="33"/>
    <n v="1"/>
    <x v="64"/>
    <x v="11"/>
    <x v="4"/>
    <m/>
    <x v="45"/>
    <x v="33"/>
    <n v="3067227"/>
    <m/>
    <s v="NO TIENE CUPO"/>
    <n v="0"/>
    <x v="0"/>
    <x v="8"/>
    <x v="0"/>
    <x v="3"/>
    <n v="3067227"/>
    <x v="1"/>
    <x v="3"/>
    <s v="DREAM  NEO                                        NEGRO ROJ"/>
    <s v="ENTREGAS"/>
    <s v="E"/>
  </r>
  <r>
    <x v="64"/>
    <d v="2017-09-01T00:00:00"/>
    <x v="1"/>
    <s v="SURO - SUR OCCIDENTE"/>
    <s v="CONC - CONCESIONARIOS"/>
    <n v="2"/>
    <x v="33"/>
    <n v="2"/>
    <x v="64"/>
    <x v="3"/>
    <x v="3"/>
    <m/>
    <x v="45"/>
    <x v="33"/>
    <n v="3941176"/>
    <m/>
    <s v="NO TIENE CUPO"/>
    <n v="0"/>
    <x v="0"/>
    <x v="8"/>
    <x v="1"/>
    <x v="0"/>
    <n v="0"/>
    <x v="0"/>
    <x v="0"/>
    <s v="WAVE 110S                                         NEGRO    "/>
    <e v="#N/A"/>
    <s v=""/>
  </r>
  <r>
    <x v="65"/>
    <d v="2017-09-01T00:00:00"/>
    <x v="1"/>
    <s v="NTE - ZONA NORTE"/>
    <s v="CONC - CONCESIONARIOS"/>
    <n v="3"/>
    <x v="34"/>
    <n v="3"/>
    <x v="65"/>
    <x v="4"/>
    <x v="3"/>
    <m/>
    <x v="46"/>
    <x v="34"/>
    <n v="3360504"/>
    <m/>
    <s v="NO TIENE CUPO"/>
    <n v="0"/>
    <x v="0"/>
    <x v="23"/>
    <x v="2"/>
    <x v="4"/>
    <n v="10081512"/>
    <x v="5"/>
    <x v="2"/>
    <s v="*CB-110                                           NEGRO    "/>
    <s v="ENTREGAS"/>
    <s v="E"/>
  </r>
  <r>
    <x v="65"/>
    <d v="2017-09-01T00:00:00"/>
    <x v="1"/>
    <s v="NTE - ZONA NORTE"/>
    <s v="CONC - CONCESIONARIOS"/>
    <n v="4"/>
    <x v="34"/>
    <n v="4"/>
    <x v="65"/>
    <x v="0"/>
    <x v="4"/>
    <m/>
    <x v="46"/>
    <x v="34"/>
    <n v="5789916"/>
    <m/>
    <s v="NO TIENE CUPO"/>
    <n v="0"/>
    <x v="0"/>
    <x v="23"/>
    <x v="3"/>
    <x v="6"/>
    <n v="23159664"/>
    <x v="5"/>
    <x v="2"/>
    <s v="*XR 150L                                          NEGRO ROJ"/>
    <s v="ENTREGAS"/>
    <s v="E"/>
  </r>
  <r>
    <x v="65"/>
    <d v="2017-09-01T00:00:00"/>
    <x v="1"/>
    <s v="NTE - ZONA NORTE"/>
    <s v="CONC - CONCESIONARIOS"/>
    <n v="3"/>
    <x v="34"/>
    <n v="3"/>
    <x v="65"/>
    <x v="0"/>
    <x v="3"/>
    <m/>
    <x v="46"/>
    <x v="34"/>
    <n v="5789916"/>
    <m/>
    <s v="NO TIENE CUPO"/>
    <n v="0"/>
    <x v="0"/>
    <x v="23"/>
    <x v="13"/>
    <x v="4"/>
    <n v="17369748"/>
    <x v="5"/>
    <x v="2"/>
    <s v="*XR 150L                                          NEGRO    "/>
    <s v="ENTREGAS"/>
    <s v="E"/>
  </r>
  <r>
    <x v="65"/>
    <d v="2017-09-01T00:00:00"/>
    <x v="1"/>
    <s v="NTE - ZONA NORTE"/>
    <s v="CONC - CONCESIONARIOS"/>
    <n v="6"/>
    <x v="34"/>
    <n v="6"/>
    <x v="65"/>
    <x v="0"/>
    <x v="0"/>
    <m/>
    <x v="46"/>
    <x v="34"/>
    <n v="5789916"/>
    <m/>
    <s v="NO TIENE CUPO"/>
    <n v="0"/>
    <x v="0"/>
    <x v="23"/>
    <x v="0"/>
    <x v="0"/>
    <n v="0"/>
    <x v="0"/>
    <x v="0"/>
    <s v="*XR 150L                                          NEGRO BLA"/>
    <e v="#N/A"/>
    <s v=""/>
  </r>
  <r>
    <x v="65"/>
    <d v="2017-09-01T00:00:00"/>
    <x v="1"/>
    <s v="NTE - ZONA NORTE"/>
    <s v="CONC - CONCESIONARIOS"/>
    <n v="2"/>
    <x v="34"/>
    <n v="2"/>
    <x v="65"/>
    <x v="9"/>
    <x v="12"/>
    <m/>
    <x v="46"/>
    <x v="34"/>
    <n v="7730252"/>
    <m/>
    <s v="NO TIENE CUPO"/>
    <n v="0"/>
    <x v="0"/>
    <x v="23"/>
    <x v="7"/>
    <x v="2"/>
    <n v="15460504"/>
    <x v="5"/>
    <x v="2"/>
    <s v="CB 190 REPSOL                                     NARANJA B"/>
    <s v="ENTREGAS"/>
    <s v="E"/>
  </r>
  <r>
    <x v="65"/>
    <d v="2017-09-01T00:00:00"/>
    <x v="1"/>
    <s v="NTE - ZONA NORTE"/>
    <s v="CONC - CONCESIONARIOS"/>
    <n v="1"/>
    <x v="34"/>
    <n v="1"/>
    <x v="65"/>
    <x v="2"/>
    <x v="6"/>
    <m/>
    <x v="46"/>
    <x v="34"/>
    <n v="6133613"/>
    <m/>
    <s v="NO TIENE CUPO"/>
    <n v="0"/>
    <x v="0"/>
    <x v="23"/>
    <x v="0"/>
    <x v="0"/>
    <n v="0"/>
    <x v="0"/>
    <x v="0"/>
    <s v="CB 160F DLX                                       NEGRO PER"/>
    <e v="#N/A"/>
    <s v=""/>
  </r>
  <r>
    <x v="65"/>
    <d v="2017-09-01T00:00:00"/>
    <x v="1"/>
    <s v="NTE - ZONA NORTE"/>
    <s v="CONC - CONCESIONARIOS"/>
    <n v="1"/>
    <x v="34"/>
    <n v="1"/>
    <x v="65"/>
    <x v="2"/>
    <x v="17"/>
    <m/>
    <x v="46"/>
    <x v="34"/>
    <n v="6133613"/>
    <m/>
    <s v="NO TIENE CUPO"/>
    <n v="0"/>
    <x v="0"/>
    <x v="23"/>
    <x v="0"/>
    <x v="0"/>
    <n v="0"/>
    <x v="0"/>
    <x v="0"/>
    <s v="CB 160F DLX                                       BLANCO PE"/>
    <e v="#N/A"/>
    <s v=""/>
  </r>
  <r>
    <x v="65"/>
    <d v="2017-09-01T00:00:00"/>
    <x v="1"/>
    <s v="NTE - ZONA NORTE"/>
    <s v="CONC - CONCESIONARIOS"/>
    <n v="1"/>
    <x v="34"/>
    <n v="1"/>
    <x v="65"/>
    <x v="2"/>
    <x v="9"/>
    <m/>
    <x v="46"/>
    <x v="34"/>
    <n v="6133613"/>
    <m/>
    <s v="NO TIENE CUPO"/>
    <n v="0"/>
    <x v="0"/>
    <x v="23"/>
    <x v="0"/>
    <x v="0"/>
    <n v="0"/>
    <x v="0"/>
    <x v="0"/>
    <s v="CB 160F DLX                                       ROJO SPOR"/>
    <e v="#N/A"/>
    <s v=""/>
  </r>
  <r>
    <x v="65"/>
    <d v="2017-09-01T00:00:00"/>
    <x v="1"/>
    <s v="NTE - ZONA NORTE"/>
    <s v="CONC - CONCESIONARIOS"/>
    <n v="1"/>
    <x v="34"/>
    <n v="1"/>
    <x v="65"/>
    <x v="2"/>
    <x v="1"/>
    <m/>
    <x v="46"/>
    <x v="34"/>
    <n v="6133613"/>
    <m/>
    <s v="NO TIENE CUPO"/>
    <n v="0"/>
    <x v="0"/>
    <x v="23"/>
    <x v="0"/>
    <x v="0"/>
    <n v="0"/>
    <x v="0"/>
    <x v="0"/>
    <s v="CB 160F DLX                                       NARANJA N"/>
    <e v="#N/A"/>
    <s v=""/>
  </r>
  <r>
    <x v="65"/>
    <d v="2017-09-01T00:00:00"/>
    <x v="1"/>
    <s v="NTE - ZONA NORTE"/>
    <s v="CONC - CONCESIONARIOS"/>
    <n v="12"/>
    <x v="34"/>
    <n v="12"/>
    <x v="65"/>
    <x v="11"/>
    <x v="4"/>
    <m/>
    <x v="46"/>
    <x v="34"/>
    <n v="3067227"/>
    <m/>
    <s v="NO TIENE CUPO"/>
    <n v="0"/>
    <x v="0"/>
    <x v="23"/>
    <x v="0"/>
    <x v="0"/>
    <n v="0"/>
    <x v="0"/>
    <x v="0"/>
    <s v="DREAM  NEO                                        NEGRO ROJ"/>
    <e v="#N/A"/>
    <s v=""/>
  </r>
  <r>
    <x v="65"/>
    <d v="2017-09-01T00:00:00"/>
    <x v="1"/>
    <s v="NTE - ZONA NORTE"/>
    <s v="CONC - CONCESIONARIOS"/>
    <n v="1"/>
    <x v="34"/>
    <n v="1"/>
    <x v="65"/>
    <x v="7"/>
    <x v="14"/>
    <m/>
    <x v="46"/>
    <x v="34"/>
    <n v="3696639"/>
    <m/>
    <s v="NO TIENE CUPO"/>
    <n v="0"/>
    <x v="0"/>
    <x v="23"/>
    <x v="0"/>
    <x v="0"/>
    <n v="0"/>
    <x v="0"/>
    <x v="0"/>
    <s v="CB 110 DLX                                        GRIS     "/>
    <e v="#N/A"/>
    <s v=""/>
  </r>
  <r>
    <x v="65"/>
    <d v="2017-09-01T00:00:00"/>
    <x v="1"/>
    <s v="NTE - ZONA NORTE"/>
    <s v="CONC - CONCESIONARIOS"/>
    <n v="2"/>
    <x v="34"/>
    <n v="2"/>
    <x v="65"/>
    <x v="7"/>
    <x v="2"/>
    <m/>
    <x v="46"/>
    <x v="34"/>
    <n v="3696639"/>
    <m/>
    <s v="NO TIENE CUPO"/>
    <n v="0"/>
    <x v="0"/>
    <x v="23"/>
    <x v="9"/>
    <x v="2"/>
    <n v="7393278"/>
    <x v="5"/>
    <x v="2"/>
    <s v="CB 110 DLX                                        ROJO     "/>
    <s v="ENTREGAS"/>
    <s v="E"/>
  </r>
  <r>
    <x v="65"/>
    <d v="2017-09-01T00:00:00"/>
    <x v="1"/>
    <s v="NTE - ZONA NORTE"/>
    <s v="CONC - CONCESIONARIOS"/>
    <n v="3"/>
    <x v="34"/>
    <n v="3"/>
    <x v="65"/>
    <x v="7"/>
    <x v="3"/>
    <m/>
    <x v="46"/>
    <x v="34"/>
    <n v="3696639"/>
    <m/>
    <s v="NO TIENE CUPO"/>
    <n v="0"/>
    <x v="0"/>
    <x v="23"/>
    <x v="5"/>
    <x v="4"/>
    <n v="11089917"/>
    <x v="5"/>
    <x v="2"/>
    <s v="CB 110 DLX                                        NEGRO    "/>
    <s v="ENTREGAS"/>
    <s v="E"/>
  </r>
  <r>
    <x v="66"/>
    <d v="2017-09-01T00:00:00"/>
    <x v="1"/>
    <s v="CTR - ZONA CENTRO"/>
    <s v="CONC - CONCESIONARIOS"/>
    <n v="2"/>
    <x v="35"/>
    <n v="2"/>
    <x v="66"/>
    <x v="1"/>
    <x v="0"/>
    <m/>
    <x v="47"/>
    <x v="35"/>
    <n v="3521008"/>
    <m/>
    <n v="91000000"/>
    <n v="0"/>
    <x v="0"/>
    <x v="24"/>
    <x v="0"/>
    <x v="0"/>
    <n v="0"/>
    <x v="0"/>
    <x v="0"/>
    <s v="DIO 110                                           NEGRO BLA"/>
    <e v="#N/A"/>
    <s v=""/>
  </r>
  <r>
    <x v="66"/>
    <d v="2017-09-01T00:00:00"/>
    <x v="1"/>
    <s v="CTR - ZONA CENTRO"/>
    <s v="CONC - CONCESIONARIOS"/>
    <n v="8"/>
    <x v="35"/>
    <n v="8"/>
    <x v="66"/>
    <x v="2"/>
    <x v="6"/>
    <m/>
    <x v="47"/>
    <x v="35"/>
    <n v="6133613"/>
    <m/>
    <n v="91000000"/>
    <n v="0"/>
    <x v="0"/>
    <x v="24"/>
    <x v="0"/>
    <x v="0"/>
    <n v="0"/>
    <x v="0"/>
    <x v="0"/>
    <s v="CB 160F DLX                                       NEGRO PER"/>
    <e v="#N/A"/>
    <s v=""/>
  </r>
  <r>
    <x v="66"/>
    <d v="2017-09-01T00:00:00"/>
    <x v="1"/>
    <s v="CTR - ZONA CENTRO"/>
    <s v="CONC - CONCESIONARIOS"/>
    <n v="6"/>
    <x v="35"/>
    <n v="6"/>
    <x v="66"/>
    <x v="2"/>
    <x v="1"/>
    <m/>
    <x v="47"/>
    <x v="35"/>
    <n v="6133613"/>
    <m/>
    <n v="91000000"/>
    <n v="0"/>
    <x v="0"/>
    <x v="24"/>
    <x v="0"/>
    <x v="0"/>
    <n v="0"/>
    <x v="0"/>
    <x v="0"/>
    <s v="CB 160F DLX                                       NARANJA N"/>
    <e v="#N/A"/>
    <s v=""/>
  </r>
  <r>
    <x v="66"/>
    <d v="2017-09-01T00:00:00"/>
    <x v="1"/>
    <s v="CTR - ZONA CENTRO"/>
    <s v="CONC - CONCESIONARIOS"/>
    <n v="3"/>
    <x v="35"/>
    <n v="3"/>
    <x v="66"/>
    <x v="6"/>
    <x v="7"/>
    <m/>
    <x v="47"/>
    <x v="35"/>
    <n v="3521008"/>
    <m/>
    <n v="91000000"/>
    <n v="0"/>
    <x v="0"/>
    <x v="24"/>
    <x v="0"/>
    <x v="0"/>
    <n v="0"/>
    <x v="0"/>
    <x v="0"/>
    <s v="DIO  110                                          AZUL     "/>
    <e v="#N/A"/>
    <s v=""/>
  </r>
  <r>
    <x v="66"/>
    <d v="2017-09-01T00:00:00"/>
    <x v="1"/>
    <s v="CTR - ZONA CENTRO"/>
    <s v="CONC - CONCESIONARIOS"/>
    <n v="10"/>
    <x v="35"/>
    <n v="10"/>
    <x v="66"/>
    <x v="6"/>
    <x v="2"/>
    <m/>
    <x v="47"/>
    <x v="35"/>
    <n v="3521008"/>
    <m/>
    <n v="91000000"/>
    <n v="0"/>
    <x v="0"/>
    <x v="24"/>
    <x v="0"/>
    <x v="0"/>
    <n v="0"/>
    <x v="0"/>
    <x v="0"/>
    <s v="DIO  110                                          ROJO     "/>
    <e v="#N/A"/>
    <s v=""/>
  </r>
  <r>
    <x v="66"/>
    <d v="2017-09-01T00:00:00"/>
    <x v="1"/>
    <s v="CTR - ZONA CENTRO"/>
    <s v="CONC - CONCESIONARIOS"/>
    <n v="2"/>
    <x v="35"/>
    <n v="2"/>
    <x v="66"/>
    <x v="11"/>
    <x v="4"/>
    <m/>
    <x v="47"/>
    <x v="35"/>
    <n v="3067227"/>
    <m/>
    <n v="91000000"/>
    <n v="0"/>
    <x v="0"/>
    <x v="24"/>
    <x v="0"/>
    <x v="0"/>
    <n v="0"/>
    <x v="0"/>
    <x v="0"/>
    <s v="DREAM  NEO                                        NEGRO ROJ"/>
    <e v="#N/A"/>
    <s v=""/>
  </r>
  <r>
    <x v="66"/>
    <d v="2017-09-01T00:00:00"/>
    <x v="1"/>
    <s v="CTR - ZONA CENTRO"/>
    <s v="CONC - CONCESIONARIOS"/>
    <n v="2"/>
    <x v="35"/>
    <n v="2"/>
    <x v="66"/>
    <x v="3"/>
    <x v="2"/>
    <m/>
    <x v="47"/>
    <x v="35"/>
    <n v="3941176"/>
    <m/>
    <n v="91000000"/>
    <n v="0"/>
    <x v="0"/>
    <x v="24"/>
    <x v="0"/>
    <x v="0"/>
    <n v="0"/>
    <x v="0"/>
    <x v="0"/>
    <s v="WAVE 110S                                         ROJO     "/>
    <e v="#N/A"/>
    <s v=""/>
  </r>
  <r>
    <x v="66"/>
    <d v="2017-09-01T00:00:00"/>
    <x v="1"/>
    <s v="CTR - ZONA CENTRO"/>
    <s v="CONC - CONCESIONARIOS"/>
    <n v="1"/>
    <x v="35"/>
    <n v="1"/>
    <x v="66"/>
    <x v="12"/>
    <x v="6"/>
    <m/>
    <x v="47"/>
    <x v="35"/>
    <n v="5453782"/>
    <m/>
    <n v="91000000"/>
    <n v="0"/>
    <x v="0"/>
    <x v="24"/>
    <x v="0"/>
    <x v="0"/>
    <n v="0"/>
    <x v="0"/>
    <x v="0"/>
    <s v="CB 160F STD                                       NEGRO PER"/>
    <e v="#N/A"/>
    <s v=""/>
  </r>
  <r>
    <x v="66"/>
    <d v="2017-09-01T00:00:00"/>
    <x v="1"/>
    <s v="CTR - ZONA CENTRO"/>
    <s v="CONC - CONCESIONARIOS"/>
    <n v="1"/>
    <x v="35"/>
    <n v="1"/>
    <x v="66"/>
    <x v="12"/>
    <x v="9"/>
    <m/>
    <x v="47"/>
    <x v="35"/>
    <n v="5453782"/>
    <m/>
    <n v="91000000"/>
    <n v="0"/>
    <x v="0"/>
    <x v="24"/>
    <x v="0"/>
    <x v="0"/>
    <n v="0"/>
    <x v="0"/>
    <x v="0"/>
    <s v="CB 160F STD                                       ROJO SPOR"/>
    <e v="#N/A"/>
    <s v=""/>
  </r>
  <r>
    <x v="67"/>
    <d v="2017-09-01T00:00:00"/>
    <x v="1"/>
    <s v="CTR - ZONA CENTRO"/>
    <s v="CONC - CONCESIONARIOS"/>
    <n v="2"/>
    <x v="35"/>
    <n v="2"/>
    <x v="67"/>
    <x v="4"/>
    <x v="3"/>
    <m/>
    <x v="47"/>
    <x v="35"/>
    <n v="3360504"/>
    <m/>
    <n v="91000000"/>
    <n v="0"/>
    <x v="0"/>
    <x v="24"/>
    <x v="2"/>
    <x v="0"/>
    <n v="0"/>
    <x v="0"/>
    <x v="0"/>
    <s v="*CB-110                                           NEGRO    "/>
    <e v="#N/A"/>
    <s v=""/>
  </r>
  <r>
    <x v="67"/>
    <d v="2017-09-01T00:00:00"/>
    <x v="1"/>
    <s v="CTR - ZONA CENTRO"/>
    <s v="CONC - CONCESIONARIOS"/>
    <n v="1"/>
    <x v="35"/>
    <n v="1"/>
    <x v="67"/>
    <x v="1"/>
    <x v="0"/>
    <m/>
    <x v="47"/>
    <x v="35"/>
    <n v="3521008"/>
    <m/>
    <n v="91000000"/>
    <n v="0"/>
    <x v="0"/>
    <x v="24"/>
    <x v="0"/>
    <x v="0"/>
    <n v="0"/>
    <x v="0"/>
    <x v="0"/>
    <s v="DIO 110                                           NEGRO BLA"/>
    <e v="#N/A"/>
    <s v=""/>
  </r>
  <r>
    <x v="67"/>
    <d v="2017-09-01T00:00:00"/>
    <x v="1"/>
    <s v="CTR - ZONA CENTRO"/>
    <s v="CONC - CONCESIONARIOS"/>
    <n v="1"/>
    <x v="35"/>
    <n v="1"/>
    <x v="67"/>
    <x v="11"/>
    <x v="4"/>
    <m/>
    <x v="47"/>
    <x v="35"/>
    <n v="3067227"/>
    <m/>
    <n v="91000000"/>
    <n v="0"/>
    <x v="0"/>
    <x v="24"/>
    <x v="0"/>
    <x v="0"/>
    <n v="0"/>
    <x v="0"/>
    <x v="0"/>
    <s v="DREAM  NEO                                        NEGRO ROJ"/>
    <e v="#N/A"/>
    <s v=""/>
  </r>
  <r>
    <x v="67"/>
    <d v="2017-09-01T00:00:00"/>
    <x v="1"/>
    <s v="CTR - ZONA CENTRO"/>
    <s v="CONC - CONCESIONARIOS"/>
    <n v="1"/>
    <x v="35"/>
    <n v="1"/>
    <x v="67"/>
    <x v="3"/>
    <x v="2"/>
    <m/>
    <x v="47"/>
    <x v="35"/>
    <n v="3941176"/>
    <m/>
    <n v="91000000"/>
    <n v="0"/>
    <x v="0"/>
    <x v="24"/>
    <x v="0"/>
    <x v="0"/>
    <n v="0"/>
    <x v="0"/>
    <x v="0"/>
    <s v="WAVE 110S                                         ROJO     "/>
    <e v="#N/A"/>
    <s v=""/>
  </r>
  <r>
    <x v="68"/>
    <d v="2017-09-01T00:00:00"/>
    <x v="1"/>
    <s v="CTR - ZONA CENTRO"/>
    <s v="CONC - CONCESIONARIOS"/>
    <n v="1"/>
    <x v="35"/>
    <n v="1"/>
    <x v="68"/>
    <x v="11"/>
    <x v="18"/>
    <m/>
    <x v="48"/>
    <x v="35"/>
    <n v="3067227"/>
    <m/>
    <n v="91000000"/>
    <n v="0"/>
    <x v="0"/>
    <x v="25"/>
    <x v="0"/>
    <x v="0"/>
    <n v="0"/>
    <x v="0"/>
    <x v="0"/>
    <s v="DREAM  NEO                                        NEGRO AZU"/>
    <e v="#N/A"/>
    <s v=""/>
  </r>
  <r>
    <x v="68"/>
    <d v="2017-09-01T00:00:00"/>
    <x v="1"/>
    <s v="CTR - ZONA CENTRO"/>
    <s v="CONC - CONCESIONARIOS"/>
    <n v="3"/>
    <x v="35"/>
    <n v="3"/>
    <x v="68"/>
    <x v="11"/>
    <x v="4"/>
    <m/>
    <x v="48"/>
    <x v="35"/>
    <n v="3067227"/>
    <m/>
    <n v="91000000"/>
    <n v="0"/>
    <x v="0"/>
    <x v="25"/>
    <x v="0"/>
    <x v="0"/>
    <n v="0"/>
    <x v="0"/>
    <x v="0"/>
    <s v="DREAM  NEO                                        NEGRO ROJ"/>
    <e v="#N/A"/>
    <s v=""/>
  </r>
  <r>
    <x v="69"/>
    <d v="2017-09-01T00:00:00"/>
    <x v="1"/>
    <s v="CTR - ZONA CENTRO"/>
    <s v="CONC - CONCESIONARIOS"/>
    <n v="1"/>
    <x v="35"/>
    <n v="1"/>
    <x v="69"/>
    <x v="6"/>
    <x v="7"/>
    <m/>
    <x v="49"/>
    <x v="35"/>
    <n v="3521008"/>
    <m/>
    <n v="91000000"/>
    <n v="0"/>
    <x v="0"/>
    <x v="26"/>
    <x v="0"/>
    <x v="0"/>
    <n v="0"/>
    <x v="0"/>
    <x v="0"/>
    <s v="DIO  110                                          AZUL     "/>
    <e v="#N/A"/>
    <s v=""/>
  </r>
  <r>
    <x v="69"/>
    <d v="2017-09-01T00:00:00"/>
    <x v="1"/>
    <s v="CTR - ZONA CENTRO"/>
    <s v="CONC - CONCESIONARIOS"/>
    <n v="1"/>
    <x v="35"/>
    <n v="1"/>
    <x v="69"/>
    <x v="6"/>
    <x v="2"/>
    <m/>
    <x v="49"/>
    <x v="35"/>
    <n v="3521008"/>
    <m/>
    <n v="91000000"/>
    <n v="0"/>
    <x v="0"/>
    <x v="26"/>
    <x v="0"/>
    <x v="0"/>
    <n v="0"/>
    <x v="0"/>
    <x v="0"/>
    <s v="DIO  110                                          ROJO     "/>
    <e v="#N/A"/>
    <s v=""/>
  </r>
  <r>
    <x v="69"/>
    <d v="2017-09-01T00:00:00"/>
    <x v="1"/>
    <s v="CTR - ZONA CENTRO"/>
    <s v="CONC - CONCESIONARIOS"/>
    <n v="2"/>
    <x v="35"/>
    <n v="2"/>
    <x v="69"/>
    <x v="11"/>
    <x v="4"/>
    <m/>
    <x v="49"/>
    <x v="35"/>
    <n v="3067227"/>
    <m/>
    <n v="91000000"/>
    <n v="0"/>
    <x v="0"/>
    <x v="26"/>
    <x v="0"/>
    <x v="0"/>
    <n v="0"/>
    <x v="0"/>
    <x v="0"/>
    <s v="DREAM  NEO                                        NEGRO ROJ"/>
    <e v="#N/A"/>
    <s v=""/>
  </r>
  <r>
    <x v="70"/>
    <d v="2017-09-01T00:00:00"/>
    <x v="1"/>
    <s v="CTR - ZONA CENTRO"/>
    <s v="CONC - CONCESIONARIOS"/>
    <n v="1"/>
    <x v="35"/>
    <n v="1"/>
    <x v="70"/>
    <x v="2"/>
    <x v="17"/>
    <m/>
    <x v="50"/>
    <x v="35"/>
    <n v="6133613"/>
    <m/>
    <n v="91000000"/>
    <n v="0"/>
    <x v="0"/>
    <x v="25"/>
    <x v="0"/>
    <x v="0"/>
    <n v="0"/>
    <x v="0"/>
    <x v="0"/>
    <s v="CB 160F DLX                                       BLANCO PE"/>
    <e v="#N/A"/>
    <s v=""/>
  </r>
  <r>
    <x v="70"/>
    <d v="2017-09-01T00:00:00"/>
    <x v="1"/>
    <s v="CTR - ZONA CENTRO"/>
    <s v="CONC - CONCESIONARIOS"/>
    <n v="1"/>
    <x v="35"/>
    <n v="1"/>
    <x v="70"/>
    <x v="11"/>
    <x v="18"/>
    <m/>
    <x v="50"/>
    <x v="35"/>
    <n v="3067227"/>
    <m/>
    <n v="91000000"/>
    <n v="0"/>
    <x v="0"/>
    <x v="25"/>
    <x v="0"/>
    <x v="0"/>
    <n v="0"/>
    <x v="0"/>
    <x v="0"/>
    <s v="DREAM  NEO                                        NEGRO AZU"/>
    <e v="#N/A"/>
    <s v=""/>
  </r>
  <r>
    <x v="70"/>
    <d v="2017-09-01T00:00:00"/>
    <x v="1"/>
    <s v="CTR - ZONA CENTRO"/>
    <s v="CONC - CONCESIONARIOS"/>
    <n v="1"/>
    <x v="35"/>
    <n v="1"/>
    <x v="70"/>
    <x v="11"/>
    <x v="4"/>
    <m/>
    <x v="50"/>
    <x v="35"/>
    <n v="3067227"/>
    <m/>
    <n v="91000000"/>
    <n v="0"/>
    <x v="0"/>
    <x v="25"/>
    <x v="0"/>
    <x v="0"/>
    <n v="0"/>
    <x v="0"/>
    <x v="0"/>
    <s v="DREAM  NEO                                        NEGRO ROJ"/>
    <e v="#N/A"/>
    <s v=""/>
  </r>
  <r>
    <x v="71"/>
    <d v="2017-09-01T00:00:00"/>
    <x v="1"/>
    <s v="CTR - ZONA CENTRO"/>
    <s v="CONC - CONCESIONARIOS"/>
    <n v="3"/>
    <x v="36"/>
    <n v="3"/>
    <x v="71"/>
    <x v="5"/>
    <x v="5"/>
    <m/>
    <x v="51"/>
    <x v="36"/>
    <n v="7554622"/>
    <m/>
    <s v="NO TIENE CUPO"/>
    <n v="0"/>
    <x v="0"/>
    <x v="27"/>
    <x v="4"/>
    <x v="0"/>
    <n v="0"/>
    <x v="0"/>
    <x v="0"/>
    <s v="CB 190R                                           NEGRO ONI"/>
    <e v="#N/A"/>
    <s v=""/>
  </r>
  <r>
    <x v="71"/>
    <d v="2017-09-01T00:00:00"/>
    <x v="1"/>
    <s v="CTR - ZONA CENTRO"/>
    <s v="CONC - CONCESIONARIOS"/>
    <n v="2"/>
    <x v="36"/>
    <n v="2"/>
    <x v="71"/>
    <x v="1"/>
    <x v="0"/>
    <m/>
    <x v="51"/>
    <x v="36"/>
    <n v="3521008"/>
    <m/>
    <s v="NO TIENE CUPO"/>
    <n v="0"/>
    <x v="0"/>
    <x v="27"/>
    <x v="0"/>
    <x v="0"/>
    <n v="0"/>
    <x v="0"/>
    <x v="0"/>
    <s v="DIO 110                                           NEGRO BLA"/>
    <e v="#N/A"/>
    <s v=""/>
  </r>
  <r>
    <x v="71"/>
    <d v="2017-09-01T00:00:00"/>
    <x v="1"/>
    <s v="CTR - ZONA CENTRO"/>
    <s v="CONC - CONCESIONARIOS"/>
    <n v="1"/>
    <x v="36"/>
    <n v="1"/>
    <x v="71"/>
    <x v="2"/>
    <x v="6"/>
    <m/>
    <x v="51"/>
    <x v="36"/>
    <n v="6133613"/>
    <m/>
    <s v="NO TIENE CUPO"/>
    <n v="0"/>
    <x v="0"/>
    <x v="27"/>
    <x v="0"/>
    <x v="0"/>
    <n v="0"/>
    <x v="0"/>
    <x v="0"/>
    <s v="CB 160F DLX                                       NEGRO PER"/>
    <e v="#N/A"/>
    <s v=""/>
  </r>
  <r>
    <x v="71"/>
    <d v="2017-09-01T00:00:00"/>
    <x v="1"/>
    <s v="CTR - ZONA CENTRO"/>
    <s v="CONC - CONCESIONARIOS"/>
    <n v="2"/>
    <x v="36"/>
    <n v="2"/>
    <x v="71"/>
    <x v="2"/>
    <x v="1"/>
    <m/>
    <x v="51"/>
    <x v="36"/>
    <n v="6133613"/>
    <m/>
    <s v="NO TIENE CUPO"/>
    <n v="0"/>
    <x v="0"/>
    <x v="27"/>
    <x v="0"/>
    <x v="0"/>
    <n v="0"/>
    <x v="0"/>
    <x v="0"/>
    <s v="CB 160F DLX                                       NARANJA N"/>
    <e v="#N/A"/>
    <s v=""/>
  </r>
  <r>
    <x v="71"/>
    <d v="2017-09-01T00:00:00"/>
    <x v="1"/>
    <s v="CTR - ZONA CENTRO"/>
    <s v="CONC - CONCESIONARIOS"/>
    <n v="2"/>
    <x v="36"/>
    <n v="2"/>
    <x v="71"/>
    <x v="6"/>
    <x v="7"/>
    <m/>
    <x v="51"/>
    <x v="36"/>
    <n v="3521008"/>
    <m/>
    <s v="NO TIENE CUPO"/>
    <n v="0"/>
    <x v="0"/>
    <x v="27"/>
    <x v="0"/>
    <x v="0"/>
    <n v="0"/>
    <x v="0"/>
    <x v="0"/>
    <s v="DIO  110                                          AZUL     "/>
    <e v="#N/A"/>
    <s v=""/>
  </r>
  <r>
    <x v="71"/>
    <d v="2017-09-01T00:00:00"/>
    <x v="1"/>
    <s v="CTR - ZONA CENTRO"/>
    <s v="CONC - CONCESIONARIOS"/>
    <n v="4"/>
    <x v="36"/>
    <n v="4"/>
    <x v="71"/>
    <x v="6"/>
    <x v="2"/>
    <m/>
    <x v="51"/>
    <x v="36"/>
    <n v="3521008"/>
    <m/>
    <s v="NO TIENE CUPO"/>
    <n v="0"/>
    <x v="0"/>
    <x v="27"/>
    <x v="0"/>
    <x v="0"/>
    <n v="0"/>
    <x v="0"/>
    <x v="0"/>
    <s v="DIO  110                                          ROJO     "/>
    <e v="#N/A"/>
    <s v=""/>
  </r>
  <r>
    <x v="71"/>
    <d v="2017-09-01T00:00:00"/>
    <x v="1"/>
    <s v="CTR - ZONA CENTRO"/>
    <s v="CONC - CONCESIONARIOS"/>
    <n v="1"/>
    <x v="36"/>
    <n v="1"/>
    <x v="71"/>
    <x v="10"/>
    <x v="5"/>
    <m/>
    <x v="51"/>
    <x v="36"/>
    <n v="7730252"/>
    <m/>
    <s v="NO TIENE CUPO"/>
    <n v="0"/>
    <x v="0"/>
    <x v="27"/>
    <x v="0"/>
    <x v="0"/>
    <n v="0"/>
    <x v="0"/>
    <x v="0"/>
    <s v="CB 190R INSTINTO R                                NEGRO ONI"/>
    <e v="#N/A"/>
    <s v=""/>
  </r>
  <r>
    <x v="71"/>
    <d v="2017-09-01T00:00:00"/>
    <x v="1"/>
    <s v="CTR - ZONA CENTRO"/>
    <s v="CONC - CONCESIONARIOS"/>
    <n v="6"/>
    <x v="36"/>
    <n v="6"/>
    <x v="71"/>
    <x v="11"/>
    <x v="4"/>
    <m/>
    <x v="51"/>
    <x v="36"/>
    <n v="3067227"/>
    <m/>
    <s v="NO TIENE CUPO"/>
    <n v="0"/>
    <x v="0"/>
    <x v="27"/>
    <x v="0"/>
    <x v="0"/>
    <n v="0"/>
    <x v="0"/>
    <x v="0"/>
    <s v="DREAM  NEO                                        NEGRO ROJ"/>
    <e v="#N/A"/>
    <s v=""/>
  </r>
  <r>
    <x v="71"/>
    <d v="2017-09-01T00:00:00"/>
    <x v="1"/>
    <s v="CTR - ZONA CENTRO"/>
    <s v="CONC - CONCESIONARIOS"/>
    <n v="3"/>
    <x v="36"/>
    <n v="3"/>
    <x v="71"/>
    <x v="3"/>
    <x v="2"/>
    <m/>
    <x v="51"/>
    <x v="36"/>
    <n v="3941176"/>
    <m/>
    <s v="NO TIENE CUPO"/>
    <n v="0"/>
    <x v="0"/>
    <x v="27"/>
    <x v="0"/>
    <x v="0"/>
    <n v="0"/>
    <x v="0"/>
    <x v="0"/>
    <s v="WAVE 110S                                         ROJO     "/>
    <e v="#N/A"/>
    <s v=""/>
  </r>
  <r>
    <x v="72"/>
    <d v="2017-09-01T00:00:00"/>
    <x v="1"/>
    <s v="CTR - ZONA CENTRO"/>
    <s v="CONC - CONCESIONARIOS"/>
    <n v="1"/>
    <x v="36"/>
    <n v="1"/>
    <x v="72"/>
    <x v="2"/>
    <x v="6"/>
    <m/>
    <x v="52"/>
    <x v="36"/>
    <n v="6133613"/>
    <m/>
    <s v="NO TIENE CUPO"/>
    <n v="0"/>
    <x v="0"/>
    <x v="27"/>
    <x v="0"/>
    <x v="0"/>
    <n v="0"/>
    <x v="0"/>
    <x v="0"/>
    <s v="CB 160F DLX                                       NEGRO PER"/>
    <e v="#N/A"/>
    <s v=""/>
  </r>
  <r>
    <x v="72"/>
    <d v="2017-09-01T00:00:00"/>
    <x v="1"/>
    <s v="CTR - ZONA CENTRO"/>
    <s v="CONC - CONCESIONARIOS"/>
    <n v="2"/>
    <x v="36"/>
    <n v="2"/>
    <x v="72"/>
    <x v="2"/>
    <x v="1"/>
    <m/>
    <x v="52"/>
    <x v="36"/>
    <n v="6133613"/>
    <m/>
    <s v="NO TIENE CUPO"/>
    <n v="0"/>
    <x v="0"/>
    <x v="27"/>
    <x v="0"/>
    <x v="0"/>
    <n v="0"/>
    <x v="0"/>
    <x v="0"/>
    <s v="CB 160F DLX                                       NARANJA N"/>
    <e v="#N/A"/>
    <s v=""/>
  </r>
  <r>
    <x v="72"/>
    <d v="2017-09-01T00:00:00"/>
    <x v="1"/>
    <s v="CTR - ZONA CENTRO"/>
    <s v="CONC - CONCESIONARIOS"/>
    <n v="1"/>
    <x v="36"/>
    <n v="1"/>
    <x v="72"/>
    <x v="6"/>
    <x v="7"/>
    <m/>
    <x v="52"/>
    <x v="36"/>
    <n v="3521008"/>
    <m/>
    <s v="NO TIENE CUPO"/>
    <n v="0"/>
    <x v="0"/>
    <x v="27"/>
    <x v="0"/>
    <x v="0"/>
    <n v="0"/>
    <x v="0"/>
    <x v="0"/>
    <s v="DIO  110                                          AZUL     "/>
    <e v="#N/A"/>
    <s v=""/>
  </r>
  <r>
    <x v="72"/>
    <d v="2017-09-01T00:00:00"/>
    <x v="1"/>
    <s v="CTR - ZONA CENTRO"/>
    <s v="CONC - CONCESIONARIOS"/>
    <n v="2"/>
    <x v="36"/>
    <n v="2"/>
    <x v="72"/>
    <x v="6"/>
    <x v="2"/>
    <m/>
    <x v="52"/>
    <x v="36"/>
    <n v="3521008"/>
    <m/>
    <s v="NO TIENE CUPO"/>
    <n v="0"/>
    <x v="0"/>
    <x v="27"/>
    <x v="0"/>
    <x v="0"/>
    <n v="0"/>
    <x v="0"/>
    <x v="0"/>
    <s v="DIO  110                                          ROJO     "/>
    <e v="#N/A"/>
    <s v=""/>
  </r>
  <r>
    <x v="72"/>
    <d v="2017-09-01T00:00:00"/>
    <x v="1"/>
    <s v="CTR - ZONA CENTRO"/>
    <s v="CONC - CONCESIONARIOS"/>
    <n v="2"/>
    <x v="36"/>
    <n v="2"/>
    <x v="72"/>
    <x v="11"/>
    <x v="4"/>
    <m/>
    <x v="52"/>
    <x v="36"/>
    <n v="3067227"/>
    <m/>
    <s v="NO TIENE CUPO"/>
    <n v="0"/>
    <x v="0"/>
    <x v="27"/>
    <x v="0"/>
    <x v="0"/>
    <n v="0"/>
    <x v="0"/>
    <x v="0"/>
    <s v="DREAM  NEO                                        NEGRO ROJ"/>
    <e v="#N/A"/>
    <s v=""/>
  </r>
  <r>
    <x v="72"/>
    <d v="2017-09-01T00:00:00"/>
    <x v="1"/>
    <s v="CTR - ZONA CENTRO"/>
    <s v="CONC - CONCESIONARIOS"/>
    <n v="1"/>
    <x v="36"/>
    <n v="1"/>
    <x v="72"/>
    <x v="3"/>
    <x v="2"/>
    <m/>
    <x v="52"/>
    <x v="36"/>
    <n v="3941176"/>
    <m/>
    <s v="NO TIENE CUPO"/>
    <n v="0"/>
    <x v="0"/>
    <x v="27"/>
    <x v="0"/>
    <x v="0"/>
    <n v="0"/>
    <x v="0"/>
    <x v="0"/>
    <s v="WAVE 110S                                         ROJO     "/>
    <e v="#N/A"/>
    <s v=""/>
  </r>
  <r>
    <x v="73"/>
    <d v="2017-09-01T00:00:00"/>
    <x v="1"/>
    <s v="CTR - ZONA CENTRO"/>
    <s v="CONC - CONCESIONARIOS"/>
    <n v="2"/>
    <x v="36"/>
    <n v="2"/>
    <x v="73"/>
    <x v="2"/>
    <x v="6"/>
    <m/>
    <x v="53"/>
    <x v="36"/>
    <n v="6133613"/>
    <m/>
    <s v="NO TIENE CUPO"/>
    <n v="0"/>
    <x v="0"/>
    <x v="28"/>
    <x v="0"/>
    <x v="0"/>
    <n v="0"/>
    <x v="0"/>
    <x v="0"/>
    <s v="CB 160F DLX                                       NEGRO PER"/>
    <e v="#N/A"/>
    <s v=""/>
  </r>
  <r>
    <x v="73"/>
    <d v="2017-09-01T00:00:00"/>
    <x v="1"/>
    <s v="CTR - ZONA CENTRO"/>
    <s v="CONC - CONCESIONARIOS"/>
    <n v="2"/>
    <x v="36"/>
    <n v="2"/>
    <x v="73"/>
    <x v="2"/>
    <x v="1"/>
    <m/>
    <x v="53"/>
    <x v="36"/>
    <n v="6133613"/>
    <m/>
    <s v="NO TIENE CUPO"/>
    <n v="0"/>
    <x v="0"/>
    <x v="28"/>
    <x v="0"/>
    <x v="0"/>
    <n v="0"/>
    <x v="0"/>
    <x v="0"/>
    <s v="CB 160F DLX                                       NARANJA N"/>
    <e v="#N/A"/>
    <s v=""/>
  </r>
  <r>
    <x v="73"/>
    <d v="2017-09-01T00:00:00"/>
    <x v="1"/>
    <s v="CTR - ZONA CENTRO"/>
    <s v="CONC - CONCESIONARIOS"/>
    <n v="2"/>
    <x v="36"/>
    <n v="2"/>
    <x v="73"/>
    <x v="6"/>
    <x v="7"/>
    <m/>
    <x v="53"/>
    <x v="36"/>
    <n v="3521008"/>
    <m/>
    <s v="NO TIENE CUPO"/>
    <n v="0"/>
    <x v="0"/>
    <x v="28"/>
    <x v="0"/>
    <x v="0"/>
    <n v="0"/>
    <x v="0"/>
    <x v="0"/>
    <s v="DIO  110                                          AZUL     "/>
    <e v="#N/A"/>
    <s v=""/>
  </r>
  <r>
    <x v="73"/>
    <d v="2017-09-01T00:00:00"/>
    <x v="1"/>
    <s v="CTR - ZONA CENTRO"/>
    <s v="CONC - CONCESIONARIOS"/>
    <n v="3"/>
    <x v="36"/>
    <n v="3"/>
    <x v="73"/>
    <x v="6"/>
    <x v="2"/>
    <m/>
    <x v="53"/>
    <x v="36"/>
    <n v="3521008"/>
    <m/>
    <s v="NO TIENE CUPO"/>
    <n v="0"/>
    <x v="0"/>
    <x v="28"/>
    <x v="0"/>
    <x v="0"/>
    <n v="0"/>
    <x v="0"/>
    <x v="0"/>
    <s v="DIO  110                                          ROJO     "/>
    <e v="#N/A"/>
    <s v=""/>
  </r>
  <r>
    <x v="73"/>
    <d v="2017-09-01T00:00:00"/>
    <x v="1"/>
    <s v="CTR - ZONA CENTRO"/>
    <s v="CONC - CONCESIONARIOS"/>
    <n v="1"/>
    <x v="36"/>
    <n v="1"/>
    <x v="73"/>
    <x v="10"/>
    <x v="5"/>
    <m/>
    <x v="53"/>
    <x v="36"/>
    <n v="7730252"/>
    <m/>
    <s v="NO TIENE CUPO"/>
    <n v="0"/>
    <x v="0"/>
    <x v="28"/>
    <x v="0"/>
    <x v="0"/>
    <n v="0"/>
    <x v="0"/>
    <x v="0"/>
    <s v="CB 190R INSTINTO R                                NEGRO ONI"/>
    <e v="#N/A"/>
    <s v=""/>
  </r>
  <r>
    <x v="73"/>
    <d v="2017-09-01T00:00:00"/>
    <x v="1"/>
    <s v="CTR - ZONA CENTRO"/>
    <s v="CONC - CONCESIONARIOS"/>
    <n v="2"/>
    <x v="36"/>
    <n v="2"/>
    <x v="73"/>
    <x v="11"/>
    <x v="4"/>
    <m/>
    <x v="53"/>
    <x v="36"/>
    <n v="3067227"/>
    <m/>
    <s v="NO TIENE CUPO"/>
    <n v="0"/>
    <x v="0"/>
    <x v="28"/>
    <x v="0"/>
    <x v="0"/>
    <n v="0"/>
    <x v="0"/>
    <x v="0"/>
    <s v="DREAM  NEO                                        NEGRO ROJ"/>
    <e v="#N/A"/>
    <s v=""/>
  </r>
  <r>
    <x v="73"/>
    <d v="2017-09-01T00:00:00"/>
    <x v="1"/>
    <s v="CTR - ZONA CENTRO"/>
    <s v="CONC - CONCESIONARIOS"/>
    <n v="3"/>
    <x v="36"/>
    <n v="3"/>
    <x v="73"/>
    <x v="3"/>
    <x v="2"/>
    <m/>
    <x v="53"/>
    <x v="36"/>
    <n v="3941176"/>
    <m/>
    <s v="NO TIENE CUPO"/>
    <n v="0"/>
    <x v="0"/>
    <x v="28"/>
    <x v="0"/>
    <x v="0"/>
    <n v="0"/>
    <x v="0"/>
    <x v="0"/>
    <s v="WAVE 110S                                         ROJO     "/>
    <e v="#N/A"/>
    <s v=""/>
  </r>
  <r>
    <x v="74"/>
    <d v="2017-09-01T00:00:00"/>
    <x v="1"/>
    <s v="CTR - ZONA CENTRO"/>
    <s v="CONC - CONCESIONARIOS"/>
    <n v="3"/>
    <x v="36"/>
    <n v="3"/>
    <x v="74"/>
    <x v="0"/>
    <x v="4"/>
    <m/>
    <x v="54"/>
    <x v="36"/>
    <n v="5789916"/>
    <m/>
    <s v="NO TIENE CUPO"/>
    <n v="0"/>
    <x v="0"/>
    <x v="27"/>
    <x v="3"/>
    <x v="0"/>
    <n v="0"/>
    <x v="0"/>
    <x v="0"/>
    <s v="*XR 150L                                          NEGRO ROJ"/>
    <e v="#N/A"/>
    <s v=""/>
  </r>
  <r>
    <x v="74"/>
    <d v="2017-09-01T00:00:00"/>
    <x v="1"/>
    <s v="CTR - ZONA CENTRO"/>
    <s v="CONC - CONCESIONARIOS"/>
    <n v="1"/>
    <x v="36"/>
    <n v="1"/>
    <x v="74"/>
    <x v="2"/>
    <x v="6"/>
    <m/>
    <x v="54"/>
    <x v="36"/>
    <n v="6133613"/>
    <m/>
    <s v="NO TIENE CUPO"/>
    <n v="0"/>
    <x v="0"/>
    <x v="27"/>
    <x v="0"/>
    <x v="0"/>
    <n v="0"/>
    <x v="0"/>
    <x v="0"/>
    <s v="CB 160F DLX                                       NEGRO PER"/>
    <e v="#N/A"/>
    <s v=""/>
  </r>
  <r>
    <x v="74"/>
    <d v="2017-09-01T00:00:00"/>
    <x v="1"/>
    <s v="CTR - ZONA CENTRO"/>
    <s v="CONC - CONCESIONARIOS"/>
    <n v="1"/>
    <x v="36"/>
    <n v="1"/>
    <x v="74"/>
    <x v="6"/>
    <x v="7"/>
    <m/>
    <x v="54"/>
    <x v="36"/>
    <n v="3521008"/>
    <m/>
    <s v="NO TIENE CUPO"/>
    <n v="0"/>
    <x v="0"/>
    <x v="27"/>
    <x v="0"/>
    <x v="0"/>
    <n v="0"/>
    <x v="0"/>
    <x v="0"/>
    <s v="DIO  110                                          AZUL     "/>
    <e v="#N/A"/>
    <s v=""/>
  </r>
  <r>
    <x v="74"/>
    <d v="2017-09-01T00:00:00"/>
    <x v="1"/>
    <s v="CTR - ZONA CENTRO"/>
    <s v="CONC - CONCESIONARIOS"/>
    <n v="1"/>
    <x v="36"/>
    <n v="1"/>
    <x v="74"/>
    <x v="6"/>
    <x v="2"/>
    <m/>
    <x v="54"/>
    <x v="36"/>
    <n v="3521008"/>
    <m/>
    <s v="NO TIENE CUPO"/>
    <n v="0"/>
    <x v="0"/>
    <x v="27"/>
    <x v="0"/>
    <x v="0"/>
    <n v="0"/>
    <x v="0"/>
    <x v="0"/>
    <s v="DIO  110                                          ROJO     "/>
    <e v="#N/A"/>
    <s v=""/>
  </r>
  <r>
    <x v="75"/>
    <d v="2017-09-01T00:00:00"/>
    <x v="1"/>
    <s v="CTR - ZONA CENTRO"/>
    <s v="DIST - DISTRIBUIDORES"/>
    <n v="1"/>
    <x v="17"/>
    <n v="1"/>
    <x v="37"/>
    <x v="4"/>
    <x v="3"/>
    <m/>
    <x v="28"/>
    <x v="17"/>
    <n v="3360504"/>
    <m/>
    <n v="26234998"/>
    <n v="0"/>
    <x v="0"/>
    <x v="17"/>
    <x v="2"/>
    <x v="0"/>
    <n v="0"/>
    <x v="0"/>
    <x v="0"/>
    <s v="*CB-110                                           NEGRO    "/>
    <e v="#N/A"/>
    <s v=""/>
  </r>
  <r>
    <x v="76"/>
    <d v="2017-09-01T00:00:00"/>
    <x v="1"/>
    <s v="NTE - ZONA NORTE"/>
    <s v="DIST - DISTRIBUIDORES"/>
    <n v="1"/>
    <x v="37"/>
    <n v="1"/>
    <x v="75"/>
    <x v="6"/>
    <x v="2"/>
    <m/>
    <x v="55"/>
    <x v="37"/>
    <n v="3521008"/>
    <m/>
    <n v="36750000"/>
    <n v="83000000"/>
    <x v="0"/>
    <x v="29"/>
    <x v="0"/>
    <x v="0"/>
    <n v="0"/>
    <x v="0"/>
    <x v="0"/>
    <s v="DIO  110                                          ROJO     "/>
    <e v="#N/A"/>
    <s v=""/>
  </r>
  <r>
    <x v="77"/>
    <d v="2017-09-01T00:00:00"/>
    <x v="1"/>
    <s v="NTE - ZONA NORTE"/>
    <s v="DIST - DISTRIBUIDORES"/>
    <n v="1"/>
    <x v="38"/>
    <n v="1"/>
    <x v="76"/>
    <x v="4"/>
    <x v="9"/>
    <m/>
    <x v="56"/>
    <x v="38"/>
    <n v="3360504"/>
    <m/>
    <n v="1278494"/>
    <n v="0"/>
    <x v="1"/>
    <x v="15"/>
    <x v="6"/>
    <x v="0"/>
    <n v="0"/>
    <x v="0"/>
    <x v="0"/>
    <s v="*CB-110                                           ROJO SPOR"/>
    <e v="#N/A"/>
    <s v=""/>
  </r>
  <r>
    <x v="77"/>
    <d v="2017-09-01T00:00:00"/>
    <x v="1"/>
    <s v="NTE - ZONA NORTE"/>
    <s v="DIST - DISTRIBUIDORES"/>
    <n v="1"/>
    <x v="38"/>
    <n v="1"/>
    <x v="76"/>
    <x v="0"/>
    <x v="4"/>
    <m/>
    <x v="56"/>
    <x v="38"/>
    <n v="5789916"/>
    <m/>
    <n v="1278494"/>
    <n v="0"/>
    <x v="1"/>
    <x v="15"/>
    <x v="3"/>
    <x v="0"/>
    <n v="0"/>
    <x v="0"/>
    <x v="0"/>
    <s v="*XR 150L                                          NEGRO ROJ"/>
    <e v="#N/A"/>
    <s v=""/>
  </r>
  <r>
    <x v="77"/>
    <d v="2017-09-01T00:00:00"/>
    <x v="1"/>
    <s v="NTE - ZONA NORTE"/>
    <s v="DIST - DISTRIBUIDORES"/>
    <n v="1"/>
    <x v="38"/>
    <n v="1"/>
    <x v="76"/>
    <x v="0"/>
    <x v="0"/>
    <m/>
    <x v="56"/>
    <x v="38"/>
    <n v="5789916"/>
    <m/>
    <n v="1278494"/>
    <n v="0"/>
    <x v="1"/>
    <x v="15"/>
    <x v="0"/>
    <x v="0"/>
    <n v="0"/>
    <x v="0"/>
    <x v="0"/>
    <s v="*XR 150L                                          NEGRO BLA"/>
    <e v="#N/A"/>
    <s v=""/>
  </r>
  <r>
    <x v="77"/>
    <d v="2017-09-01T00:00:00"/>
    <x v="1"/>
    <s v="NTE - ZONA NORTE"/>
    <s v="DIST - DISTRIBUIDORES"/>
    <n v="1"/>
    <x v="38"/>
    <n v="1"/>
    <x v="76"/>
    <x v="3"/>
    <x v="2"/>
    <m/>
    <x v="56"/>
    <x v="38"/>
    <n v="3941176"/>
    <m/>
    <n v="1278494"/>
    <n v="0"/>
    <x v="1"/>
    <x v="15"/>
    <x v="0"/>
    <x v="0"/>
    <n v="0"/>
    <x v="0"/>
    <x v="0"/>
    <s v="WAVE 110S                                         ROJO     "/>
    <e v="#N/A"/>
    <s v=""/>
  </r>
  <r>
    <x v="78"/>
    <d v="2017-09-01T00:00:00"/>
    <x v="0"/>
    <s v="NTE - ZONA NORTE"/>
    <s v="DIST - DISTRIBUIDORES"/>
    <n v="8"/>
    <x v="39"/>
    <n v="8"/>
    <x v="77"/>
    <x v="0"/>
    <x v="4"/>
    <m/>
    <x v="57"/>
    <x v="39"/>
    <n v="5789916"/>
    <m/>
    <n v="33154897"/>
    <n v="0"/>
    <x v="0"/>
    <x v="21"/>
    <x v="3"/>
    <x v="0"/>
    <n v="0"/>
    <x v="0"/>
    <x v="0"/>
    <s v="*XR 150L                                          NEGRO ROJ"/>
    <e v="#N/A"/>
    <s v=""/>
  </r>
  <r>
    <x v="78"/>
    <d v="2017-09-01T00:00:00"/>
    <x v="0"/>
    <s v="NTE - ZONA NORTE"/>
    <s v="DIST - DISTRIBUIDORES"/>
    <n v="2"/>
    <x v="39"/>
    <n v="2"/>
    <x v="77"/>
    <x v="0"/>
    <x v="0"/>
    <m/>
    <x v="57"/>
    <x v="39"/>
    <n v="5789916"/>
    <m/>
    <n v="33154897"/>
    <n v="0"/>
    <x v="0"/>
    <x v="21"/>
    <x v="0"/>
    <x v="0"/>
    <n v="0"/>
    <x v="0"/>
    <x v="0"/>
    <s v="*XR 150L                                          NEGRO BLA"/>
    <e v="#N/A"/>
    <s v=""/>
  </r>
  <r>
    <x v="78"/>
    <d v="2017-09-01T00:00:00"/>
    <x v="0"/>
    <s v="NTE - ZONA NORTE"/>
    <s v="DIST - DISTRIBUIDORES"/>
    <n v="1"/>
    <x v="39"/>
    <n v="1"/>
    <x v="77"/>
    <x v="11"/>
    <x v="13"/>
    <m/>
    <x v="57"/>
    <x v="39"/>
    <n v="3067227"/>
    <m/>
    <n v="33154897"/>
    <n v="0"/>
    <x v="0"/>
    <x v="21"/>
    <x v="8"/>
    <x v="0"/>
    <n v="0"/>
    <x v="0"/>
    <x v="0"/>
    <s v="DREAM  NEO                                        ROJO ALFA"/>
    <e v="#N/A"/>
    <s v=""/>
  </r>
  <r>
    <x v="78"/>
    <d v="2017-09-01T00:00:00"/>
    <x v="0"/>
    <s v="NTE - ZONA NORTE"/>
    <s v="DIST - DISTRIBUIDORES"/>
    <n v="1"/>
    <x v="39"/>
    <n v="1"/>
    <x v="77"/>
    <x v="3"/>
    <x v="2"/>
    <m/>
    <x v="57"/>
    <x v="39"/>
    <n v="3941176"/>
    <m/>
    <n v="33154897"/>
    <n v="0"/>
    <x v="0"/>
    <x v="21"/>
    <x v="0"/>
    <x v="0"/>
    <n v="0"/>
    <x v="0"/>
    <x v="0"/>
    <s v="WAVE 110S                                         ROJO     "/>
    <e v="#N/A"/>
    <s v=""/>
  </r>
  <r>
    <x v="78"/>
    <d v="2017-09-01T00:00:00"/>
    <x v="0"/>
    <s v="NTE - ZONA NORTE"/>
    <s v="DIST - DISTRIBUIDORES"/>
    <n v="1"/>
    <x v="39"/>
    <n v="1"/>
    <x v="77"/>
    <x v="3"/>
    <x v="3"/>
    <m/>
    <x v="57"/>
    <x v="39"/>
    <n v="3941176"/>
    <m/>
    <n v="33154897"/>
    <n v="0"/>
    <x v="0"/>
    <x v="21"/>
    <x v="1"/>
    <x v="0"/>
    <n v="0"/>
    <x v="0"/>
    <x v="0"/>
    <s v="WAVE 110S                                         NEGRO    "/>
    <e v="#N/A"/>
    <s v=""/>
  </r>
  <r>
    <x v="79"/>
    <d v="2017-09-01T00:00:00"/>
    <x v="1"/>
    <s v="NTE - ZONA NORTE"/>
    <s v="DIST - DISTRIBUIDORES"/>
    <n v="3"/>
    <x v="40"/>
    <n v="3"/>
    <x v="78"/>
    <x v="0"/>
    <x v="0"/>
    <m/>
    <x v="58"/>
    <x v="40"/>
    <n v="5789916"/>
    <m/>
    <n v="1235922"/>
    <n v="0"/>
    <x v="1"/>
    <x v="23"/>
    <x v="0"/>
    <x v="0"/>
    <n v="0"/>
    <x v="0"/>
    <x v="0"/>
    <s v="*XR 150L                                          NEGRO BLA"/>
    <e v="#N/A"/>
    <s v=""/>
  </r>
  <r>
    <x v="79"/>
    <d v="2017-09-01T00:00:00"/>
    <x v="1"/>
    <s v="NTE - ZONA NORTE"/>
    <s v="DIST - DISTRIBUIDORES"/>
    <n v="1"/>
    <x v="40"/>
    <n v="1"/>
    <x v="78"/>
    <x v="1"/>
    <x v="0"/>
    <m/>
    <x v="58"/>
    <x v="40"/>
    <n v="3521008"/>
    <m/>
    <n v="1235922"/>
    <n v="0"/>
    <x v="1"/>
    <x v="23"/>
    <x v="0"/>
    <x v="0"/>
    <n v="0"/>
    <x v="0"/>
    <x v="0"/>
    <s v="DIO 110                                           NEGRO BLA"/>
    <e v="#N/A"/>
    <s v=""/>
  </r>
  <r>
    <x v="80"/>
    <d v="2017-09-01T00:00:00"/>
    <x v="1"/>
    <s v="NTE - ZONA NORTE"/>
    <s v="DIST - DISTRIBUIDORES"/>
    <n v="1"/>
    <x v="41"/>
    <n v="1"/>
    <x v="79"/>
    <x v="4"/>
    <x v="9"/>
    <m/>
    <x v="59"/>
    <x v="41"/>
    <n v="3360504"/>
    <m/>
    <n v="8577107"/>
    <n v="0"/>
    <x v="0"/>
    <x v="23"/>
    <x v="6"/>
    <x v="0"/>
    <n v="0"/>
    <x v="0"/>
    <x v="0"/>
    <s v="*CB-110                                           ROJO SPOR"/>
    <e v="#N/A"/>
    <s v=""/>
  </r>
  <r>
    <x v="80"/>
    <d v="2017-09-01T00:00:00"/>
    <x v="1"/>
    <s v="NTE - ZONA NORTE"/>
    <s v="DIST - DISTRIBUIDORES"/>
    <n v="1"/>
    <x v="41"/>
    <n v="1"/>
    <x v="79"/>
    <x v="0"/>
    <x v="0"/>
    <m/>
    <x v="59"/>
    <x v="41"/>
    <n v="5789916"/>
    <m/>
    <n v="8577107"/>
    <n v="0"/>
    <x v="0"/>
    <x v="23"/>
    <x v="0"/>
    <x v="0"/>
    <n v="0"/>
    <x v="0"/>
    <x v="0"/>
    <s v="*XR 150L                                          NEGRO BLA"/>
    <e v="#N/A"/>
    <s v=""/>
  </r>
  <r>
    <x v="80"/>
    <d v="2017-09-01T00:00:00"/>
    <x v="1"/>
    <s v="NTE - ZONA NORTE"/>
    <s v="DIST - DISTRIBUIDORES"/>
    <n v="1"/>
    <x v="41"/>
    <n v="1"/>
    <x v="79"/>
    <x v="6"/>
    <x v="7"/>
    <m/>
    <x v="59"/>
    <x v="41"/>
    <n v="3521008"/>
    <m/>
    <n v="8577107"/>
    <n v="0"/>
    <x v="0"/>
    <x v="23"/>
    <x v="0"/>
    <x v="0"/>
    <n v="0"/>
    <x v="0"/>
    <x v="0"/>
    <s v="DIO  110                                          AZUL     "/>
    <e v="#N/A"/>
    <s v=""/>
  </r>
  <r>
    <x v="80"/>
    <d v="2017-09-01T00:00:00"/>
    <x v="1"/>
    <s v="NTE - ZONA NORTE"/>
    <s v="DIST - DISTRIBUIDORES"/>
    <n v="1"/>
    <x v="41"/>
    <n v="1"/>
    <x v="79"/>
    <x v="6"/>
    <x v="2"/>
    <m/>
    <x v="59"/>
    <x v="41"/>
    <n v="3521008"/>
    <m/>
    <n v="8577107"/>
    <n v="0"/>
    <x v="0"/>
    <x v="23"/>
    <x v="0"/>
    <x v="0"/>
    <n v="0"/>
    <x v="0"/>
    <x v="0"/>
    <s v="DIO  110                                          ROJO     "/>
    <e v="#N/A"/>
    <s v=""/>
  </r>
  <r>
    <x v="80"/>
    <d v="2017-09-01T00:00:00"/>
    <x v="1"/>
    <s v="NTE - ZONA NORTE"/>
    <s v="DIST - DISTRIBUIDORES"/>
    <n v="1"/>
    <x v="41"/>
    <n v="1"/>
    <x v="79"/>
    <x v="11"/>
    <x v="13"/>
    <m/>
    <x v="59"/>
    <x v="41"/>
    <n v="3067227"/>
    <m/>
    <n v="8577107"/>
    <n v="0"/>
    <x v="0"/>
    <x v="23"/>
    <x v="8"/>
    <x v="3"/>
    <n v="3067227"/>
    <x v="5"/>
    <x v="1"/>
    <s v="DREAM  NEO                                        ROJO ALFA"/>
    <s v="ENTREGAS"/>
    <s v="E"/>
  </r>
  <r>
    <x v="80"/>
    <d v="2017-09-01T00:00:00"/>
    <x v="1"/>
    <s v="NTE - ZONA NORTE"/>
    <s v="DIST - DISTRIBUIDORES"/>
    <n v="2"/>
    <x v="41"/>
    <n v="2"/>
    <x v="79"/>
    <x v="11"/>
    <x v="4"/>
    <m/>
    <x v="59"/>
    <x v="41"/>
    <n v="3067227"/>
    <m/>
    <n v="8577107"/>
    <n v="0"/>
    <x v="0"/>
    <x v="23"/>
    <x v="0"/>
    <x v="0"/>
    <n v="0"/>
    <x v="0"/>
    <x v="0"/>
    <s v="DREAM  NEO                                        NEGRO ROJ"/>
    <e v="#N/A"/>
    <s v=""/>
  </r>
  <r>
    <x v="80"/>
    <d v="2017-09-01T00:00:00"/>
    <x v="1"/>
    <s v="NTE - ZONA NORTE"/>
    <s v="DIST - DISTRIBUIDORES"/>
    <n v="1"/>
    <x v="41"/>
    <n v="1"/>
    <x v="79"/>
    <x v="3"/>
    <x v="2"/>
    <m/>
    <x v="59"/>
    <x v="41"/>
    <n v="3941176"/>
    <m/>
    <n v="8577107"/>
    <n v="0"/>
    <x v="0"/>
    <x v="23"/>
    <x v="0"/>
    <x v="0"/>
    <n v="0"/>
    <x v="0"/>
    <x v="0"/>
    <s v="WAVE 110S                                         ROJO     "/>
    <e v="#N/A"/>
    <s v=""/>
  </r>
  <r>
    <x v="81"/>
    <d v="2017-09-01T00:00:00"/>
    <x v="1"/>
    <s v="NTE - ZONA NORTE"/>
    <s v="DIST - DISTRIBUIDORES"/>
    <n v="2"/>
    <x v="42"/>
    <n v="2"/>
    <x v="80"/>
    <x v="0"/>
    <x v="0"/>
    <m/>
    <x v="60"/>
    <x v="42"/>
    <n v="5789916"/>
    <m/>
    <n v="17698000"/>
    <n v="30000000"/>
    <x v="0"/>
    <x v="30"/>
    <x v="0"/>
    <x v="0"/>
    <n v="0"/>
    <x v="0"/>
    <x v="0"/>
    <s v="*XR 150L                                          NEGRO BLA"/>
    <e v="#N/A"/>
    <s v=""/>
  </r>
  <r>
    <x v="82"/>
    <d v="2017-09-01T00:00:00"/>
    <x v="1"/>
    <s v="NTE - ZONA NORTE"/>
    <s v="DIST - DISTRIBUIDORES"/>
    <n v="1"/>
    <x v="43"/>
    <n v="1"/>
    <x v="81"/>
    <x v="0"/>
    <x v="4"/>
    <m/>
    <x v="61"/>
    <x v="43"/>
    <n v="5789916"/>
    <m/>
    <n v="7721577"/>
    <n v="0"/>
    <x v="0"/>
    <x v="30"/>
    <x v="3"/>
    <x v="0"/>
    <n v="0"/>
    <x v="0"/>
    <x v="0"/>
    <s v="*XR 150L                                          NEGRO ROJ"/>
    <e v="#N/A"/>
    <s v=""/>
  </r>
  <r>
    <x v="82"/>
    <d v="2017-09-01T00:00:00"/>
    <x v="1"/>
    <s v="NTE - ZONA NORTE"/>
    <s v="DIST - DISTRIBUIDORES"/>
    <n v="2"/>
    <x v="43"/>
    <n v="2"/>
    <x v="81"/>
    <x v="0"/>
    <x v="0"/>
    <m/>
    <x v="61"/>
    <x v="43"/>
    <n v="5789916"/>
    <m/>
    <n v="7721577"/>
    <n v="0"/>
    <x v="0"/>
    <x v="30"/>
    <x v="0"/>
    <x v="0"/>
    <n v="0"/>
    <x v="0"/>
    <x v="0"/>
    <s v="*XR 150L                                          NEGRO BLA"/>
    <e v="#N/A"/>
    <s v=""/>
  </r>
  <r>
    <x v="82"/>
    <d v="2017-09-01T00:00:00"/>
    <x v="1"/>
    <s v="NTE - ZONA NORTE"/>
    <s v="DIST - DISTRIBUIDORES"/>
    <n v="1"/>
    <x v="43"/>
    <n v="1"/>
    <x v="81"/>
    <x v="6"/>
    <x v="2"/>
    <m/>
    <x v="61"/>
    <x v="43"/>
    <n v="3521008"/>
    <m/>
    <n v="7721577"/>
    <n v="0"/>
    <x v="0"/>
    <x v="30"/>
    <x v="0"/>
    <x v="0"/>
    <n v="0"/>
    <x v="0"/>
    <x v="0"/>
    <s v="DIO  110                                          ROJO     "/>
    <e v="#N/A"/>
    <s v=""/>
  </r>
  <r>
    <x v="82"/>
    <d v="2017-09-01T00:00:00"/>
    <x v="1"/>
    <s v="NTE - ZONA NORTE"/>
    <s v="DIST - DISTRIBUIDORES"/>
    <n v="1"/>
    <x v="43"/>
    <n v="1"/>
    <x v="81"/>
    <x v="11"/>
    <x v="13"/>
    <m/>
    <x v="61"/>
    <x v="43"/>
    <n v="3067227"/>
    <m/>
    <n v="7721577"/>
    <n v="0"/>
    <x v="0"/>
    <x v="30"/>
    <x v="8"/>
    <x v="0"/>
    <n v="0"/>
    <x v="0"/>
    <x v="0"/>
    <s v="DREAM  NEO                                        ROJO ALFA"/>
    <e v="#N/A"/>
    <s v=""/>
  </r>
  <r>
    <x v="82"/>
    <d v="2017-09-01T00:00:00"/>
    <x v="1"/>
    <s v="NTE - ZONA NORTE"/>
    <s v="DIST - DISTRIBUIDORES"/>
    <n v="1"/>
    <x v="43"/>
    <n v="1"/>
    <x v="81"/>
    <x v="11"/>
    <x v="4"/>
    <m/>
    <x v="61"/>
    <x v="43"/>
    <n v="3067227"/>
    <m/>
    <n v="7721577"/>
    <n v="0"/>
    <x v="0"/>
    <x v="30"/>
    <x v="0"/>
    <x v="0"/>
    <n v="0"/>
    <x v="0"/>
    <x v="0"/>
    <s v="DREAM  NEO                                        NEGRO ROJ"/>
    <e v="#N/A"/>
    <s v=""/>
  </r>
  <r>
    <x v="83"/>
    <d v="2017-09-01T00:00:00"/>
    <x v="1"/>
    <s v="NTE - ZONA NORTE"/>
    <s v="DIST - DISTRIBUIDORES"/>
    <n v="1"/>
    <x v="44"/>
    <n v="1"/>
    <x v="82"/>
    <x v="3"/>
    <x v="2"/>
    <m/>
    <x v="62"/>
    <x v="44"/>
    <n v="3941176"/>
    <m/>
    <n v="7691000"/>
    <n v="114000000"/>
    <x v="0"/>
    <x v="30"/>
    <x v="0"/>
    <x v="0"/>
    <n v="0"/>
    <x v="0"/>
    <x v="0"/>
    <s v="WAVE 110S                                         ROJO     "/>
    <e v="#N/A"/>
    <s v=""/>
  </r>
  <r>
    <x v="84"/>
    <d v="2017-09-01T00:00:00"/>
    <x v="1"/>
    <s v="NTE - ZONA NORTE"/>
    <s v="DIST - DISTRIBUIDORES"/>
    <n v="1"/>
    <x v="44"/>
    <n v="1"/>
    <x v="82"/>
    <x v="3"/>
    <x v="2"/>
    <m/>
    <x v="63"/>
    <x v="44"/>
    <n v="3941176"/>
    <m/>
    <n v="7691000"/>
    <n v="114000000"/>
    <x v="0"/>
    <x v="30"/>
    <x v="0"/>
    <x v="0"/>
    <n v="0"/>
    <x v="0"/>
    <x v="0"/>
    <s v="WAVE 110S                                         ROJO     "/>
    <e v="#N/A"/>
    <s v=""/>
  </r>
  <r>
    <x v="85"/>
    <d v="2017-09-01T00:00:00"/>
    <x v="0"/>
    <s v="NTE - ZONA NORTE"/>
    <s v="DIST - DISTRIBUIDORES"/>
    <n v="1"/>
    <x v="45"/>
    <n v="1"/>
    <x v="83"/>
    <x v="4"/>
    <x v="3"/>
    <m/>
    <x v="64"/>
    <x v="45"/>
    <n v="3360504"/>
    <m/>
    <n v="89672187"/>
    <n v="0"/>
    <x v="0"/>
    <x v="31"/>
    <x v="2"/>
    <x v="0"/>
    <n v="0"/>
    <x v="0"/>
    <x v="0"/>
    <s v="*CB-110                                           NEGRO    "/>
    <e v="#N/A"/>
    <s v=""/>
  </r>
  <r>
    <x v="85"/>
    <d v="2017-09-01T00:00:00"/>
    <x v="0"/>
    <s v="NTE - ZONA NORTE"/>
    <s v="DIST - DISTRIBUIDORES"/>
    <n v="1"/>
    <x v="45"/>
    <n v="1"/>
    <x v="83"/>
    <x v="1"/>
    <x v="0"/>
    <m/>
    <x v="64"/>
    <x v="45"/>
    <n v="3521008"/>
    <m/>
    <n v="89672187"/>
    <n v="0"/>
    <x v="0"/>
    <x v="31"/>
    <x v="0"/>
    <x v="0"/>
    <n v="0"/>
    <x v="0"/>
    <x v="0"/>
    <s v="DIO 110                                           NEGRO BLA"/>
    <e v="#N/A"/>
    <s v=""/>
  </r>
  <r>
    <x v="85"/>
    <d v="2017-09-01T00:00:00"/>
    <x v="0"/>
    <s v="NTE - ZONA NORTE"/>
    <s v="DIST - DISTRIBUIDORES"/>
    <n v="1"/>
    <x v="45"/>
    <n v="1"/>
    <x v="83"/>
    <x v="2"/>
    <x v="6"/>
    <m/>
    <x v="64"/>
    <x v="45"/>
    <n v="6133613"/>
    <m/>
    <n v="89672187"/>
    <n v="0"/>
    <x v="0"/>
    <x v="31"/>
    <x v="0"/>
    <x v="0"/>
    <n v="0"/>
    <x v="0"/>
    <x v="0"/>
    <s v="CB 160F DLX                                       NEGRO PER"/>
    <e v="#N/A"/>
    <s v=""/>
  </r>
  <r>
    <x v="85"/>
    <d v="2017-09-01T00:00:00"/>
    <x v="0"/>
    <s v="NTE - ZONA NORTE"/>
    <s v="DIST - DISTRIBUIDORES"/>
    <n v="1"/>
    <x v="45"/>
    <n v="1"/>
    <x v="83"/>
    <x v="6"/>
    <x v="7"/>
    <m/>
    <x v="64"/>
    <x v="45"/>
    <n v="3521008"/>
    <m/>
    <n v="89672187"/>
    <n v="0"/>
    <x v="0"/>
    <x v="31"/>
    <x v="0"/>
    <x v="0"/>
    <n v="0"/>
    <x v="0"/>
    <x v="0"/>
    <s v="DIO  110                                          AZUL     "/>
    <e v="#N/A"/>
    <s v=""/>
  </r>
  <r>
    <x v="85"/>
    <d v="2017-09-01T00:00:00"/>
    <x v="0"/>
    <s v="NTE - ZONA NORTE"/>
    <s v="DIST - DISTRIBUIDORES"/>
    <n v="1"/>
    <x v="45"/>
    <n v="1"/>
    <x v="83"/>
    <x v="6"/>
    <x v="2"/>
    <m/>
    <x v="64"/>
    <x v="45"/>
    <n v="3521008"/>
    <m/>
    <n v="89672187"/>
    <n v="0"/>
    <x v="0"/>
    <x v="31"/>
    <x v="0"/>
    <x v="0"/>
    <n v="0"/>
    <x v="0"/>
    <x v="0"/>
    <s v="DIO  110                                          ROJO     "/>
    <e v="#N/A"/>
    <s v=""/>
  </r>
  <r>
    <x v="85"/>
    <d v="2017-09-01T00:00:00"/>
    <x v="0"/>
    <s v="NTE - ZONA NORTE"/>
    <s v="DIST - DISTRIBUIDORES"/>
    <n v="2"/>
    <x v="45"/>
    <n v="2"/>
    <x v="83"/>
    <x v="7"/>
    <x v="3"/>
    <m/>
    <x v="64"/>
    <x v="45"/>
    <n v="3696639"/>
    <m/>
    <n v="89672187"/>
    <n v="0"/>
    <x v="0"/>
    <x v="31"/>
    <x v="5"/>
    <x v="0"/>
    <n v="0"/>
    <x v="0"/>
    <x v="0"/>
    <s v="CB 110 DLX                                        NEGRO    "/>
    <e v="#N/A"/>
    <s v=""/>
  </r>
  <r>
    <x v="86"/>
    <d v="2017-09-01T00:00:00"/>
    <x v="0"/>
    <s v="NTE - ZONA NORTE"/>
    <s v="DIST - DISTRIBUIDORES"/>
    <n v="1"/>
    <x v="45"/>
    <n v="1"/>
    <x v="84"/>
    <x v="4"/>
    <x v="3"/>
    <m/>
    <x v="65"/>
    <x v="45"/>
    <n v="3360504"/>
    <m/>
    <n v="89672187"/>
    <n v="0"/>
    <x v="0"/>
    <x v="31"/>
    <x v="2"/>
    <x v="0"/>
    <n v="0"/>
    <x v="0"/>
    <x v="0"/>
    <s v="*CB-110                                           NEGRO    "/>
    <e v="#N/A"/>
    <s v=""/>
  </r>
  <r>
    <x v="86"/>
    <d v="2017-09-01T00:00:00"/>
    <x v="0"/>
    <s v="NTE - ZONA NORTE"/>
    <s v="DIST - DISTRIBUIDORES"/>
    <n v="1"/>
    <x v="45"/>
    <n v="1"/>
    <x v="84"/>
    <x v="2"/>
    <x v="6"/>
    <m/>
    <x v="65"/>
    <x v="45"/>
    <n v="6133613"/>
    <m/>
    <n v="89672187"/>
    <n v="0"/>
    <x v="0"/>
    <x v="31"/>
    <x v="0"/>
    <x v="0"/>
    <n v="0"/>
    <x v="0"/>
    <x v="0"/>
    <s v="CB 160F DLX                                       NEGRO PER"/>
    <e v="#N/A"/>
    <s v=""/>
  </r>
  <r>
    <x v="86"/>
    <d v="2017-09-01T00:00:00"/>
    <x v="0"/>
    <s v="NTE - ZONA NORTE"/>
    <s v="DIST - DISTRIBUIDORES"/>
    <n v="1"/>
    <x v="45"/>
    <n v="1"/>
    <x v="84"/>
    <x v="11"/>
    <x v="18"/>
    <m/>
    <x v="65"/>
    <x v="45"/>
    <n v="3067227"/>
    <m/>
    <n v="89672187"/>
    <n v="0"/>
    <x v="0"/>
    <x v="31"/>
    <x v="0"/>
    <x v="0"/>
    <n v="0"/>
    <x v="0"/>
    <x v="0"/>
    <s v="DREAM  NEO                                        NEGRO AZU"/>
    <e v="#N/A"/>
    <s v=""/>
  </r>
  <r>
    <x v="87"/>
    <d v="2017-09-01T00:00:00"/>
    <x v="1"/>
    <s v="NTE - ZONA NORTE"/>
    <s v="DIST - DISTRIBUIDORES"/>
    <n v="1"/>
    <x v="45"/>
    <n v="1"/>
    <x v="85"/>
    <x v="0"/>
    <x v="0"/>
    <m/>
    <x v="66"/>
    <x v="45"/>
    <n v="5789916"/>
    <m/>
    <n v="89672187"/>
    <n v="0"/>
    <x v="0"/>
    <x v="32"/>
    <x v="0"/>
    <x v="0"/>
    <n v="0"/>
    <x v="0"/>
    <x v="0"/>
    <s v="*XR 150L                                          NEGRO BLA"/>
    <e v="#N/A"/>
    <s v=""/>
  </r>
  <r>
    <x v="87"/>
    <d v="2017-09-01T00:00:00"/>
    <x v="1"/>
    <s v="NTE - ZONA NORTE"/>
    <s v="DIST - DISTRIBUIDORES"/>
    <n v="1"/>
    <x v="45"/>
    <n v="1"/>
    <x v="85"/>
    <x v="2"/>
    <x v="6"/>
    <m/>
    <x v="66"/>
    <x v="45"/>
    <n v="6133613"/>
    <m/>
    <n v="89672187"/>
    <n v="0"/>
    <x v="0"/>
    <x v="32"/>
    <x v="0"/>
    <x v="0"/>
    <n v="0"/>
    <x v="0"/>
    <x v="0"/>
    <s v="CB 160F DLX                                       NEGRO PER"/>
    <e v="#N/A"/>
    <s v=""/>
  </r>
  <r>
    <x v="87"/>
    <d v="2017-09-01T00:00:00"/>
    <x v="1"/>
    <s v="NTE - ZONA NORTE"/>
    <s v="DIST - DISTRIBUIDORES"/>
    <n v="1"/>
    <x v="45"/>
    <n v="1"/>
    <x v="85"/>
    <x v="2"/>
    <x v="17"/>
    <m/>
    <x v="66"/>
    <x v="45"/>
    <n v="6133613"/>
    <m/>
    <n v="89672187"/>
    <n v="0"/>
    <x v="0"/>
    <x v="32"/>
    <x v="0"/>
    <x v="0"/>
    <n v="0"/>
    <x v="0"/>
    <x v="0"/>
    <s v="CB 160F DLX                                       BLANCO PE"/>
    <e v="#N/A"/>
    <s v=""/>
  </r>
  <r>
    <x v="88"/>
    <d v="2017-09-01T00:00:00"/>
    <x v="1"/>
    <s v="NTE - ZONA NORTE"/>
    <s v="DIST - DISTRIBUIDORES"/>
    <n v="1"/>
    <x v="45"/>
    <n v="1"/>
    <x v="86"/>
    <x v="0"/>
    <x v="0"/>
    <m/>
    <x v="67"/>
    <x v="45"/>
    <n v="5789916"/>
    <m/>
    <n v="89672187"/>
    <n v="0"/>
    <x v="0"/>
    <x v="33"/>
    <x v="0"/>
    <x v="0"/>
    <n v="0"/>
    <x v="0"/>
    <x v="0"/>
    <s v="*XR 150L                                          NEGRO BLA"/>
    <e v="#N/A"/>
    <s v=""/>
  </r>
  <r>
    <x v="88"/>
    <d v="2017-09-01T00:00:00"/>
    <x v="1"/>
    <s v="NTE - ZONA NORTE"/>
    <s v="DIST - DISTRIBUIDORES"/>
    <n v="1"/>
    <x v="45"/>
    <n v="1"/>
    <x v="86"/>
    <x v="11"/>
    <x v="4"/>
    <m/>
    <x v="67"/>
    <x v="45"/>
    <n v="3067227"/>
    <m/>
    <n v="89672187"/>
    <n v="0"/>
    <x v="0"/>
    <x v="33"/>
    <x v="0"/>
    <x v="0"/>
    <n v="0"/>
    <x v="0"/>
    <x v="0"/>
    <s v="DREAM  NEO                                        NEGRO ROJ"/>
    <e v="#N/A"/>
    <s v=""/>
  </r>
  <r>
    <x v="89"/>
    <d v="2017-09-01T00:00:00"/>
    <x v="1"/>
    <s v="NTE - ZONA NORTE"/>
    <s v="DIST - DISTRIBUIDORES"/>
    <n v="1"/>
    <x v="45"/>
    <n v="1"/>
    <x v="87"/>
    <x v="0"/>
    <x v="0"/>
    <m/>
    <x v="30"/>
    <x v="45"/>
    <n v="5789916"/>
    <m/>
    <n v="89672187"/>
    <n v="0"/>
    <x v="0"/>
    <x v="19"/>
    <x v="0"/>
    <x v="0"/>
    <n v="0"/>
    <x v="0"/>
    <x v="0"/>
    <s v="*XR 150L                                          NEGRO BLA"/>
    <e v="#N/A"/>
    <s v=""/>
  </r>
  <r>
    <x v="90"/>
    <d v="2017-09-01T00:00:00"/>
    <x v="1"/>
    <s v="NTE - ZONA NORTE"/>
    <s v="DIST - DISTRIBUIDORES"/>
    <n v="1"/>
    <x v="45"/>
    <n v="1"/>
    <x v="88"/>
    <x v="0"/>
    <x v="0"/>
    <m/>
    <x v="68"/>
    <x v="45"/>
    <n v="5789916"/>
    <m/>
    <n v="89672187"/>
    <n v="0"/>
    <x v="0"/>
    <x v="33"/>
    <x v="0"/>
    <x v="0"/>
    <n v="0"/>
    <x v="0"/>
    <x v="0"/>
    <s v="*XR 150L                                          NEGRO BLA"/>
    <e v="#N/A"/>
    <s v=""/>
  </r>
  <r>
    <x v="91"/>
    <d v="2017-09-01T00:00:00"/>
    <x v="1"/>
    <s v="NTE - ZONA NORTE"/>
    <s v="DIST - DISTRIBUIDORES"/>
    <n v="2"/>
    <x v="45"/>
    <n v="2"/>
    <x v="89"/>
    <x v="0"/>
    <x v="0"/>
    <m/>
    <x v="69"/>
    <x v="45"/>
    <n v="5789916"/>
    <m/>
    <n v="89672187"/>
    <n v="0"/>
    <x v="0"/>
    <x v="30"/>
    <x v="0"/>
    <x v="0"/>
    <n v="0"/>
    <x v="0"/>
    <x v="0"/>
    <s v="*XR 150L                                          NEGRO BLA"/>
    <e v="#N/A"/>
    <s v=""/>
  </r>
  <r>
    <x v="91"/>
    <d v="2017-09-01T00:00:00"/>
    <x v="1"/>
    <s v="NTE - ZONA NORTE"/>
    <s v="DIST - DISTRIBUIDORES"/>
    <n v="1"/>
    <x v="45"/>
    <n v="1"/>
    <x v="89"/>
    <x v="11"/>
    <x v="4"/>
    <m/>
    <x v="69"/>
    <x v="45"/>
    <n v="3067227"/>
    <m/>
    <n v="89672187"/>
    <n v="0"/>
    <x v="0"/>
    <x v="30"/>
    <x v="0"/>
    <x v="0"/>
    <n v="0"/>
    <x v="0"/>
    <x v="0"/>
    <s v="DREAM  NEO                                        NEGRO ROJ"/>
    <e v="#N/A"/>
    <s v=""/>
  </r>
  <r>
    <x v="92"/>
    <d v="2017-09-01T00:00:00"/>
    <x v="1"/>
    <s v="NTE - ZONA NORTE"/>
    <s v="DIST - DISTRIBUIDORES"/>
    <n v="1"/>
    <x v="46"/>
    <n v="1"/>
    <x v="90"/>
    <x v="0"/>
    <x v="3"/>
    <m/>
    <x v="70"/>
    <x v="46"/>
    <n v="5789916"/>
    <m/>
    <n v="4870287"/>
    <n v="0"/>
    <x v="0"/>
    <x v="21"/>
    <x v="13"/>
    <x v="0"/>
    <n v="0"/>
    <x v="0"/>
    <x v="0"/>
    <s v="*XR 150L                                          NEGRO    "/>
    <e v="#N/A"/>
    <s v=""/>
  </r>
  <r>
    <x v="92"/>
    <d v="2017-09-01T00:00:00"/>
    <x v="1"/>
    <s v="NTE - ZONA NORTE"/>
    <s v="DIST - DISTRIBUIDORES"/>
    <n v="1"/>
    <x v="46"/>
    <n v="1"/>
    <x v="90"/>
    <x v="0"/>
    <x v="0"/>
    <m/>
    <x v="70"/>
    <x v="46"/>
    <n v="5789916"/>
    <m/>
    <n v="4870287"/>
    <n v="0"/>
    <x v="0"/>
    <x v="21"/>
    <x v="0"/>
    <x v="0"/>
    <n v="0"/>
    <x v="0"/>
    <x v="0"/>
    <s v="*XR 150L                                          NEGRO BLA"/>
    <e v="#N/A"/>
    <s v=""/>
  </r>
  <r>
    <x v="93"/>
    <d v="2017-09-01T00:00:00"/>
    <x v="1"/>
    <s v="CTR - ZONA CENTRO"/>
    <s v="DIST - DISTRIBUIDORES"/>
    <n v="4"/>
    <x v="47"/>
    <n v="4"/>
    <x v="91"/>
    <x v="4"/>
    <x v="3"/>
    <m/>
    <x v="71"/>
    <x v="47"/>
    <n v="3360504"/>
    <m/>
    <n v="0"/>
    <n v="5694313"/>
    <x v="0"/>
    <x v="34"/>
    <x v="2"/>
    <x v="0"/>
    <n v="0"/>
    <x v="0"/>
    <x v="0"/>
    <s v="*CB-110                                           NEGRO    "/>
    <e v="#N/A"/>
    <s v=""/>
  </r>
  <r>
    <x v="93"/>
    <d v="2017-09-01T00:00:00"/>
    <x v="1"/>
    <s v="CTR - ZONA CENTRO"/>
    <s v="DIST - DISTRIBUIDORES"/>
    <n v="2"/>
    <x v="47"/>
    <n v="2"/>
    <x v="91"/>
    <x v="4"/>
    <x v="10"/>
    <m/>
    <x v="71"/>
    <x v="47"/>
    <n v="3360504"/>
    <m/>
    <n v="0"/>
    <n v="5694313"/>
    <x v="0"/>
    <x v="34"/>
    <x v="7"/>
    <x v="0"/>
    <n v="0"/>
    <x v="0"/>
    <x v="0"/>
    <s v="*CB-110                                           VERDE CAN"/>
    <e v="#N/A"/>
    <s v=""/>
  </r>
  <r>
    <x v="93"/>
    <d v="2017-09-01T00:00:00"/>
    <x v="1"/>
    <s v="CTR - ZONA CENTRO"/>
    <s v="DIST - DISTRIBUIDORES"/>
    <n v="5"/>
    <x v="47"/>
    <n v="5"/>
    <x v="91"/>
    <x v="0"/>
    <x v="4"/>
    <m/>
    <x v="71"/>
    <x v="47"/>
    <n v="5789916"/>
    <m/>
    <n v="0"/>
    <n v="5694313"/>
    <x v="0"/>
    <x v="34"/>
    <x v="3"/>
    <x v="0"/>
    <n v="0"/>
    <x v="0"/>
    <x v="0"/>
    <s v="*XR 150L                                          NEGRO ROJ"/>
    <e v="#N/A"/>
    <s v=""/>
  </r>
  <r>
    <x v="93"/>
    <d v="2017-09-01T00:00:00"/>
    <x v="1"/>
    <s v="CTR - ZONA CENTRO"/>
    <s v="DIST - DISTRIBUIDORES"/>
    <n v="1"/>
    <x v="47"/>
    <n v="1"/>
    <x v="91"/>
    <x v="1"/>
    <x v="0"/>
    <m/>
    <x v="71"/>
    <x v="47"/>
    <n v="3521008"/>
    <m/>
    <n v="0"/>
    <n v="5694313"/>
    <x v="0"/>
    <x v="34"/>
    <x v="0"/>
    <x v="0"/>
    <n v="0"/>
    <x v="0"/>
    <x v="0"/>
    <s v="DIO 110                                           NEGRO BLA"/>
    <e v="#N/A"/>
    <s v=""/>
  </r>
  <r>
    <x v="93"/>
    <d v="2017-09-01T00:00:00"/>
    <x v="1"/>
    <s v="CTR - ZONA CENTRO"/>
    <s v="DIST - DISTRIBUIDORES"/>
    <n v="1"/>
    <x v="47"/>
    <n v="1"/>
    <x v="91"/>
    <x v="2"/>
    <x v="6"/>
    <m/>
    <x v="71"/>
    <x v="47"/>
    <n v="6133613"/>
    <m/>
    <n v="0"/>
    <n v="5694313"/>
    <x v="0"/>
    <x v="34"/>
    <x v="0"/>
    <x v="0"/>
    <n v="0"/>
    <x v="0"/>
    <x v="0"/>
    <s v="CB 160F DLX                                       NEGRO PER"/>
    <e v="#N/A"/>
    <s v=""/>
  </r>
  <r>
    <x v="93"/>
    <d v="2017-09-01T00:00:00"/>
    <x v="1"/>
    <s v="CTR - ZONA CENTRO"/>
    <s v="DIST - DISTRIBUIDORES"/>
    <n v="1"/>
    <x v="47"/>
    <n v="1"/>
    <x v="91"/>
    <x v="2"/>
    <x v="9"/>
    <m/>
    <x v="71"/>
    <x v="47"/>
    <n v="6133613"/>
    <m/>
    <n v="0"/>
    <n v="5694313"/>
    <x v="0"/>
    <x v="34"/>
    <x v="0"/>
    <x v="0"/>
    <n v="0"/>
    <x v="0"/>
    <x v="0"/>
    <s v="CB 160F DLX                                       ROJO SPOR"/>
    <e v="#N/A"/>
    <s v=""/>
  </r>
  <r>
    <x v="93"/>
    <d v="2017-09-01T00:00:00"/>
    <x v="1"/>
    <s v="CTR - ZONA CENTRO"/>
    <s v="DIST - DISTRIBUIDORES"/>
    <n v="1"/>
    <x v="47"/>
    <n v="1"/>
    <x v="91"/>
    <x v="6"/>
    <x v="2"/>
    <m/>
    <x v="71"/>
    <x v="47"/>
    <n v="3521008"/>
    <m/>
    <n v="0"/>
    <n v="5694313"/>
    <x v="0"/>
    <x v="34"/>
    <x v="0"/>
    <x v="0"/>
    <n v="0"/>
    <x v="0"/>
    <x v="0"/>
    <s v="DIO  110                                          ROJO     "/>
    <e v="#N/A"/>
    <s v=""/>
  </r>
  <r>
    <x v="93"/>
    <d v="2017-09-01T00:00:00"/>
    <x v="1"/>
    <s v="CTR - ZONA CENTRO"/>
    <s v="DIST - DISTRIBUIDORES"/>
    <n v="1"/>
    <x v="47"/>
    <n v="1"/>
    <x v="91"/>
    <x v="11"/>
    <x v="13"/>
    <m/>
    <x v="71"/>
    <x v="47"/>
    <n v="3067227"/>
    <m/>
    <n v="0"/>
    <n v="5694313"/>
    <x v="0"/>
    <x v="34"/>
    <x v="8"/>
    <x v="0"/>
    <n v="0"/>
    <x v="0"/>
    <x v="0"/>
    <s v="DREAM  NEO                                        ROJO ALFA"/>
    <e v="#N/A"/>
    <s v=""/>
  </r>
  <r>
    <x v="93"/>
    <d v="2017-09-01T00:00:00"/>
    <x v="1"/>
    <s v="CTR - ZONA CENTRO"/>
    <s v="DIST - DISTRIBUIDORES"/>
    <n v="1"/>
    <x v="47"/>
    <n v="1"/>
    <x v="91"/>
    <x v="11"/>
    <x v="18"/>
    <m/>
    <x v="71"/>
    <x v="47"/>
    <n v="3067227"/>
    <m/>
    <n v="0"/>
    <n v="5694313"/>
    <x v="0"/>
    <x v="34"/>
    <x v="0"/>
    <x v="0"/>
    <n v="0"/>
    <x v="0"/>
    <x v="0"/>
    <s v="DREAM  NEO                                        NEGRO AZU"/>
    <e v="#N/A"/>
    <s v=""/>
  </r>
  <r>
    <x v="93"/>
    <d v="2017-09-01T00:00:00"/>
    <x v="1"/>
    <s v="CTR - ZONA CENTRO"/>
    <s v="DIST - DISTRIBUIDORES"/>
    <n v="3"/>
    <x v="47"/>
    <n v="3"/>
    <x v="91"/>
    <x v="11"/>
    <x v="4"/>
    <m/>
    <x v="71"/>
    <x v="47"/>
    <n v="3067227"/>
    <m/>
    <n v="0"/>
    <n v="5694313"/>
    <x v="0"/>
    <x v="34"/>
    <x v="0"/>
    <x v="0"/>
    <n v="0"/>
    <x v="0"/>
    <x v="0"/>
    <s v="DREAM  NEO                                        NEGRO ROJ"/>
    <e v="#N/A"/>
    <s v=""/>
  </r>
  <r>
    <x v="93"/>
    <d v="2017-09-01T00:00:00"/>
    <x v="1"/>
    <s v="CTR - ZONA CENTRO"/>
    <s v="DIST - DISTRIBUIDORES"/>
    <n v="2"/>
    <x v="47"/>
    <n v="2"/>
    <x v="91"/>
    <x v="3"/>
    <x v="2"/>
    <m/>
    <x v="71"/>
    <x v="47"/>
    <n v="3941176"/>
    <m/>
    <n v="0"/>
    <n v="5694313"/>
    <x v="0"/>
    <x v="34"/>
    <x v="0"/>
    <x v="0"/>
    <n v="0"/>
    <x v="0"/>
    <x v="0"/>
    <s v="WAVE 110S                                         ROJO     "/>
    <e v="#N/A"/>
    <s v=""/>
  </r>
  <r>
    <x v="93"/>
    <d v="2017-09-01T00:00:00"/>
    <x v="1"/>
    <s v="CTR - ZONA CENTRO"/>
    <s v="DIST - DISTRIBUIDORES"/>
    <n v="2"/>
    <x v="47"/>
    <n v="2"/>
    <x v="91"/>
    <x v="3"/>
    <x v="8"/>
    <m/>
    <x v="71"/>
    <x v="47"/>
    <n v="3941176"/>
    <m/>
    <n v="0"/>
    <n v="5694313"/>
    <x v="0"/>
    <x v="34"/>
    <x v="0"/>
    <x v="0"/>
    <n v="0"/>
    <x v="0"/>
    <x v="0"/>
    <s v="WAVE 110S                                         BLANCO   "/>
    <e v="#N/A"/>
    <s v=""/>
  </r>
  <r>
    <x v="93"/>
    <d v="2017-09-01T00:00:00"/>
    <x v="1"/>
    <s v="CTR - ZONA CENTRO"/>
    <s v="DIST - DISTRIBUIDORES"/>
    <n v="3"/>
    <x v="47"/>
    <n v="3"/>
    <x v="91"/>
    <x v="3"/>
    <x v="3"/>
    <m/>
    <x v="71"/>
    <x v="47"/>
    <n v="3941176"/>
    <m/>
    <n v="0"/>
    <n v="5694313"/>
    <x v="0"/>
    <x v="34"/>
    <x v="1"/>
    <x v="0"/>
    <n v="0"/>
    <x v="0"/>
    <x v="0"/>
    <s v="WAVE 110S                                         NEGRO    "/>
    <e v="#N/A"/>
    <s v=""/>
  </r>
  <r>
    <x v="93"/>
    <d v="2017-09-01T00:00:00"/>
    <x v="1"/>
    <s v="CTR - ZONA CENTRO"/>
    <s v="DIST - DISTRIBUIDORES"/>
    <n v="6"/>
    <x v="47"/>
    <n v="6"/>
    <x v="91"/>
    <x v="7"/>
    <x v="14"/>
    <m/>
    <x v="71"/>
    <x v="47"/>
    <n v="3696639"/>
    <m/>
    <n v="0"/>
    <n v="5694313"/>
    <x v="0"/>
    <x v="34"/>
    <x v="0"/>
    <x v="0"/>
    <n v="0"/>
    <x v="0"/>
    <x v="0"/>
    <s v="CB 110 DLX                                        GRIS     "/>
    <e v="#N/A"/>
    <s v=""/>
  </r>
  <r>
    <x v="93"/>
    <d v="2017-09-01T00:00:00"/>
    <x v="1"/>
    <s v="CTR - ZONA CENTRO"/>
    <s v="DIST - DISTRIBUIDORES"/>
    <n v="1"/>
    <x v="47"/>
    <n v="1"/>
    <x v="91"/>
    <x v="7"/>
    <x v="2"/>
    <m/>
    <x v="71"/>
    <x v="47"/>
    <n v="3696639"/>
    <m/>
    <n v="0"/>
    <n v="5694313"/>
    <x v="0"/>
    <x v="34"/>
    <x v="9"/>
    <x v="0"/>
    <n v="0"/>
    <x v="0"/>
    <x v="0"/>
    <s v="CB 110 DLX                                        ROJO     "/>
    <e v="#N/A"/>
    <s v=""/>
  </r>
  <r>
    <x v="93"/>
    <d v="2017-09-01T00:00:00"/>
    <x v="1"/>
    <s v="CTR - ZONA CENTRO"/>
    <s v="DIST - DISTRIBUIDORES"/>
    <n v="10"/>
    <x v="47"/>
    <n v="10"/>
    <x v="91"/>
    <x v="7"/>
    <x v="7"/>
    <m/>
    <x v="71"/>
    <x v="47"/>
    <n v="3696639"/>
    <m/>
    <n v="0"/>
    <n v="5694313"/>
    <x v="0"/>
    <x v="34"/>
    <x v="10"/>
    <x v="0"/>
    <n v="0"/>
    <x v="0"/>
    <x v="0"/>
    <s v="CB 110 DLX                                        AZUL     "/>
    <e v="#N/A"/>
    <s v=""/>
  </r>
  <r>
    <x v="93"/>
    <d v="2017-09-01T00:00:00"/>
    <x v="1"/>
    <s v="CTR - ZONA CENTRO"/>
    <s v="DIST - DISTRIBUIDORES"/>
    <n v="2"/>
    <x v="47"/>
    <n v="2"/>
    <x v="91"/>
    <x v="7"/>
    <x v="3"/>
    <m/>
    <x v="71"/>
    <x v="47"/>
    <n v="3696639"/>
    <m/>
    <n v="0"/>
    <n v="5694313"/>
    <x v="0"/>
    <x v="34"/>
    <x v="5"/>
    <x v="0"/>
    <n v="0"/>
    <x v="0"/>
    <x v="0"/>
    <s v="CB 110 DLX                                        NEGRO    "/>
    <e v="#N/A"/>
    <s v=""/>
  </r>
  <r>
    <x v="94"/>
    <d v="2017-09-01T00:00:00"/>
    <x v="1"/>
    <s v="CTR - ZONA CENTRO"/>
    <s v="DIST - DISTRIBUIDORES"/>
    <n v="1"/>
    <x v="48"/>
    <n v="1"/>
    <x v="92"/>
    <x v="4"/>
    <x v="3"/>
    <m/>
    <x v="72"/>
    <x v="48"/>
    <n v="3360504"/>
    <m/>
    <n v="733246"/>
    <n v="0"/>
    <x v="1"/>
    <x v="35"/>
    <x v="2"/>
    <x v="0"/>
    <n v="0"/>
    <x v="0"/>
    <x v="0"/>
    <s v="*CB-110                                           NEGRO    "/>
    <e v="#N/A"/>
    <s v=""/>
  </r>
  <r>
    <x v="94"/>
    <d v="2017-09-01T00:00:00"/>
    <x v="1"/>
    <s v="CTR - ZONA CENTRO"/>
    <s v="DIST - DISTRIBUIDORES"/>
    <n v="5"/>
    <x v="48"/>
    <n v="5"/>
    <x v="92"/>
    <x v="0"/>
    <x v="4"/>
    <m/>
    <x v="72"/>
    <x v="48"/>
    <n v="5789916"/>
    <m/>
    <n v="733246"/>
    <n v="0"/>
    <x v="1"/>
    <x v="35"/>
    <x v="3"/>
    <x v="0"/>
    <n v="0"/>
    <x v="0"/>
    <x v="0"/>
    <s v="*XR 150L                                          NEGRO ROJ"/>
    <e v="#N/A"/>
    <s v=""/>
  </r>
  <r>
    <x v="94"/>
    <d v="2017-09-01T00:00:00"/>
    <x v="1"/>
    <s v="CTR - ZONA CENTRO"/>
    <s v="DIST - DISTRIBUIDORES"/>
    <n v="4"/>
    <x v="48"/>
    <n v="4"/>
    <x v="92"/>
    <x v="0"/>
    <x v="3"/>
    <m/>
    <x v="72"/>
    <x v="48"/>
    <n v="5789916"/>
    <m/>
    <n v="733246"/>
    <n v="0"/>
    <x v="1"/>
    <x v="35"/>
    <x v="13"/>
    <x v="0"/>
    <n v="0"/>
    <x v="0"/>
    <x v="0"/>
    <s v="*XR 150L                                          NEGRO    "/>
    <e v="#N/A"/>
    <s v=""/>
  </r>
  <r>
    <x v="94"/>
    <d v="2017-09-01T00:00:00"/>
    <x v="1"/>
    <s v="CTR - ZONA CENTRO"/>
    <s v="DIST - DISTRIBUIDORES"/>
    <n v="2"/>
    <x v="48"/>
    <n v="2"/>
    <x v="92"/>
    <x v="0"/>
    <x v="0"/>
    <m/>
    <x v="72"/>
    <x v="48"/>
    <n v="5789916"/>
    <m/>
    <n v="733246"/>
    <n v="0"/>
    <x v="1"/>
    <x v="35"/>
    <x v="0"/>
    <x v="0"/>
    <n v="0"/>
    <x v="0"/>
    <x v="0"/>
    <s v="*XR 150L                                          NEGRO BLA"/>
    <e v="#N/A"/>
    <s v=""/>
  </r>
  <r>
    <x v="94"/>
    <d v="2017-09-01T00:00:00"/>
    <x v="1"/>
    <s v="CTR - ZONA CENTRO"/>
    <s v="DIST - DISTRIBUIDORES"/>
    <n v="1"/>
    <x v="48"/>
    <n v="1"/>
    <x v="92"/>
    <x v="2"/>
    <x v="6"/>
    <m/>
    <x v="72"/>
    <x v="48"/>
    <n v="6133613"/>
    <m/>
    <n v="733246"/>
    <n v="0"/>
    <x v="1"/>
    <x v="35"/>
    <x v="0"/>
    <x v="0"/>
    <n v="0"/>
    <x v="0"/>
    <x v="0"/>
    <s v="CB 160F DLX                                       NEGRO PER"/>
    <e v="#N/A"/>
    <s v=""/>
  </r>
  <r>
    <x v="94"/>
    <d v="2017-09-01T00:00:00"/>
    <x v="1"/>
    <s v="CTR - ZONA CENTRO"/>
    <s v="DIST - DISTRIBUIDORES"/>
    <n v="1"/>
    <x v="48"/>
    <n v="1"/>
    <x v="92"/>
    <x v="3"/>
    <x v="2"/>
    <m/>
    <x v="72"/>
    <x v="48"/>
    <n v="3941176"/>
    <m/>
    <n v="733246"/>
    <n v="0"/>
    <x v="1"/>
    <x v="35"/>
    <x v="0"/>
    <x v="0"/>
    <n v="0"/>
    <x v="0"/>
    <x v="0"/>
    <s v="WAVE 110S                                         ROJO     "/>
    <e v="#N/A"/>
    <s v=""/>
  </r>
  <r>
    <x v="94"/>
    <d v="2017-09-01T00:00:00"/>
    <x v="1"/>
    <s v="CTR - ZONA CENTRO"/>
    <s v="DIST - DISTRIBUIDORES"/>
    <n v="3"/>
    <x v="48"/>
    <n v="3"/>
    <x v="92"/>
    <x v="7"/>
    <x v="2"/>
    <m/>
    <x v="72"/>
    <x v="48"/>
    <n v="3696639"/>
    <m/>
    <n v="733246"/>
    <n v="0"/>
    <x v="1"/>
    <x v="35"/>
    <x v="9"/>
    <x v="0"/>
    <n v="0"/>
    <x v="0"/>
    <x v="0"/>
    <s v="CB 110 DLX                                        ROJO     "/>
    <e v="#N/A"/>
    <s v=""/>
  </r>
  <r>
    <x v="94"/>
    <d v="2017-09-01T00:00:00"/>
    <x v="1"/>
    <s v="CTR - ZONA CENTRO"/>
    <s v="DIST - DISTRIBUIDORES"/>
    <n v="3"/>
    <x v="48"/>
    <n v="3"/>
    <x v="92"/>
    <x v="7"/>
    <x v="7"/>
    <m/>
    <x v="72"/>
    <x v="48"/>
    <n v="3696639"/>
    <m/>
    <n v="733246"/>
    <n v="0"/>
    <x v="1"/>
    <x v="35"/>
    <x v="10"/>
    <x v="0"/>
    <n v="0"/>
    <x v="0"/>
    <x v="0"/>
    <s v="CB 110 DLX                                        AZUL     "/>
    <e v="#N/A"/>
    <s v=""/>
  </r>
  <r>
    <x v="94"/>
    <d v="2017-09-01T00:00:00"/>
    <x v="1"/>
    <s v="CTR - ZONA CENTRO"/>
    <s v="DIST - DISTRIBUIDORES"/>
    <n v="10"/>
    <x v="48"/>
    <n v="10"/>
    <x v="92"/>
    <x v="7"/>
    <x v="3"/>
    <m/>
    <x v="72"/>
    <x v="48"/>
    <n v="3696639"/>
    <m/>
    <n v="733246"/>
    <n v="0"/>
    <x v="1"/>
    <x v="35"/>
    <x v="5"/>
    <x v="0"/>
    <n v="0"/>
    <x v="0"/>
    <x v="0"/>
    <s v="CB 110 DLX                                        NEGRO    "/>
    <e v="#N/A"/>
    <s v=""/>
  </r>
  <r>
    <x v="95"/>
    <d v="2017-09-01T00:00:00"/>
    <x v="1"/>
    <s v="CTR - ZONA CENTRO"/>
    <s v="DIST - DISTRIBUIDORES"/>
    <n v="1"/>
    <x v="48"/>
    <n v="1"/>
    <x v="93"/>
    <x v="4"/>
    <x v="3"/>
    <m/>
    <x v="73"/>
    <x v="48"/>
    <n v="3360504"/>
    <m/>
    <n v="733246"/>
    <n v="0"/>
    <x v="1"/>
    <x v="35"/>
    <x v="2"/>
    <x v="0"/>
    <n v="0"/>
    <x v="0"/>
    <x v="0"/>
    <s v="*CB-110                                           NEGRO    "/>
    <e v="#N/A"/>
    <s v=""/>
  </r>
  <r>
    <x v="95"/>
    <d v="2017-09-01T00:00:00"/>
    <x v="1"/>
    <s v="CTR - ZONA CENTRO"/>
    <s v="DIST - DISTRIBUIDORES"/>
    <n v="3"/>
    <x v="48"/>
    <n v="3"/>
    <x v="93"/>
    <x v="0"/>
    <x v="4"/>
    <m/>
    <x v="73"/>
    <x v="48"/>
    <n v="5789916"/>
    <m/>
    <n v="733246"/>
    <n v="0"/>
    <x v="1"/>
    <x v="35"/>
    <x v="3"/>
    <x v="0"/>
    <n v="0"/>
    <x v="0"/>
    <x v="0"/>
    <s v="*XR 150L                                          NEGRO ROJ"/>
    <e v="#N/A"/>
    <s v=""/>
  </r>
  <r>
    <x v="95"/>
    <d v="2017-09-01T00:00:00"/>
    <x v="1"/>
    <s v="CTR - ZONA CENTRO"/>
    <s v="DIST - DISTRIBUIDORES"/>
    <n v="4"/>
    <x v="48"/>
    <n v="4"/>
    <x v="93"/>
    <x v="0"/>
    <x v="3"/>
    <m/>
    <x v="73"/>
    <x v="48"/>
    <n v="5789916"/>
    <m/>
    <n v="733246"/>
    <n v="0"/>
    <x v="1"/>
    <x v="35"/>
    <x v="13"/>
    <x v="0"/>
    <n v="0"/>
    <x v="0"/>
    <x v="0"/>
    <s v="*XR 150L                                          NEGRO    "/>
    <e v="#N/A"/>
    <s v=""/>
  </r>
  <r>
    <x v="95"/>
    <d v="2017-09-01T00:00:00"/>
    <x v="1"/>
    <s v="CTR - ZONA CENTRO"/>
    <s v="DIST - DISTRIBUIDORES"/>
    <n v="2"/>
    <x v="48"/>
    <n v="2"/>
    <x v="93"/>
    <x v="0"/>
    <x v="0"/>
    <m/>
    <x v="73"/>
    <x v="48"/>
    <n v="5789916"/>
    <m/>
    <n v="733246"/>
    <n v="0"/>
    <x v="1"/>
    <x v="35"/>
    <x v="0"/>
    <x v="0"/>
    <n v="0"/>
    <x v="0"/>
    <x v="0"/>
    <s v="*XR 150L                                          NEGRO BLA"/>
    <e v="#N/A"/>
    <s v=""/>
  </r>
  <r>
    <x v="95"/>
    <d v="2017-09-01T00:00:00"/>
    <x v="1"/>
    <s v="CTR - ZONA CENTRO"/>
    <s v="DIST - DISTRIBUIDORES"/>
    <n v="1"/>
    <x v="48"/>
    <n v="1"/>
    <x v="93"/>
    <x v="2"/>
    <x v="9"/>
    <m/>
    <x v="73"/>
    <x v="48"/>
    <n v="6133613"/>
    <m/>
    <n v="733246"/>
    <n v="0"/>
    <x v="1"/>
    <x v="35"/>
    <x v="0"/>
    <x v="0"/>
    <n v="0"/>
    <x v="0"/>
    <x v="0"/>
    <s v="CB 160F DLX                                       ROJO SPOR"/>
    <e v="#N/A"/>
    <s v=""/>
  </r>
  <r>
    <x v="95"/>
    <d v="2017-09-01T00:00:00"/>
    <x v="1"/>
    <s v="CTR - ZONA CENTRO"/>
    <s v="DIST - DISTRIBUIDORES"/>
    <n v="8"/>
    <x v="48"/>
    <n v="8"/>
    <x v="93"/>
    <x v="7"/>
    <x v="2"/>
    <m/>
    <x v="73"/>
    <x v="48"/>
    <n v="3696639"/>
    <m/>
    <n v="733246"/>
    <n v="0"/>
    <x v="1"/>
    <x v="35"/>
    <x v="9"/>
    <x v="0"/>
    <n v="0"/>
    <x v="0"/>
    <x v="0"/>
    <s v="CB 110 DLX                                        ROJO     "/>
    <e v="#N/A"/>
    <s v=""/>
  </r>
  <r>
    <x v="95"/>
    <d v="2017-09-01T00:00:00"/>
    <x v="1"/>
    <s v="CTR - ZONA CENTRO"/>
    <s v="DIST - DISTRIBUIDORES"/>
    <n v="3"/>
    <x v="48"/>
    <n v="3"/>
    <x v="93"/>
    <x v="7"/>
    <x v="7"/>
    <m/>
    <x v="73"/>
    <x v="48"/>
    <n v="3696639"/>
    <m/>
    <n v="733246"/>
    <n v="0"/>
    <x v="1"/>
    <x v="35"/>
    <x v="10"/>
    <x v="0"/>
    <n v="0"/>
    <x v="0"/>
    <x v="0"/>
    <s v="CB 110 DLX                                        AZUL     "/>
    <e v="#N/A"/>
    <s v=""/>
  </r>
  <r>
    <x v="95"/>
    <d v="2017-09-01T00:00:00"/>
    <x v="1"/>
    <s v="CTR - ZONA CENTRO"/>
    <s v="DIST - DISTRIBUIDORES"/>
    <n v="6"/>
    <x v="48"/>
    <n v="6"/>
    <x v="93"/>
    <x v="7"/>
    <x v="3"/>
    <m/>
    <x v="73"/>
    <x v="48"/>
    <n v="3696639"/>
    <m/>
    <n v="733246"/>
    <n v="0"/>
    <x v="1"/>
    <x v="35"/>
    <x v="5"/>
    <x v="0"/>
    <n v="0"/>
    <x v="0"/>
    <x v="0"/>
    <s v="CB 110 DLX                                        NEGRO    "/>
    <e v="#N/A"/>
    <s v=""/>
  </r>
  <r>
    <x v="96"/>
    <d v="2017-09-01T00:00:00"/>
    <x v="1"/>
    <s v="CTR - ZONA CENTRO"/>
    <s v="DIST - DISTRIBUIDORES"/>
    <n v="3"/>
    <x v="49"/>
    <n v="3"/>
    <x v="94"/>
    <x v="0"/>
    <x v="3"/>
    <m/>
    <x v="72"/>
    <x v="49"/>
    <n v="5789916"/>
    <m/>
    <n v="0"/>
    <n v="1000000000"/>
    <x v="0"/>
    <x v="35"/>
    <x v="13"/>
    <x v="0"/>
    <n v="0"/>
    <x v="0"/>
    <x v="0"/>
    <s v="*XR 150L                                          NEGRO    "/>
    <e v="#N/A"/>
    <s v=""/>
  </r>
  <r>
    <x v="96"/>
    <d v="2017-09-01T00:00:00"/>
    <x v="1"/>
    <s v="CTR - ZONA CENTRO"/>
    <s v="DIST - DISTRIBUIDORES"/>
    <n v="1"/>
    <x v="49"/>
    <n v="1"/>
    <x v="94"/>
    <x v="0"/>
    <x v="0"/>
    <m/>
    <x v="72"/>
    <x v="49"/>
    <n v="5789916"/>
    <m/>
    <n v="0"/>
    <n v="1000000000"/>
    <x v="0"/>
    <x v="35"/>
    <x v="0"/>
    <x v="0"/>
    <n v="0"/>
    <x v="0"/>
    <x v="0"/>
    <s v="*XR 150L                                          NEGRO BLA"/>
    <e v="#N/A"/>
    <s v=""/>
  </r>
  <r>
    <x v="96"/>
    <d v="2017-09-01T00:00:00"/>
    <x v="1"/>
    <s v="CTR - ZONA CENTRO"/>
    <s v="DIST - DISTRIBUIDORES"/>
    <n v="1"/>
    <x v="49"/>
    <n v="1"/>
    <x v="94"/>
    <x v="1"/>
    <x v="0"/>
    <m/>
    <x v="72"/>
    <x v="49"/>
    <n v="3521008"/>
    <m/>
    <n v="0"/>
    <n v="1000000000"/>
    <x v="0"/>
    <x v="35"/>
    <x v="0"/>
    <x v="0"/>
    <n v="0"/>
    <x v="0"/>
    <x v="0"/>
    <s v="DIO 110                                           NEGRO BLA"/>
    <e v="#N/A"/>
    <s v=""/>
  </r>
  <r>
    <x v="96"/>
    <d v="2017-09-01T00:00:00"/>
    <x v="1"/>
    <s v="CTR - ZONA CENTRO"/>
    <s v="DIST - DISTRIBUIDORES"/>
    <n v="1"/>
    <x v="49"/>
    <n v="1"/>
    <x v="94"/>
    <x v="2"/>
    <x v="6"/>
    <m/>
    <x v="72"/>
    <x v="49"/>
    <n v="6133613"/>
    <m/>
    <n v="0"/>
    <n v="1000000000"/>
    <x v="0"/>
    <x v="35"/>
    <x v="0"/>
    <x v="0"/>
    <n v="0"/>
    <x v="0"/>
    <x v="0"/>
    <s v="CB 160F DLX                                       NEGRO PER"/>
    <e v="#N/A"/>
    <s v=""/>
  </r>
  <r>
    <x v="96"/>
    <d v="2017-09-01T00:00:00"/>
    <x v="1"/>
    <s v="CTR - ZONA CENTRO"/>
    <s v="DIST - DISTRIBUIDORES"/>
    <n v="1"/>
    <x v="49"/>
    <n v="1"/>
    <x v="94"/>
    <x v="6"/>
    <x v="2"/>
    <m/>
    <x v="72"/>
    <x v="49"/>
    <n v="3521008"/>
    <m/>
    <n v="0"/>
    <n v="1000000000"/>
    <x v="0"/>
    <x v="35"/>
    <x v="0"/>
    <x v="0"/>
    <n v="0"/>
    <x v="0"/>
    <x v="0"/>
    <s v="DIO  110                                          ROJO     "/>
    <e v="#N/A"/>
    <s v=""/>
  </r>
  <r>
    <x v="96"/>
    <d v="2017-09-01T00:00:00"/>
    <x v="1"/>
    <s v="CTR - ZONA CENTRO"/>
    <s v="DIST - DISTRIBUIDORES"/>
    <n v="1"/>
    <x v="49"/>
    <n v="1"/>
    <x v="94"/>
    <x v="3"/>
    <x v="2"/>
    <m/>
    <x v="72"/>
    <x v="49"/>
    <n v="3941176"/>
    <m/>
    <n v="0"/>
    <n v="1000000000"/>
    <x v="0"/>
    <x v="35"/>
    <x v="0"/>
    <x v="0"/>
    <n v="0"/>
    <x v="0"/>
    <x v="0"/>
    <s v="WAVE 110S                                         ROJO     "/>
    <e v="#N/A"/>
    <s v=""/>
  </r>
  <r>
    <x v="96"/>
    <d v="2017-09-01T00:00:00"/>
    <x v="1"/>
    <s v="CTR - ZONA CENTRO"/>
    <s v="DIST - DISTRIBUIDORES"/>
    <n v="1"/>
    <x v="49"/>
    <n v="1"/>
    <x v="94"/>
    <x v="7"/>
    <x v="14"/>
    <m/>
    <x v="72"/>
    <x v="49"/>
    <n v="3696639"/>
    <m/>
    <n v="0"/>
    <n v="1000000000"/>
    <x v="0"/>
    <x v="35"/>
    <x v="0"/>
    <x v="0"/>
    <n v="0"/>
    <x v="0"/>
    <x v="0"/>
    <s v="CB 110 DLX                                        GRIS     "/>
    <e v="#N/A"/>
    <s v=""/>
  </r>
  <r>
    <x v="96"/>
    <d v="2017-09-01T00:00:00"/>
    <x v="1"/>
    <s v="CTR - ZONA CENTRO"/>
    <s v="DIST - DISTRIBUIDORES"/>
    <n v="2"/>
    <x v="49"/>
    <n v="2"/>
    <x v="94"/>
    <x v="7"/>
    <x v="7"/>
    <m/>
    <x v="72"/>
    <x v="49"/>
    <n v="3696639"/>
    <m/>
    <n v="0"/>
    <n v="1000000000"/>
    <x v="0"/>
    <x v="35"/>
    <x v="10"/>
    <x v="0"/>
    <n v="0"/>
    <x v="0"/>
    <x v="0"/>
    <s v="CB 110 DLX                                        AZUL     "/>
    <e v="#N/A"/>
    <s v=""/>
  </r>
  <r>
    <x v="96"/>
    <d v="2017-09-01T00:00:00"/>
    <x v="1"/>
    <s v="CTR - ZONA CENTRO"/>
    <s v="DIST - DISTRIBUIDORES"/>
    <n v="3"/>
    <x v="49"/>
    <n v="3"/>
    <x v="94"/>
    <x v="7"/>
    <x v="3"/>
    <m/>
    <x v="72"/>
    <x v="49"/>
    <n v="3696639"/>
    <m/>
    <n v="0"/>
    <n v="1000000000"/>
    <x v="0"/>
    <x v="35"/>
    <x v="5"/>
    <x v="0"/>
    <n v="0"/>
    <x v="0"/>
    <x v="0"/>
    <s v="CB 110 DLX                                        NEGRO    "/>
    <e v="#N/A"/>
    <s v=""/>
  </r>
  <r>
    <x v="97"/>
    <d v="2017-09-01T00:00:00"/>
    <x v="1"/>
    <s v="CTR - ZONA CENTRO"/>
    <s v="DIST - DISTRIBUIDORES"/>
    <n v="1"/>
    <x v="49"/>
    <n v="1"/>
    <x v="95"/>
    <x v="2"/>
    <x v="6"/>
    <m/>
    <x v="74"/>
    <x v="49"/>
    <n v="6133613"/>
    <m/>
    <n v="0"/>
    <n v="1000000000"/>
    <x v="0"/>
    <x v="34"/>
    <x v="0"/>
    <x v="0"/>
    <n v="0"/>
    <x v="0"/>
    <x v="0"/>
    <s v="CB 160F DLX                                       NEGRO PER"/>
    <e v="#N/A"/>
    <s v=""/>
  </r>
  <r>
    <x v="98"/>
    <d v="2017-09-01T00:00:00"/>
    <x v="1"/>
    <s v="CTR - ZONA CENTRO"/>
    <s v="DIST - DISTRIBUIDORES"/>
    <n v="1"/>
    <x v="49"/>
    <n v="1"/>
    <x v="96"/>
    <x v="8"/>
    <x v="3"/>
    <m/>
    <x v="75"/>
    <x v="49"/>
    <n v="11496063"/>
    <m/>
    <n v="0"/>
    <n v="1000000000"/>
    <x v="0"/>
    <x v="35"/>
    <x v="0"/>
    <x v="0"/>
    <n v="0"/>
    <x v="0"/>
    <x v="0"/>
    <s v="*XR-250 TORNADO pt MD34                           NEGRO    "/>
    <e v="#N/A"/>
    <s v=""/>
  </r>
  <r>
    <x v="98"/>
    <d v="2017-09-01T00:00:00"/>
    <x v="1"/>
    <s v="CTR - ZONA CENTRO"/>
    <s v="DIST - DISTRIBUIDORES"/>
    <n v="4"/>
    <x v="49"/>
    <n v="4"/>
    <x v="96"/>
    <x v="4"/>
    <x v="9"/>
    <m/>
    <x v="75"/>
    <x v="49"/>
    <n v="3360504"/>
    <m/>
    <n v="0"/>
    <n v="1000000000"/>
    <x v="0"/>
    <x v="35"/>
    <x v="6"/>
    <x v="0"/>
    <n v="0"/>
    <x v="0"/>
    <x v="0"/>
    <s v="*CB-110                                           ROJO SPOR"/>
    <e v="#N/A"/>
    <s v=""/>
  </r>
  <r>
    <x v="98"/>
    <d v="2017-09-01T00:00:00"/>
    <x v="1"/>
    <s v="CTR - ZONA CENTRO"/>
    <s v="DIST - DISTRIBUIDORES"/>
    <n v="3"/>
    <x v="49"/>
    <n v="3"/>
    <x v="96"/>
    <x v="4"/>
    <x v="16"/>
    <m/>
    <x v="75"/>
    <x v="49"/>
    <n v="3360504"/>
    <m/>
    <n v="0"/>
    <n v="1000000000"/>
    <x v="0"/>
    <x v="35"/>
    <x v="12"/>
    <x v="0"/>
    <n v="0"/>
    <x v="0"/>
    <x v="0"/>
    <s v="*CB-110                                           AZUL FIJI"/>
    <e v="#N/A"/>
    <s v=""/>
  </r>
  <r>
    <x v="98"/>
    <d v="2017-09-01T00:00:00"/>
    <x v="1"/>
    <s v="CTR - ZONA CENTRO"/>
    <s v="DIST - DISTRIBUIDORES"/>
    <n v="1"/>
    <x v="49"/>
    <n v="1"/>
    <x v="96"/>
    <x v="0"/>
    <x v="4"/>
    <m/>
    <x v="75"/>
    <x v="49"/>
    <n v="5789916"/>
    <m/>
    <n v="0"/>
    <n v="1000000000"/>
    <x v="0"/>
    <x v="35"/>
    <x v="3"/>
    <x v="0"/>
    <n v="0"/>
    <x v="0"/>
    <x v="0"/>
    <s v="*XR 150L                                          NEGRO ROJ"/>
    <e v="#N/A"/>
    <s v=""/>
  </r>
  <r>
    <x v="98"/>
    <d v="2017-09-01T00:00:00"/>
    <x v="1"/>
    <s v="CTR - ZONA CENTRO"/>
    <s v="DIST - DISTRIBUIDORES"/>
    <n v="1"/>
    <x v="49"/>
    <n v="1"/>
    <x v="96"/>
    <x v="0"/>
    <x v="3"/>
    <m/>
    <x v="75"/>
    <x v="49"/>
    <n v="5789916"/>
    <m/>
    <n v="0"/>
    <n v="1000000000"/>
    <x v="0"/>
    <x v="35"/>
    <x v="13"/>
    <x v="0"/>
    <n v="0"/>
    <x v="0"/>
    <x v="0"/>
    <s v="*XR 150L                                          NEGRO    "/>
    <e v="#N/A"/>
    <s v=""/>
  </r>
  <r>
    <x v="98"/>
    <d v="2017-09-01T00:00:00"/>
    <x v="1"/>
    <s v="CTR - ZONA CENTRO"/>
    <s v="DIST - DISTRIBUIDORES"/>
    <n v="2"/>
    <x v="49"/>
    <n v="2"/>
    <x v="96"/>
    <x v="1"/>
    <x v="0"/>
    <m/>
    <x v="75"/>
    <x v="49"/>
    <n v="3521008"/>
    <m/>
    <n v="0"/>
    <n v="1000000000"/>
    <x v="0"/>
    <x v="35"/>
    <x v="0"/>
    <x v="0"/>
    <n v="0"/>
    <x v="0"/>
    <x v="0"/>
    <s v="DIO 110                                           NEGRO BLA"/>
    <e v="#N/A"/>
    <s v=""/>
  </r>
  <r>
    <x v="98"/>
    <d v="2017-09-01T00:00:00"/>
    <x v="1"/>
    <s v="CTR - ZONA CENTRO"/>
    <s v="DIST - DISTRIBUIDORES"/>
    <n v="1"/>
    <x v="49"/>
    <n v="1"/>
    <x v="96"/>
    <x v="6"/>
    <x v="7"/>
    <m/>
    <x v="75"/>
    <x v="49"/>
    <n v="3521008"/>
    <m/>
    <n v="0"/>
    <n v="1000000000"/>
    <x v="0"/>
    <x v="35"/>
    <x v="0"/>
    <x v="0"/>
    <n v="0"/>
    <x v="0"/>
    <x v="0"/>
    <s v="DIO  110                                          AZUL     "/>
    <e v="#N/A"/>
    <s v=""/>
  </r>
  <r>
    <x v="98"/>
    <d v="2017-09-01T00:00:00"/>
    <x v="1"/>
    <s v="CTR - ZONA CENTRO"/>
    <s v="DIST - DISTRIBUIDORES"/>
    <n v="1"/>
    <x v="49"/>
    <n v="1"/>
    <x v="96"/>
    <x v="6"/>
    <x v="2"/>
    <m/>
    <x v="75"/>
    <x v="49"/>
    <n v="3521008"/>
    <m/>
    <n v="0"/>
    <n v="1000000000"/>
    <x v="0"/>
    <x v="35"/>
    <x v="0"/>
    <x v="0"/>
    <n v="0"/>
    <x v="0"/>
    <x v="0"/>
    <s v="DIO  110                                          ROJO     "/>
    <e v="#N/A"/>
    <s v=""/>
  </r>
  <r>
    <x v="99"/>
    <d v="2017-09-01T00:00:00"/>
    <x v="1"/>
    <s v="CTR - ZONA CENTRO"/>
    <s v="DIST - DISTRIBUIDORES"/>
    <n v="2"/>
    <x v="49"/>
    <n v="2"/>
    <x v="97"/>
    <x v="4"/>
    <x v="9"/>
    <m/>
    <x v="73"/>
    <x v="49"/>
    <n v="3360504"/>
    <m/>
    <n v="0"/>
    <n v="1000000000"/>
    <x v="0"/>
    <x v="35"/>
    <x v="6"/>
    <x v="0"/>
    <n v="0"/>
    <x v="0"/>
    <x v="0"/>
    <s v="*CB-110                                           ROJO SPOR"/>
    <e v="#N/A"/>
    <s v=""/>
  </r>
  <r>
    <x v="99"/>
    <d v="2017-09-01T00:00:00"/>
    <x v="1"/>
    <s v="CTR - ZONA CENTRO"/>
    <s v="DIST - DISTRIBUIDORES"/>
    <n v="3"/>
    <x v="49"/>
    <n v="3"/>
    <x v="97"/>
    <x v="4"/>
    <x v="3"/>
    <m/>
    <x v="73"/>
    <x v="49"/>
    <n v="3360504"/>
    <m/>
    <n v="0"/>
    <n v="1000000000"/>
    <x v="0"/>
    <x v="35"/>
    <x v="2"/>
    <x v="0"/>
    <n v="0"/>
    <x v="0"/>
    <x v="0"/>
    <s v="*CB-110                                           NEGRO    "/>
    <e v="#N/A"/>
    <s v=""/>
  </r>
  <r>
    <x v="99"/>
    <d v="2017-09-01T00:00:00"/>
    <x v="1"/>
    <s v="CTR - ZONA CENTRO"/>
    <s v="DIST - DISTRIBUIDORES"/>
    <n v="4"/>
    <x v="49"/>
    <n v="4"/>
    <x v="97"/>
    <x v="0"/>
    <x v="3"/>
    <m/>
    <x v="73"/>
    <x v="49"/>
    <n v="5789916"/>
    <m/>
    <n v="0"/>
    <n v="1000000000"/>
    <x v="0"/>
    <x v="35"/>
    <x v="13"/>
    <x v="0"/>
    <n v="0"/>
    <x v="0"/>
    <x v="0"/>
    <s v="*XR 150L                                          NEGRO    "/>
    <e v="#N/A"/>
    <s v=""/>
  </r>
  <r>
    <x v="99"/>
    <d v="2017-09-01T00:00:00"/>
    <x v="1"/>
    <s v="CTR - ZONA CENTRO"/>
    <s v="DIST - DISTRIBUIDORES"/>
    <n v="1"/>
    <x v="49"/>
    <n v="1"/>
    <x v="97"/>
    <x v="3"/>
    <x v="2"/>
    <m/>
    <x v="73"/>
    <x v="49"/>
    <n v="3941176"/>
    <m/>
    <n v="0"/>
    <n v="1000000000"/>
    <x v="0"/>
    <x v="35"/>
    <x v="0"/>
    <x v="0"/>
    <n v="0"/>
    <x v="0"/>
    <x v="0"/>
    <s v="WAVE 110S                                         ROJO     "/>
    <e v="#N/A"/>
    <s v=""/>
  </r>
  <r>
    <x v="99"/>
    <d v="2017-09-01T00:00:00"/>
    <x v="1"/>
    <s v="CTR - ZONA CENTRO"/>
    <s v="DIST - DISTRIBUIDORES"/>
    <n v="1"/>
    <x v="49"/>
    <n v="1"/>
    <x v="97"/>
    <x v="7"/>
    <x v="7"/>
    <m/>
    <x v="73"/>
    <x v="49"/>
    <n v="3696639"/>
    <m/>
    <n v="0"/>
    <n v="1000000000"/>
    <x v="0"/>
    <x v="35"/>
    <x v="10"/>
    <x v="0"/>
    <n v="0"/>
    <x v="0"/>
    <x v="0"/>
    <s v="CB 110 DLX                                        AZUL     "/>
    <e v="#N/A"/>
    <s v=""/>
  </r>
  <r>
    <x v="100"/>
    <d v="2017-09-01T00:00:00"/>
    <x v="1"/>
    <s v="CTR - ZONA CENTRO"/>
    <s v="DIST - DISTRIBUIDORES"/>
    <n v="1"/>
    <x v="49"/>
    <n v="1"/>
    <x v="98"/>
    <x v="6"/>
    <x v="2"/>
    <m/>
    <x v="7"/>
    <x v="49"/>
    <n v="3521008"/>
    <m/>
    <n v="0"/>
    <n v="1000000000"/>
    <x v="0"/>
    <x v="4"/>
    <x v="0"/>
    <x v="0"/>
    <n v="0"/>
    <x v="0"/>
    <x v="0"/>
    <s v="DIO  110                                          ROJO     "/>
    <e v="#N/A"/>
    <s v=""/>
  </r>
  <r>
    <x v="101"/>
    <d v="2017-09-01T00:00:00"/>
    <x v="1"/>
    <s v="CTR - ZONA CENTRO"/>
    <s v="DIST - DISTRIBUIDORES"/>
    <n v="1"/>
    <x v="49"/>
    <n v="1"/>
    <x v="99"/>
    <x v="1"/>
    <x v="0"/>
    <m/>
    <x v="76"/>
    <x v="49"/>
    <n v="3521008"/>
    <m/>
    <n v="0"/>
    <n v="1000000000"/>
    <x v="0"/>
    <x v="34"/>
    <x v="0"/>
    <x v="0"/>
    <n v="0"/>
    <x v="0"/>
    <x v="0"/>
    <s v="DIO 110                                           NEGRO BLA"/>
    <e v="#N/A"/>
    <s v=""/>
  </r>
  <r>
    <x v="101"/>
    <d v="2017-09-01T00:00:00"/>
    <x v="1"/>
    <s v="CTR - ZONA CENTRO"/>
    <s v="DIST - DISTRIBUIDORES"/>
    <n v="1"/>
    <x v="49"/>
    <n v="1"/>
    <x v="99"/>
    <x v="6"/>
    <x v="2"/>
    <m/>
    <x v="76"/>
    <x v="49"/>
    <n v="3521008"/>
    <m/>
    <n v="0"/>
    <n v="1000000000"/>
    <x v="0"/>
    <x v="34"/>
    <x v="0"/>
    <x v="0"/>
    <n v="0"/>
    <x v="0"/>
    <x v="0"/>
    <s v="DIO  110                                          ROJO     "/>
    <e v="#N/A"/>
    <s v=""/>
  </r>
  <r>
    <x v="101"/>
    <d v="2017-09-01T00:00:00"/>
    <x v="1"/>
    <s v="CTR - ZONA CENTRO"/>
    <s v="DIST - DISTRIBUIDORES"/>
    <n v="1"/>
    <x v="49"/>
    <n v="1"/>
    <x v="99"/>
    <x v="3"/>
    <x v="2"/>
    <m/>
    <x v="76"/>
    <x v="49"/>
    <n v="3941176"/>
    <m/>
    <n v="0"/>
    <n v="1000000000"/>
    <x v="0"/>
    <x v="34"/>
    <x v="0"/>
    <x v="0"/>
    <n v="0"/>
    <x v="0"/>
    <x v="0"/>
    <s v="WAVE 110S                                         ROJO     "/>
    <e v="#N/A"/>
    <s v=""/>
  </r>
  <r>
    <x v="102"/>
    <d v="2017-09-01T00:00:00"/>
    <x v="0"/>
    <s v="CTR - ZONA CENTRO"/>
    <s v="DIST - DISTRIBUIDORES"/>
    <n v="1"/>
    <x v="50"/>
    <n v="1"/>
    <x v="100"/>
    <x v="8"/>
    <x v="3"/>
    <m/>
    <x v="71"/>
    <x v="50"/>
    <n v="11496063"/>
    <m/>
    <n v="94000000"/>
    <n v="315000000"/>
    <x v="0"/>
    <x v="34"/>
    <x v="0"/>
    <x v="0"/>
    <n v="0"/>
    <x v="0"/>
    <x v="0"/>
    <s v="*XR-250 TORNADO pt MD34                           NEGRO    "/>
    <e v="#N/A"/>
    <s v=""/>
  </r>
  <r>
    <x v="102"/>
    <d v="2017-09-01T00:00:00"/>
    <x v="0"/>
    <s v="CTR - ZONA CENTRO"/>
    <s v="DIST - DISTRIBUIDORES"/>
    <n v="5"/>
    <x v="50"/>
    <n v="5"/>
    <x v="100"/>
    <x v="4"/>
    <x v="9"/>
    <m/>
    <x v="71"/>
    <x v="50"/>
    <n v="3360504"/>
    <m/>
    <n v="94000000"/>
    <n v="315000000"/>
    <x v="0"/>
    <x v="34"/>
    <x v="6"/>
    <x v="0"/>
    <n v="0"/>
    <x v="0"/>
    <x v="0"/>
    <s v="*CB-110                                           ROJO SPOR"/>
    <e v="#N/A"/>
    <s v=""/>
  </r>
  <r>
    <x v="102"/>
    <d v="2017-09-01T00:00:00"/>
    <x v="0"/>
    <s v="CTR - ZONA CENTRO"/>
    <s v="DIST - DISTRIBUIDORES"/>
    <n v="10"/>
    <x v="50"/>
    <n v="10"/>
    <x v="100"/>
    <x v="4"/>
    <x v="3"/>
    <m/>
    <x v="71"/>
    <x v="50"/>
    <n v="3360504"/>
    <m/>
    <n v="94000000"/>
    <n v="315000000"/>
    <x v="0"/>
    <x v="34"/>
    <x v="2"/>
    <x v="0"/>
    <n v="0"/>
    <x v="0"/>
    <x v="0"/>
    <s v="*CB-110                                           NEGRO    "/>
    <e v="#N/A"/>
    <s v=""/>
  </r>
  <r>
    <x v="102"/>
    <d v="2017-09-01T00:00:00"/>
    <x v="0"/>
    <s v="CTR - ZONA CENTRO"/>
    <s v="DIST - DISTRIBUIDORES"/>
    <n v="7"/>
    <x v="50"/>
    <n v="7"/>
    <x v="100"/>
    <x v="0"/>
    <x v="4"/>
    <m/>
    <x v="71"/>
    <x v="50"/>
    <n v="5789916"/>
    <m/>
    <n v="94000000"/>
    <n v="315000000"/>
    <x v="0"/>
    <x v="34"/>
    <x v="3"/>
    <x v="0"/>
    <n v="0"/>
    <x v="0"/>
    <x v="0"/>
    <s v="*XR 150L                                          NEGRO ROJ"/>
    <e v="#N/A"/>
    <s v=""/>
  </r>
  <r>
    <x v="102"/>
    <d v="2017-09-01T00:00:00"/>
    <x v="0"/>
    <s v="CTR - ZONA CENTRO"/>
    <s v="DIST - DISTRIBUIDORES"/>
    <n v="5"/>
    <x v="50"/>
    <n v="5"/>
    <x v="100"/>
    <x v="0"/>
    <x v="3"/>
    <m/>
    <x v="71"/>
    <x v="50"/>
    <n v="5789916"/>
    <m/>
    <n v="94000000"/>
    <n v="315000000"/>
    <x v="0"/>
    <x v="34"/>
    <x v="13"/>
    <x v="0"/>
    <n v="0"/>
    <x v="0"/>
    <x v="0"/>
    <s v="*XR 150L                                          NEGRO    "/>
    <e v="#N/A"/>
    <s v=""/>
  </r>
  <r>
    <x v="102"/>
    <d v="2017-09-01T00:00:00"/>
    <x v="0"/>
    <s v="CTR - ZONA CENTRO"/>
    <s v="DIST - DISTRIBUIDORES"/>
    <n v="5"/>
    <x v="50"/>
    <n v="5"/>
    <x v="100"/>
    <x v="6"/>
    <x v="7"/>
    <m/>
    <x v="71"/>
    <x v="50"/>
    <n v="3521008"/>
    <m/>
    <n v="94000000"/>
    <n v="315000000"/>
    <x v="0"/>
    <x v="34"/>
    <x v="0"/>
    <x v="0"/>
    <n v="0"/>
    <x v="0"/>
    <x v="0"/>
    <s v="DIO  110                                          AZUL     "/>
    <e v="#N/A"/>
    <s v=""/>
  </r>
  <r>
    <x v="102"/>
    <d v="2017-09-01T00:00:00"/>
    <x v="0"/>
    <s v="CTR - ZONA CENTRO"/>
    <s v="DIST - DISTRIBUIDORES"/>
    <n v="5"/>
    <x v="50"/>
    <n v="5"/>
    <x v="100"/>
    <x v="6"/>
    <x v="2"/>
    <m/>
    <x v="71"/>
    <x v="50"/>
    <n v="3521008"/>
    <m/>
    <n v="94000000"/>
    <n v="315000000"/>
    <x v="0"/>
    <x v="34"/>
    <x v="0"/>
    <x v="0"/>
    <n v="0"/>
    <x v="0"/>
    <x v="0"/>
    <s v="DIO  110                                          ROJO     "/>
    <e v="#N/A"/>
    <s v=""/>
  </r>
  <r>
    <x v="102"/>
    <d v="2017-09-01T00:00:00"/>
    <x v="0"/>
    <s v="CTR - ZONA CENTRO"/>
    <s v="DIST - DISTRIBUIDORES"/>
    <n v="5"/>
    <x v="50"/>
    <n v="5"/>
    <x v="100"/>
    <x v="11"/>
    <x v="13"/>
    <m/>
    <x v="71"/>
    <x v="50"/>
    <n v="3067227"/>
    <m/>
    <n v="94000000"/>
    <n v="315000000"/>
    <x v="0"/>
    <x v="34"/>
    <x v="8"/>
    <x v="0"/>
    <n v="0"/>
    <x v="0"/>
    <x v="0"/>
    <s v="DREAM  NEO                                        ROJO ALFA"/>
    <e v="#N/A"/>
    <s v=""/>
  </r>
  <r>
    <x v="102"/>
    <d v="2017-09-01T00:00:00"/>
    <x v="0"/>
    <s v="CTR - ZONA CENTRO"/>
    <s v="DIST - DISTRIBUIDORES"/>
    <n v="8"/>
    <x v="50"/>
    <n v="8"/>
    <x v="100"/>
    <x v="11"/>
    <x v="4"/>
    <m/>
    <x v="71"/>
    <x v="50"/>
    <n v="3067227"/>
    <m/>
    <n v="94000000"/>
    <n v="315000000"/>
    <x v="0"/>
    <x v="34"/>
    <x v="0"/>
    <x v="0"/>
    <n v="0"/>
    <x v="0"/>
    <x v="0"/>
    <s v="DREAM  NEO                                        NEGRO ROJ"/>
    <e v="#N/A"/>
    <s v=""/>
  </r>
  <r>
    <x v="102"/>
    <d v="2017-09-01T00:00:00"/>
    <x v="0"/>
    <s v="CTR - ZONA CENTRO"/>
    <s v="DIST - DISTRIBUIDORES"/>
    <n v="15"/>
    <x v="50"/>
    <n v="15"/>
    <x v="100"/>
    <x v="3"/>
    <x v="2"/>
    <m/>
    <x v="71"/>
    <x v="50"/>
    <n v="3941176"/>
    <m/>
    <n v="94000000"/>
    <n v="315000000"/>
    <x v="0"/>
    <x v="34"/>
    <x v="0"/>
    <x v="0"/>
    <n v="0"/>
    <x v="0"/>
    <x v="0"/>
    <s v="WAVE 110S                                         ROJO     "/>
    <e v="#N/A"/>
    <s v=""/>
  </r>
  <r>
    <x v="102"/>
    <d v="2017-09-01T00:00:00"/>
    <x v="0"/>
    <s v="CTR - ZONA CENTRO"/>
    <s v="DIST - DISTRIBUIDORES"/>
    <n v="6"/>
    <x v="50"/>
    <n v="6"/>
    <x v="100"/>
    <x v="3"/>
    <x v="3"/>
    <m/>
    <x v="71"/>
    <x v="50"/>
    <n v="3941176"/>
    <m/>
    <n v="94000000"/>
    <n v="315000000"/>
    <x v="0"/>
    <x v="34"/>
    <x v="1"/>
    <x v="0"/>
    <n v="0"/>
    <x v="0"/>
    <x v="0"/>
    <s v="WAVE 110S                                         NEGRO    "/>
    <e v="#N/A"/>
    <s v=""/>
  </r>
  <r>
    <x v="102"/>
    <d v="2017-09-01T00:00:00"/>
    <x v="0"/>
    <s v="CTR - ZONA CENTRO"/>
    <s v="DIST - DISTRIBUIDORES"/>
    <n v="6"/>
    <x v="50"/>
    <n v="6"/>
    <x v="100"/>
    <x v="7"/>
    <x v="2"/>
    <m/>
    <x v="71"/>
    <x v="50"/>
    <n v="3696639"/>
    <m/>
    <n v="94000000"/>
    <n v="315000000"/>
    <x v="0"/>
    <x v="34"/>
    <x v="9"/>
    <x v="0"/>
    <n v="0"/>
    <x v="0"/>
    <x v="0"/>
    <s v="CB 110 DLX                                        ROJO     "/>
    <e v="#N/A"/>
    <s v=""/>
  </r>
  <r>
    <x v="103"/>
    <d v="2017-09-01T00:00:00"/>
    <x v="1"/>
    <s v="CTR - ZONA CENTRO"/>
    <s v="DIST - DISTRIBUIDORES"/>
    <n v="1"/>
    <x v="51"/>
    <n v="1"/>
    <x v="101"/>
    <x v="4"/>
    <x v="9"/>
    <m/>
    <x v="77"/>
    <x v="51"/>
    <n v="3360504"/>
    <m/>
    <n v="27102222"/>
    <n v="0"/>
    <x v="0"/>
    <x v="28"/>
    <x v="6"/>
    <x v="3"/>
    <n v="3360504"/>
    <x v="6"/>
    <x v="1"/>
    <s v="*CB-110                                           ROJO SPOR"/>
    <s v="ENTREGAS"/>
    <s v="E"/>
  </r>
  <r>
    <x v="103"/>
    <d v="2017-09-01T00:00:00"/>
    <x v="1"/>
    <s v="CTR - ZONA CENTRO"/>
    <s v="DIST - DISTRIBUIDORES"/>
    <n v="1"/>
    <x v="51"/>
    <n v="1"/>
    <x v="101"/>
    <x v="4"/>
    <x v="16"/>
    <m/>
    <x v="77"/>
    <x v="51"/>
    <n v="3360504"/>
    <m/>
    <n v="27102222"/>
    <n v="0"/>
    <x v="0"/>
    <x v="28"/>
    <x v="12"/>
    <x v="3"/>
    <n v="3360504"/>
    <x v="6"/>
    <x v="1"/>
    <s v="*CB-110                                           AZUL FIJI"/>
    <s v="ENTREGAS"/>
    <s v="E"/>
  </r>
  <r>
    <x v="103"/>
    <d v="2017-09-01T00:00:00"/>
    <x v="1"/>
    <s v="CTR - ZONA CENTRO"/>
    <s v="DIST - DISTRIBUIDORES"/>
    <n v="1"/>
    <x v="51"/>
    <n v="1"/>
    <x v="101"/>
    <x v="0"/>
    <x v="4"/>
    <m/>
    <x v="77"/>
    <x v="51"/>
    <n v="5789916"/>
    <m/>
    <n v="27102222"/>
    <n v="0"/>
    <x v="0"/>
    <x v="28"/>
    <x v="3"/>
    <x v="3"/>
    <n v="5789916"/>
    <x v="6"/>
    <x v="1"/>
    <s v="*XR 150L                                          NEGRO ROJ"/>
    <s v="ENTREGAS"/>
    <s v="E"/>
  </r>
  <r>
    <x v="103"/>
    <d v="2017-09-01T00:00:00"/>
    <x v="1"/>
    <s v="CTR - ZONA CENTRO"/>
    <s v="DIST - DISTRIBUIDORES"/>
    <n v="1"/>
    <x v="51"/>
    <n v="1"/>
    <x v="101"/>
    <x v="5"/>
    <x v="11"/>
    <m/>
    <x v="77"/>
    <x v="51"/>
    <n v="7554622"/>
    <m/>
    <n v="27102222"/>
    <n v="0"/>
    <x v="0"/>
    <x v="28"/>
    <x v="8"/>
    <x v="3"/>
    <n v="7554622"/>
    <x v="6"/>
    <x v="1"/>
    <s v="CB 190R                                           ROJO NEGR"/>
    <s v="ENTREGAS"/>
    <s v="E"/>
  </r>
  <r>
    <x v="103"/>
    <d v="2017-09-01T00:00:00"/>
    <x v="1"/>
    <s v="CTR - ZONA CENTRO"/>
    <s v="DIST - DISTRIBUIDORES"/>
    <n v="1"/>
    <x v="51"/>
    <n v="1"/>
    <x v="101"/>
    <x v="1"/>
    <x v="0"/>
    <m/>
    <x v="77"/>
    <x v="51"/>
    <n v="3521008"/>
    <m/>
    <n v="27102222"/>
    <n v="0"/>
    <x v="0"/>
    <x v="28"/>
    <x v="0"/>
    <x v="0"/>
    <n v="0"/>
    <x v="0"/>
    <x v="0"/>
    <s v="DIO 110                                           NEGRO BLA"/>
    <e v="#N/A"/>
    <s v=""/>
  </r>
  <r>
    <x v="103"/>
    <d v="2017-09-01T00:00:00"/>
    <x v="1"/>
    <s v="CTR - ZONA CENTRO"/>
    <s v="DIST - DISTRIBUIDORES"/>
    <n v="1"/>
    <x v="51"/>
    <n v="1"/>
    <x v="101"/>
    <x v="9"/>
    <x v="12"/>
    <m/>
    <x v="77"/>
    <x v="51"/>
    <n v="7730252"/>
    <m/>
    <n v="27102222"/>
    <n v="0"/>
    <x v="0"/>
    <x v="28"/>
    <x v="7"/>
    <x v="0"/>
    <n v="0"/>
    <x v="0"/>
    <x v="0"/>
    <s v="CB 190 REPSOL                                     NARANJA B"/>
    <e v="#N/A"/>
    <s v=""/>
  </r>
  <r>
    <x v="103"/>
    <d v="2017-09-01T00:00:00"/>
    <x v="1"/>
    <s v="CTR - ZONA CENTRO"/>
    <s v="DIST - DISTRIBUIDORES"/>
    <n v="1"/>
    <x v="51"/>
    <n v="1"/>
    <x v="101"/>
    <x v="2"/>
    <x v="6"/>
    <m/>
    <x v="77"/>
    <x v="51"/>
    <n v="6133613"/>
    <m/>
    <n v="27102222"/>
    <n v="0"/>
    <x v="0"/>
    <x v="28"/>
    <x v="0"/>
    <x v="0"/>
    <n v="0"/>
    <x v="0"/>
    <x v="0"/>
    <s v="CB 160F DLX                                       NEGRO PER"/>
    <e v="#N/A"/>
    <s v=""/>
  </r>
  <r>
    <x v="103"/>
    <d v="2017-09-01T00:00:00"/>
    <x v="1"/>
    <s v="CTR - ZONA CENTRO"/>
    <s v="DIST - DISTRIBUIDORES"/>
    <n v="1"/>
    <x v="51"/>
    <n v="1"/>
    <x v="101"/>
    <x v="2"/>
    <x v="9"/>
    <m/>
    <x v="77"/>
    <x v="51"/>
    <n v="6133613"/>
    <m/>
    <n v="27102222"/>
    <n v="0"/>
    <x v="0"/>
    <x v="28"/>
    <x v="0"/>
    <x v="0"/>
    <n v="0"/>
    <x v="0"/>
    <x v="0"/>
    <s v="CB 160F DLX                                       ROJO SPOR"/>
    <e v="#N/A"/>
    <s v=""/>
  </r>
  <r>
    <x v="104"/>
    <d v="2017-09-01T00:00:00"/>
    <x v="1"/>
    <s v="CTR - ZONA CENTRO"/>
    <s v="DIST - DISTRIBUIDORES"/>
    <n v="1"/>
    <x v="52"/>
    <n v="1"/>
    <x v="102"/>
    <x v="1"/>
    <x v="0"/>
    <m/>
    <x v="78"/>
    <x v="52"/>
    <n v="3521008"/>
    <m/>
    <n v="28211111"/>
    <n v="200000000"/>
    <x v="0"/>
    <x v="17"/>
    <x v="0"/>
    <x v="0"/>
    <n v="0"/>
    <x v="0"/>
    <x v="0"/>
    <s v="DIO 110                                           NEGRO BLA"/>
    <e v="#N/A"/>
    <s v=""/>
  </r>
  <r>
    <x v="104"/>
    <d v="2017-09-01T00:00:00"/>
    <x v="1"/>
    <s v="CTR - ZONA CENTRO"/>
    <s v="DIST - DISTRIBUIDORES"/>
    <n v="1"/>
    <x v="52"/>
    <n v="1"/>
    <x v="102"/>
    <x v="2"/>
    <x v="6"/>
    <m/>
    <x v="78"/>
    <x v="52"/>
    <n v="6133613"/>
    <m/>
    <n v="28211111"/>
    <n v="200000000"/>
    <x v="0"/>
    <x v="17"/>
    <x v="0"/>
    <x v="0"/>
    <n v="0"/>
    <x v="0"/>
    <x v="0"/>
    <s v="CB 160F DLX                                       NEGRO PER"/>
    <e v="#N/A"/>
    <s v=""/>
  </r>
  <r>
    <x v="104"/>
    <d v="2017-09-01T00:00:00"/>
    <x v="1"/>
    <s v="CTR - ZONA CENTRO"/>
    <s v="DIST - DISTRIBUIDORES"/>
    <n v="1"/>
    <x v="52"/>
    <n v="1"/>
    <x v="102"/>
    <x v="2"/>
    <x v="9"/>
    <m/>
    <x v="78"/>
    <x v="52"/>
    <n v="6133613"/>
    <m/>
    <n v="28211111"/>
    <n v="200000000"/>
    <x v="0"/>
    <x v="17"/>
    <x v="0"/>
    <x v="0"/>
    <n v="0"/>
    <x v="0"/>
    <x v="0"/>
    <s v="CB 160F DLX                                       ROJO SPOR"/>
    <e v="#N/A"/>
    <s v=""/>
  </r>
  <r>
    <x v="104"/>
    <d v="2017-09-01T00:00:00"/>
    <x v="1"/>
    <s v="CTR - ZONA CENTRO"/>
    <s v="DIST - DISTRIBUIDORES"/>
    <n v="1"/>
    <x v="52"/>
    <n v="1"/>
    <x v="102"/>
    <x v="6"/>
    <x v="7"/>
    <m/>
    <x v="78"/>
    <x v="52"/>
    <n v="3521008"/>
    <m/>
    <n v="28211111"/>
    <n v="200000000"/>
    <x v="0"/>
    <x v="17"/>
    <x v="0"/>
    <x v="0"/>
    <n v="0"/>
    <x v="0"/>
    <x v="0"/>
    <s v="DIO  110                                          AZUL     "/>
    <e v="#N/A"/>
    <s v=""/>
  </r>
  <r>
    <x v="104"/>
    <d v="2017-09-01T00:00:00"/>
    <x v="1"/>
    <s v="CTR - ZONA CENTRO"/>
    <s v="DIST - DISTRIBUIDORES"/>
    <n v="1"/>
    <x v="52"/>
    <n v="1"/>
    <x v="102"/>
    <x v="7"/>
    <x v="2"/>
    <m/>
    <x v="78"/>
    <x v="52"/>
    <n v="3696639"/>
    <m/>
    <n v="28211111"/>
    <n v="200000000"/>
    <x v="0"/>
    <x v="17"/>
    <x v="9"/>
    <x v="0"/>
    <n v="0"/>
    <x v="0"/>
    <x v="0"/>
    <s v="CB 110 DLX                                        ROJO     "/>
    <e v="#N/A"/>
    <s v=""/>
  </r>
  <r>
    <x v="104"/>
    <d v="2017-09-01T00:00:00"/>
    <x v="1"/>
    <s v="CTR - ZONA CENTRO"/>
    <s v="DIST - DISTRIBUIDORES"/>
    <n v="1"/>
    <x v="52"/>
    <n v="1"/>
    <x v="102"/>
    <x v="7"/>
    <x v="7"/>
    <m/>
    <x v="78"/>
    <x v="52"/>
    <n v="3696639"/>
    <m/>
    <n v="28211111"/>
    <n v="200000000"/>
    <x v="0"/>
    <x v="17"/>
    <x v="10"/>
    <x v="0"/>
    <n v="0"/>
    <x v="0"/>
    <x v="0"/>
    <s v="CB 110 DLX                                        AZUL     "/>
    <e v="#N/A"/>
    <s v=""/>
  </r>
  <r>
    <x v="104"/>
    <d v="2017-09-01T00:00:00"/>
    <x v="1"/>
    <s v="CTR - ZONA CENTRO"/>
    <s v="DIST - DISTRIBUIDORES"/>
    <n v="1"/>
    <x v="52"/>
    <n v="1"/>
    <x v="102"/>
    <x v="7"/>
    <x v="3"/>
    <m/>
    <x v="78"/>
    <x v="52"/>
    <n v="3696639"/>
    <m/>
    <n v="28211111"/>
    <n v="200000000"/>
    <x v="0"/>
    <x v="17"/>
    <x v="5"/>
    <x v="0"/>
    <n v="0"/>
    <x v="0"/>
    <x v="0"/>
    <s v="CB 110 DLX                                        NEGRO    "/>
    <e v="#N/A"/>
    <s v=""/>
  </r>
  <r>
    <x v="105"/>
    <d v="2017-09-01T00:00:00"/>
    <x v="1"/>
    <s v="CTR - ZONA CENTRO"/>
    <s v="DIST - DISTRIBUIDORES"/>
    <n v="1"/>
    <x v="52"/>
    <n v="1"/>
    <x v="103"/>
    <x v="0"/>
    <x v="4"/>
    <m/>
    <x v="79"/>
    <x v="52"/>
    <n v="5789916"/>
    <m/>
    <n v="28211111"/>
    <n v="200000000"/>
    <x v="0"/>
    <x v="25"/>
    <x v="3"/>
    <x v="0"/>
    <n v="0"/>
    <x v="0"/>
    <x v="0"/>
    <s v="*XR 150L                                          NEGRO ROJ"/>
    <e v="#N/A"/>
    <s v=""/>
  </r>
  <r>
    <x v="105"/>
    <d v="2017-09-01T00:00:00"/>
    <x v="1"/>
    <s v="CTR - ZONA CENTRO"/>
    <s v="DIST - DISTRIBUIDORES"/>
    <n v="1"/>
    <x v="52"/>
    <n v="1"/>
    <x v="103"/>
    <x v="7"/>
    <x v="2"/>
    <m/>
    <x v="79"/>
    <x v="52"/>
    <n v="3696639"/>
    <m/>
    <n v="28211111"/>
    <n v="200000000"/>
    <x v="0"/>
    <x v="25"/>
    <x v="9"/>
    <x v="0"/>
    <n v="0"/>
    <x v="0"/>
    <x v="0"/>
    <s v="CB 110 DLX                                        ROJO     "/>
    <e v="#N/A"/>
    <s v=""/>
  </r>
  <r>
    <x v="105"/>
    <d v="2017-09-01T00:00:00"/>
    <x v="1"/>
    <s v="CTR - ZONA CENTRO"/>
    <s v="DIST - DISTRIBUIDORES"/>
    <n v="1"/>
    <x v="52"/>
    <n v="1"/>
    <x v="103"/>
    <x v="7"/>
    <x v="3"/>
    <m/>
    <x v="79"/>
    <x v="52"/>
    <n v="3696639"/>
    <m/>
    <n v="28211111"/>
    <n v="200000000"/>
    <x v="0"/>
    <x v="25"/>
    <x v="5"/>
    <x v="0"/>
    <n v="0"/>
    <x v="0"/>
    <x v="0"/>
    <s v="CB 110 DLX                                        NEGRO    "/>
    <e v="#N/A"/>
    <s v=""/>
  </r>
  <r>
    <x v="106"/>
    <d v="2017-09-01T00:00:00"/>
    <x v="1"/>
    <s v="CTR - ZONA CENTRO"/>
    <s v="DIST - DISTRIBUIDORES"/>
    <n v="1"/>
    <x v="52"/>
    <n v="1"/>
    <x v="104"/>
    <x v="0"/>
    <x v="4"/>
    <m/>
    <x v="80"/>
    <x v="52"/>
    <n v="5789916"/>
    <m/>
    <n v="28211111"/>
    <n v="200000000"/>
    <x v="0"/>
    <x v="4"/>
    <x v="3"/>
    <x v="3"/>
    <n v="5789916"/>
    <x v="6"/>
    <x v="1"/>
    <s v="*XR 150L                                          NEGRO ROJ"/>
    <s v="ENTREGAS"/>
    <s v="E"/>
  </r>
  <r>
    <x v="106"/>
    <d v="2017-09-01T00:00:00"/>
    <x v="1"/>
    <s v="CTR - ZONA CENTRO"/>
    <s v="DIST - DISTRIBUIDORES"/>
    <n v="1"/>
    <x v="52"/>
    <n v="1"/>
    <x v="104"/>
    <x v="0"/>
    <x v="3"/>
    <m/>
    <x v="80"/>
    <x v="52"/>
    <n v="5789916"/>
    <m/>
    <n v="28211111"/>
    <n v="200000000"/>
    <x v="0"/>
    <x v="4"/>
    <x v="13"/>
    <x v="3"/>
    <n v="5789916"/>
    <x v="6"/>
    <x v="1"/>
    <s v="*XR 150L                                          NEGRO    "/>
    <s v="ENTREGAS"/>
    <s v="E"/>
  </r>
  <r>
    <x v="106"/>
    <d v="2017-09-01T00:00:00"/>
    <x v="1"/>
    <s v="CTR - ZONA CENTRO"/>
    <s v="DIST - DISTRIBUIDORES"/>
    <n v="1"/>
    <x v="52"/>
    <n v="1"/>
    <x v="104"/>
    <x v="1"/>
    <x v="0"/>
    <m/>
    <x v="80"/>
    <x v="52"/>
    <n v="3521008"/>
    <m/>
    <n v="28211111"/>
    <n v="200000000"/>
    <x v="0"/>
    <x v="4"/>
    <x v="0"/>
    <x v="0"/>
    <n v="0"/>
    <x v="0"/>
    <x v="0"/>
    <s v="DIO 110                                           NEGRO BLA"/>
    <e v="#N/A"/>
    <s v=""/>
  </r>
  <r>
    <x v="106"/>
    <d v="2017-09-01T00:00:00"/>
    <x v="1"/>
    <s v="CTR - ZONA CENTRO"/>
    <s v="DIST - DISTRIBUIDORES"/>
    <n v="1"/>
    <x v="52"/>
    <n v="1"/>
    <x v="104"/>
    <x v="2"/>
    <x v="6"/>
    <m/>
    <x v="80"/>
    <x v="52"/>
    <n v="6133613"/>
    <m/>
    <n v="28211111"/>
    <n v="200000000"/>
    <x v="0"/>
    <x v="4"/>
    <x v="0"/>
    <x v="0"/>
    <n v="0"/>
    <x v="0"/>
    <x v="0"/>
    <s v="CB 160F DLX                                       NEGRO PER"/>
    <e v="#N/A"/>
    <s v=""/>
  </r>
  <r>
    <x v="106"/>
    <d v="2017-09-01T00:00:00"/>
    <x v="1"/>
    <s v="CTR - ZONA CENTRO"/>
    <s v="DIST - DISTRIBUIDORES"/>
    <n v="1"/>
    <x v="52"/>
    <n v="1"/>
    <x v="104"/>
    <x v="7"/>
    <x v="7"/>
    <m/>
    <x v="80"/>
    <x v="52"/>
    <n v="3696639"/>
    <m/>
    <n v="28211111"/>
    <n v="200000000"/>
    <x v="0"/>
    <x v="4"/>
    <x v="10"/>
    <x v="3"/>
    <n v="3696639"/>
    <x v="6"/>
    <x v="1"/>
    <s v="CB 110 DLX                                        AZUL     "/>
    <s v="ENTREGAS"/>
    <s v="E"/>
  </r>
  <r>
    <x v="107"/>
    <d v="2017-09-01T00:00:00"/>
    <x v="1"/>
    <s v="CTR - ZONA CENTRO"/>
    <s v="DIST - DISTRIBUIDORES"/>
    <n v="1"/>
    <x v="52"/>
    <n v="1"/>
    <x v="105"/>
    <x v="5"/>
    <x v="11"/>
    <m/>
    <x v="50"/>
    <x v="52"/>
    <n v="7554622"/>
    <m/>
    <n v="28211111"/>
    <n v="200000000"/>
    <x v="0"/>
    <x v="25"/>
    <x v="8"/>
    <x v="0"/>
    <n v="0"/>
    <x v="0"/>
    <x v="0"/>
    <s v="CB 190R                                           ROJO NEGR"/>
    <e v="#N/A"/>
    <s v=""/>
  </r>
  <r>
    <x v="107"/>
    <d v="2017-09-01T00:00:00"/>
    <x v="1"/>
    <s v="CTR - ZONA CENTRO"/>
    <s v="DIST - DISTRIBUIDORES"/>
    <n v="2"/>
    <x v="52"/>
    <n v="2"/>
    <x v="105"/>
    <x v="2"/>
    <x v="6"/>
    <m/>
    <x v="50"/>
    <x v="52"/>
    <n v="6133613"/>
    <m/>
    <n v="28211111"/>
    <n v="200000000"/>
    <x v="0"/>
    <x v="25"/>
    <x v="0"/>
    <x v="0"/>
    <n v="0"/>
    <x v="0"/>
    <x v="0"/>
    <s v="CB 160F DLX                                       NEGRO PER"/>
    <e v="#N/A"/>
    <s v=""/>
  </r>
  <r>
    <x v="107"/>
    <d v="2017-09-01T00:00:00"/>
    <x v="1"/>
    <s v="CTR - ZONA CENTRO"/>
    <s v="DIST - DISTRIBUIDORES"/>
    <n v="1"/>
    <x v="52"/>
    <n v="1"/>
    <x v="105"/>
    <x v="2"/>
    <x v="9"/>
    <m/>
    <x v="50"/>
    <x v="52"/>
    <n v="6133613"/>
    <m/>
    <n v="28211111"/>
    <n v="200000000"/>
    <x v="0"/>
    <x v="25"/>
    <x v="0"/>
    <x v="0"/>
    <n v="0"/>
    <x v="0"/>
    <x v="0"/>
    <s v="CB 160F DLX                                       ROJO SPOR"/>
    <e v="#N/A"/>
    <s v=""/>
  </r>
  <r>
    <x v="107"/>
    <d v="2017-09-01T00:00:00"/>
    <x v="1"/>
    <s v="CTR - ZONA CENTRO"/>
    <s v="DIST - DISTRIBUIDORES"/>
    <n v="1"/>
    <x v="52"/>
    <n v="1"/>
    <x v="105"/>
    <x v="7"/>
    <x v="14"/>
    <m/>
    <x v="50"/>
    <x v="52"/>
    <n v="3696639"/>
    <m/>
    <n v="28211111"/>
    <n v="200000000"/>
    <x v="0"/>
    <x v="25"/>
    <x v="0"/>
    <x v="0"/>
    <n v="0"/>
    <x v="0"/>
    <x v="0"/>
    <s v="CB 110 DLX                                        GRIS     "/>
    <e v="#N/A"/>
    <s v=""/>
  </r>
  <r>
    <x v="107"/>
    <d v="2017-09-01T00:00:00"/>
    <x v="1"/>
    <s v="CTR - ZONA CENTRO"/>
    <s v="DIST - DISTRIBUIDORES"/>
    <n v="1"/>
    <x v="52"/>
    <n v="1"/>
    <x v="105"/>
    <x v="7"/>
    <x v="2"/>
    <m/>
    <x v="50"/>
    <x v="52"/>
    <n v="3696639"/>
    <m/>
    <n v="28211111"/>
    <n v="200000000"/>
    <x v="0"/>
    <x v="25"/>
    <x v="9"/>
    <x v="0"/>
    <n v="0"/>
    <x v="0"/>
    <x v="0"/>
    <s v="CB 110 DLX                                        ROJO     "/>
    <e v="#N/A"/>
    <s v=""/>
  </r>
  <r>
    <x v="107"/>
    <d v="2017-09-01T00:00:00"/>
    <x v="1"/>
    <s v="CTR - ZONA CENTRO"/>
    <s v="DIST - DISTRIBUIDORES"/>
    <n v="1"/>
    <x v="52"/>
    <n v="1"/>
    <x v="105"/>
    <x v="7"/>
    <x v="7"/>
    <m/>
    <x v="50"/>
    <x v="52"/>
    <n v="3696639"/>
    <m/>
    <n v="28211111"/>
    <n v="200000000"/>
    <x v="0"/>
    <x v="25"/>
    <x v="10"/>
    <x v="0"/>
    <n v="0"/>
    <x v="0"/>
    <x v="0"/>
    <s v="CB 110 DLX                                        AZUL     "/>
    <e v="#N/A"/>
    <s v=""/>
  </r>
  <r>
    <x v="107"/>
    <d v="2017-09-01T00:00:00"/>
    <x v="1"/>
    <s v="CTR - ZONA CENTRO"/>
    <s v="DIST - DISTRIBUIDORES"/>
    <n v="2"/>
    <x v="52"/>
    <n v="2"/>
    <x v="105"/>
    <x v="7"/>
    <x v="3"/>
    <m/>
    <x v="50"/>
    <x v="52"/>
    <n v="3696639"/>
    <m/>
    <n v="28211111"/>
    <n v="200000000"/>
    <x v="0"/>
    <x v="25"/>
    <x v="5"/>
    <x v="0"/>
    <n v="0"/>
    <x v="0"/>
    <x v="0"/>
    <s v="CB 110 DLX                                        NEGRO    "/>
    <e v="#N/A"/>
    <s v=""/>
  </r>
  <r>
    <x v="108"/>
    <d v="2017-09-01T00:00:00"/>
    <x v="1"/>
    <s v="SURO - SUR OCCIDENTE"/>
    <s v="DIST - DISTRIBUIDORES"/>
    <n v="1"/>
    <x v="29"/>
    <n v="1"/>
    <x v="53"/>
    <x v="0"/>
    <x v="3"/>
    <m/>
    <x v="40"/>
    <x v="29"/>
    <n v="5789916"/>
    <m/>
    <n v="3034090"/>
    <n v="0"/>
    <x v="0"/>
    <x v="12"/>
    <x v="13"/>
    <x v="0"/>
    <n v="0"/>
    <x v="0"/>
    <x v="0"/>
    <s v="*XR 150L                                          NEGRO    "/>
    <e v="#N/A"/>
    <s v=""/>
  </r>
  <r>
    <x v="108"/>
    <d v="2017-09-01T00:00:00"/>
    <x v="1"/>
    <s v="SURO - SUR OCCIDENTE"/>
    <s v="DIST - DISTRIBUIDORES"/>
    <n v="1"/>
    <x v="29"/>
    <n v="1"/>
    <x v="53"/>
    <x v="7"/>
    <x v="14"/>
    <m/>
    <x v="40"/>
    <x v="29"/>
    <n v="3696639"/>
    <m/>
    <n v="3034090"/>
    <n v="0"/>
    <x v="0"/>
    <x v="12"/>
    <x v="0"/>
    <x v="0"/>
    <n v="0"/>
    <x v="0"/>
    <x v="0"/>
    <s v="CB 110 DLX                                        GRIS     "/>
    <e v="#N/A"/>
    <s v=""/>
  </r>
  <r>
    <x v="108"/>
    <d v="2017-09-01T00:00:00"/>
    <x v="1"/>
    <s v="SURO - SUR OCCIDENTE"/>
    <s v="DIST - DISTRIBUIDORES"/>
    <n v="1"/>
    <x v="29"/>
    <n v="1"/>
    <x v="53"/>
    <x v="7"/>
    <x v="7"/>
    <m/>
    <x v="40"/>
    <x v="29"/>
    <n v="3696639"/>
    <m/>
    <n v="3034090"/>
    <n v="0"/>
    <x v="0"/>
    <x v="12"/>
    <x v="10"/>
    <x v="0"/>
    <n v="0"/>
    <x v="0"/>
    <x v="0"/>
    <s v="CB 110 DLX                                        AZUL     "/>
    <e v="#N/A"/>
    <s v=""/>
  </r>
  <r>
    <x v="109"/>
    <d v="2017-09-01T00:00:00"/>
    <x v="1"/>
    <s v="CTR - ZONA CENTRO"/>
    <s v="DIST - DISTRIBUIDORES"/>
    <n v="1"/>
    <x v="52"/>
    <n v="1"/>
    <x v="106"/>
    <x v="1"/>
    <x v="0"/>
    <m/>
    <x v="54"/>
    <x v="52"/>
    <n v="3521008"/>
    <m/>
    <n v="28211111"/>
    <n v="200000000"/>
    <x v="0"/>
    <x v="27"/>
    <x v="0"/>
    <x v="0"/>
    <n v="0"/>
    <x v="0"/>
    <x v="0"/>
    <s v="DIO 110                                           NEGRO BLA"/>
    <e v="#N/A"/>
    <s v=""/>
  </r>
  <r>
    <x v="109"/>
    <d v="2017-09-01T00:00:00"/>
    <x v="1"/>
    <s v="CTR - ZONA CENTRO"/>
    <s v="DIST - DISTRIBUIDORES"/>
    <n v="1"/>
    <x v="52"/>
    <n v="1"/>
    <x v="106"/>
    <x v="2"/>
    <x v="6"/>
    <m/>
    <x v="54"/>
    <x v="52"/>
    <n v="6133613"/>
    <m/>
    <n v="28211111"/>
    <n v="200000000"/>
    <x v="0"/>
    <x v="27"/>
    <x v="0"/>
    <x v="0"/>
    <n v="0"/>
    <x v="0"/>
    <x v="0"/>
    <s v="CB 160F DLX                                       NEGRO PER"/>
    <e v="#N/A"/>
    <s v=""/>
  </r>
  <r>
    <x v="110"/>
    <d v="2017-09-01T00:00:00"/>
    <x v="1"/>
    <s v="CTR - ZONA CENTRO"/>
    <s v="DIST - DISTRIBUIDORES"/>
    <n v="3"/>
    <x v="53"/>
    <n v="3"/>
    <x v="107"/>
    <x v="4"/>
    <x v="9"/>
    <m/>
    <x v="54"/>
    <x v="53"/>
    <n v="3360504"/>
    <n v="10081512"/>
    <n v="0"/>
    <n v="0"/>
    <x v="1"/>
    <x v="27"/>
    <x v="6"/>
    <x v="0"/>
    <n v="0"/>
    <x v="0"/>
    <x v="0"/>
    <s v="*CB-110                                           ROJO SPOR"/>
    <e v="#N/A"/>
    <s v=""/>
  </r>
  <r>
    <x v="110"/>
    <d v="2017-09-01T00:00:00"/>
    <x v="1"/>
    <s v="CTR - ZONA CENTRO"/>
    <s v="DIST - DISTRIBUIDORES"/>
    <n v="2"/>
    <x v="53"/>
    <n v="2"/>
    <x v="107"/>
    <x v="4"/>
    <x v="16"/>
    <m/>
    <x v="54"/>
    <x v="53"/>
    <n v="3360504"/>
    <n v="6721008"/>
    <n v="0"/>
    <n v="0"/>
    <x v="1"/>
    <x v="27"/>
    <x v="12"/>
    <x v="0"/>
    <n v="0"/>
    <x v="0"/>
    <x v="0"/>
    <s v="*CB-110                                           AZUL FIJI"/>
    <e v="#N/A"/>
    <s v=""/>
  </r>
  <r>
    <x v="110"/>
    <d v="2017-09-01T00:00:00"/>
    <x v="1"/>
    <s v="CTR - ZONA CENTRO"/>
    <s v="DIST - DISTRIBUIDORES"/>
    <n v="1"/>
    <x v="53"/>
    <n v="1"/>
    <x v="107"/>
    <x v="4"/>
    <x v="10"/>
    <m/>
    <x v="54"/>
    <x v="53"/>
    <n v="3360504"/>
    <m/>
    <n v="0"/>
    <n v="0"/>
    <x v="1"/>
    <x v="27"/>
    <x v="7"/>
    <x v="0"/>
    <n v="0"/>
    <x v="0"/>
    <x v="0"/>
    <s v="*CB-110                                           VERDE CAN"/>
    <e v="#N/A"/>
    <s v=""/>
  </r>
  <r>
    <x v="110"/>
    <d v="2017-09-01T00:00:00"/>
    <x v="1"/>
    <s v="CTR - ZONA CENTRO"/>
    <s v="DIST - DISTRIBUIDORES"/>
    <n v="1"/>
    <x v="53"/>
    <n v="1"/>
    <x v="107"/>
    <x v="5"/>
    <x v="11"/>
    <m/>
    <x v="54"/>
    <x v="53"/>
    <n v="7554622"/>
    <m/>
    <n v="0"/>
    <n v="0"/>
    <x v="1"/>
    <x v="27"/>
    <x v="8"/>
    <x v="0"/>
    <n v="0"/>
    <x v="0"/>
    <x v="0"/>
    <s v="CB 190R                                           ROJO NEGR"/>
    <e v="#N/A"/>
    <s v=""/>
  </r>
  <r>
    <x v="110"/>
    <d v="2017-09-01T00:00:00"/>
    <x v="1"/>
    <s v="CTR - ZONA CENTRO"/>
    <s v="DIST - DISTRIBUIDORES"/>
    <n v="1"/>
    <x v="53"/>
    <n v="1"/>
    <x v="107"/>
    <x v="3"/>
    <x v="8"/>
    <m/>
    <x v="54"/>
    <x v="53"/>
    <n v="3941176"/>
    <m/>
    <n v="0"/>
    <n v="0"/>
    <x v="1"/>
    <x v="27"/>
    <x v="0"/>
    <x v="0"/>
    <n v="0"/>
    <x v="0"/>
    <x v="0"/>
    <s v="WAVE 110S                                         BLANCO   "/>
    <e v="#N/A"/>
    <s v=""/>
  </r>
  <r>
    <x v="110"/>
    <d v="2017-09-01T00:00:00"/>
    <x v="1"/>
    <s v="CTR - ZONA CENTRO"/>
    <s v="DIST - DISTRIBUIDORES"/>
    <n v="1"/>
    <x v="53"/>
    <n v="1"/>
    <x v="107"/>
    <x v="3"/>
    <x v="3"/>
    <m/>
    <x v="54"/>
    <x v="53"/>
    <n v="3941176"/>
    <m/>
    <n v="0"/>
    <n v="0"/>
    <x v="1"/>
    <x v="27"/>
    <x v="1"/>
    <x v="0"/>
    <n v="0"/>
    <x v="0"/>
    <x v="0"/>
    <s v="WAVE 110S                                         NEGRO    "/>
    <e v="#N/A"/>
    <s v=""/>
  </r>
  <r>
    <x v="111"/>
    <d v="2017-09-01T00:00:00"/>
    <x v="1"/>
    <s v="CTR - ZONA CENTRO"/>
    <s v="DIST - DISTRIBUIDORES"/>
    <n v="1"/>
    <x v="54"/>
    <n v="1"/>
    <x v="108"/>
    <x v="4"/>
    <x v="15"/>
    <m/>
    <x v="47"/>
    <x v="54"/>
    <n v="3360504"/>
    <m/>
    <n v="49222"/>
    <n v="0"/>
    <x v="1"/>
    <x v="24"/>
    <x v="11"/>
    <x v="0"/>
    <n v="0"/>
    <x v="0"/>
    <x v="0"/>
    <s v="*CB-110                                           GRIS MET "/>
    <e v="#N/A"/>
    <s v=""/>
  </r>
  <r>
    <x v="111"/>
    <d v="2017-09-01T00:00:00"/>
    <x v="1"/>
    <s v="CTR - ZONA CENTRO"/>
    <s v="DIST - DISTRIBUIDORES"/>
    <n v="1"/>
    <x v="54"/>
    <n v="1"/>
    <x v="108"/>
    <x v="5"/>
    <x v="11"/>
    <m/>
    <x v="47"/>
    <x v="54"/>
    <n v="7554622"/>
    <m/>
    <n v="49222"/>
    <n v="0"/>
    <x v="1"/>
    <x v="24"/>
    <x v="8"/>
    <x v="0"/>
    <n v="0"/>
    <x v="0"/>
    <x v="0"/>
    <s v="CB 190R                                           ROJO NEGR"/>
    <e v="#N/A"/>
    <s v=""/>
  </r>
  <r>
    <x v="111"/>
    <d v="2017-09-01T00:00:00"/>
    <x v="1"/>
    <s v="CTR - ZONA CENTRO"/>
    <s v="DIST - DISTRIBUIDORES"/>
    <n v="1"/>
    <x v="54"/>
    <n v="1"/>
    <x v="108"/>
    <x v="5"/>
    <x v="5"/>
    <m/>
    <x v="47"/>
    <x v="54"/>
    <n v="7554622"/>
    <m/>
    <n v="49222"/>
    <n v="0"/>
    <x v="1"/>
    <x v="24"/>
    <x v="4"/>
    <x v="0"/>
    <n v="0"/>
    <x v="0"/>
    <x v="0"/>
    <s v="CB 190R                                           NEGRO ONI"/>
    <e v="#N/A"/>
    <s v=""/>
  </r>
  <r>
    <x v="111"/>
    <d v="2017-09-01T00:00:00"/>
    <x v="1"/>
    <s v="CTR - ZONA CENTRO"/>
    <s v="DIST - DISTRIBUIDORES"/>
    <n v="1"/>
    <x v="54"/>
    <n v="1"/>
    <x v="108"/>
    <x v="1"/>
    <x v="0"/>
    <m/>
    <x v="47"/>
    <x v="54"/>
    <n v="3521008"/>
    <m/>
    <n v="49222"/>
    <n v="0"/>
    <x v="1"/>
    <x v="24"/>
    <x v="0"/>
    <x v="0"/>
    <n v="0"/>
    <x v="0"/>
    <x v="0"/>
    <s v="DIO 110                                           NEGRO BLA"/>
    <e v="#N/A"/>
    <s v=""/>
  </r>
  <r>
    <x v="111"/>
    <d v="2017-09-01T00:00:00"/>
    <x v="1"/>
    <s v="CTR - ZONA CENTRO"/>
    <s v="DIST - DISTRIBUIDORES"/>
    <n v="1"/>
    <x v="54"/>
    <n v="1"/>
    <x v="108"/>
    <x v="9"/>
    <x v="12"/>
    <m/>
    <x v="47"/>
    <x v="54"/>
    <n v="7730252"/>
    <m/>
    <n v="49222"/>
    <n v="0"/>
    <x v="1"/>
    <x v="24"/>
    <x v="7"/>
    <x v="0"/>
    <n v="0"/>
    <x v="0"/>
    <x v="0"/>
    <s v="CB 190 REPSOL                                     NARANJA B"/>
    <e v="#N/A"/>
    <s v=""/>
  </r>
  <r>
    <x v="111"/>
    <d v="2017-09-01T00:00:00"/>
    <x v="1"/>
    <s v="CTR - ZONA CENTRO"/>
    <s v="DIST - DISTRIBUIDORES"/>
    <n v="1"/>
    <x v="54"/>
    <n v="1"/>
    <x v="108"/>
    <x v="2"/>
    <x v="6"/>
    <m/>
    <x v="47"/>
    <x v="54"/>
    <n v="6133613"/>
    <m/>
    <n v="49222"/>
    <n v="0"/>
    <x v="1"/>
    <x v="24"/>
    <x v="0"/>
    <x v="0"/>
    <n v="0"/>
    <x v="0"/>
    <x v="0"/>
    <s v="CB 160F DLX                                       NEGRO PER"/>
    <e v="#N/A"/>
    <s v=""/>
  </r>
  <r>
    <x v="111"/>
    <d v="2017-09-01T00:00:00"/>
    <x v="1"/>
    <s v="CTR - ZONA CENTRO"/>
    <s v="DIST - DISTRIBUIDORES"/>
    <n v="1"/>
    <x v="54"/>
    <n v="1"/>
    <x v="108"/>
    <x v="2"/>
    <x v="9"/>
    <m/>
    <x v="47"/>
    <x v="54"/>
    <n v="6133613"/>
    <m/>
    <n v="49222"/>
    <n v="0"/>
    <x v="1"/>
    <x v="24"/>
    <x v="0"/>
    <x v="0"/>
    <n v="0"/>
    <x v="0"/>
    <x v="0"/>
    <s v="CB 160F DLX                                       ROJO SPOR"/>
    <e v="#N/A"/>
    <s v=""/>
  </r>
  <r>
    <x v="111"/>
    <d v="2017-09-01T00:00:00"/>
    <x v="1"/>
    <s v="CTR - ZONA CENTRO"/>
    <s v="DIST - DISTRIBUIDORES"/>
    <n v="1"/>
    <x v="54"/>
    <n v="1"/>
    <x v="108"/>
    <x v="2"/>
    <x v="1"/>
    <m/>
    <x v="47"/>
    <x v="54"/>
    <n v="6133613"/>
    <m/>
    <n v="49222"/>
    <n v="0"/>
    <x v="1"/>
    <x v="24"/>
    <x v="0"/>
    <x v="0"/>
    <n v="0"/>
    <x v="0"/>
    <x v="0"/>
    <s v="CB 160F DLX                                       NARANJA N"/>
    <e v="#N/A"/>
    <s v=""/>
  </r>
  <r>
    <x v="111"/>
    <d v="2017-09-01T00:00:00"/>
    <x v="1"/>
    <s v="CTR - ZONA CENTRO"/>
    <s v="DIST - DISTRIBUIDORES"/>
    <n v="1"/>
    <x v="54"/>
    <n v="1"/>
    <x v="108"/>
    <x v="6"/>
    <x v="7"/>
    <m/>
    <x v="47"/>
    <x v="54"/>
    <n v="3521008"/>
    <m/>
    <n v="49222"/>
    <n v="0"/>
    <x v="1"/>
    <x v="24"/>
    <x v="0"/>
    <x v="0"/>
    <n v="0"/>
    <x v="0"/>
    <x v="0"/>
    <s v="DIO  110                                          AZUL     "/>
    <e v="#N/A"/>
    <s v=""/>
  </r>
  <r>
    <x v="111"/>
    <d v="2017-09-01T00:00:00"/>
    <x v="1"/>
    <s v="CTR - ZONA CENTRO"/>
    <s v="DIST - DISTRIBUIDORES"/>
    <n v="1"/>
    <x v="54"/>
    <n v="1"/>
    <x v="108"/>
    <x v="3"/>
    <x v="2"/>
    <m/>
    <x v="47"/>
    <x v="54"/>
    <n v="3941176"/>
    <m/>
    <n v="49222"/>
    <n v="0"/>
    <x v="1"/>
    <x v="24"/>
    <x v="0"/>
    <x v="0"/>
    <n v="0"/>
    <x v="0"/>
    <x v="0"/>
    <s v="WAVE 110S                                         ROJO     "/>
    <e v="#N/A"/>
    <s v=""/>
  </r>
  <r>
    <x v="111"/>
    <d v="2017-09-01T00:00:00"/>
    <x v="1"/>
    <s v="CTR - ZONA CENTRO"/>
    <s v="DIST - DISTRIBUIDORES"/>
    <n v="2"/>
    <x v="54"/>
    <n v="2"/>
    <x v="108"/>
    <x v="7"/>
    <x v="2"/>
    <m/>
    <x v="47"/>
    <x v="54"/>
    <n v="3696639"/>
    <m/>
    <n v="49222"/>
    <n v="0"/>
    <x v="1"/>
    <x v="24"/>
    <x v="9"/>
    <x v="0"/>
    <n v="0"/>
    <x v="0"/>
    <x v="0"/>
    <s v="CB 110 DLX                                        ROJO     "/>
    <e v="#N/A"/>
    <s v=""/>
  </r>
  <r>
    <x v="111"/>
    <d v="2017-09-01T00:00:00"/>
    <x v="1"/>
    <s v="CTR - ZONA CENTRO"/>
    <s v="DIST - DISTRIBUIDORES"/>
    <n v="1"/>
    <x v="54"/>
    <n v="1"/>
    <x v="108"/>
    <x v="7"/>
    <x v="7"/>
    <m/>
    <x v="47"/>
    <x v="54"/>
    <n v="3696639"/>
    <n v="3696639"/>
    <n v="49222"/>
    <n v="0"/>
    <x v="1"/>
    <x v="24"/>
    <x v="10"/>
    <x v="0"/>
    <n v="0"/>
    <x v="0"/>
    <x v="0"/>
    <s v="CB 110 DLX                                        AZUL     "/>
    <e v="#N/A"/>
    <s v=""/>
  </r>
  <r>
    <x v="111"/>
    <d v="2017-09-01T00:00:00"/>
    <x v="1"/>
    <s v="CTR - ZONA CENTRO"/>
    <s v="DIST - DISTRIBUIDORES"/>
    <n v="2"/>
    <x v="54"/>
    <n v="2"/>
    <x v="108"/>
    <x v="7"/>
    <x v="3"/>
    <m/>
    <x v="47"/>
    <x v="54"/>
    <n v="3696639"/>
    <n v="7393278"/>
    <n v="49222"/>
    <n v="0"/>
    <x v="1"/>
    <x v="24"/>
    <x v="5"/>
    <x v="0"/>
    <n v="0"/>
    <x v="0"/>
    <x v="0"/>
    <s v="CB 110 DLX                                        NEGRO    "/>
    <e v="#N/A"/>
    <s v=""/>
  </r>
  <r>
    <x v="112"/>
    <d v="2017-09-01T00:00:00"/>
    <x v="1"/>
    <s v="CTR - ZONA CENTRO"/>
    <s v="DIST - DISTRIBUIDORES"/>
    <n v="1"/>
    <x v="55"/>
    <n v="1"/>
    <x v="109"/>
    <x v="4"/>
    <x v="3"/>
    <m/>
    <x v="81"/>
    <x v="55"/>
    <n v="3360504"/>
    <n v="3360504"/>
    <n v="2102268"/>
    <n v="0"/>
    <x v="1"/>
    <x v="36"/>
    <x v="2"/>
    <x v="0"/>
    <n v="0"/>
    <x v="0"/>
    <x v="0"/>
    <s v="*CB-110                                           NEGRO    "/>
    <e v="#N/A"/>
    <s v=""/>
  </r>
  <r>
    <x v="112"/>
    <d v="2017-09-01T00:00:00"/>
    <x v="1"/>
    <s v="CTR - ZONA CENTRO"/>
    <s v="DIST - DISTRIBUIDORES"/>
    <n v="1"/>
    <x v="55"/>
    <n v="1"/>
    <x v="109"/>
    <x v="4"/>
    <x v="16"/>
    <m/>
    <x v="81"/>
    <x v="55"/>
    <n v="3360504"/>
    <n v="3360504"/>
    <n v="2102268"/>
    <n v="0"/>
    <x v="1"/>
    <x v="36"/>
    <x v="12"/>
    <x v="0"/>
    <n v="0"/>
    <x v="0"/>
    <x v="0"/>
    <s v="*CB-110                                           AZUL FIJI"/>
    <e v="#N/A"/>
    <s v=""/>
  </r>
  <r>
    <x v="112"/>
    <d v="2017-09-01T00:00:00"/>
    <x v="1"/>
    <s v="CTR - ZONA CENTRO"/>
    <s v="DIST - DISTRIBUIDORES"/>
    <n v="2"/>
    <x v="55"/>
    <n v="2"/>
    <x v="109"/>
    <x v="0"/>
    <x v="4"/>
    <m/>
    <x v="81"/>
    <x v="55"/>
    <n v="5789916"/>
    <n v="11579832"/>
    <n v="2102268"/>
    <n v="0"/>
    <x v="1"/>
    <x v="36"/>
    <x v="3"/>
    <x v="0"/>
    <n v="0"/>
    <x v="0"/>
    <x v="0"/>
    <s v="*XR 150L                                          NEGRO ROJ"/>
    <e v="#N/A"/>
    <s v=""/>
  </r>
  <r>
    <x v="112"/>
    <d v="2017-09-01T00:00:00"/>
    <x v="1"/>
    <s v="CTR - ZONA CENTRO"/>
    <s v="DIST - DISTRIBUIDORES"/>
    <n v="1"/>
    <x v="55"/>
    <n v="1"/>
    <x v="109"/>
    <x v="0"/>
    <x v="3"/>
    <m/>
    <x v="81"/>
    <x v="55"/>
    <n v="5789916"/>
    <n v="5789916"/>
    <n v="2102268"/>
    <n v="0"/>
    <x v="1"/>
    <x v="36"/>
    <x v="13"/>
    <x v="0"/>
    <n v="0"/>
    <x v="0"/>
    <x v="0"/>
    <s v="*XR 150L                                          NEGRO    "/>
    <e v="#N/A"/>
    <s v=""/>
  </r>
  <r>
    <x v="112"/>
    <d v="2017-09-01T00:00:00"/>
    <x v="1"/>
    <s v="CTR - ZONA CENTRO"/>
    <s v="DIST - DISTRIBUIDORES"/>
    <n v="2"/>
    <x v="55"/>
    <n v="2"/>
    <x v="109"/>
    <x v="0"/>
    <x v="0"/>
    <m/>
    <x v="81"/>
    <x v="55"/>
    <n v="5789916"/>
    <n v="11579832"/>
    <n v="2102268"/>
    <n v="0"/>
    <x v="1"/>
    <x v="36"/>
    <x v="0"/>
    <x v="0"/>
    <n v="0"/>
    <x v="0"/>
    <x v="0"/>
    <s v="*XR 150L                                          NEGRO BLA"/>
    <e v="#N/A"/>
    <s v=""/>
  </r>
  <r>
    <x v="112"/>
    <d v="2017-09-01T00:00:00"/>
    <x v="1"/>
    <s v="CTR - ZONA CENTRO"/>
    <s v="DIST - DISTRIBUIDORES"/>
    <n v="1"/>
    <x v="55"/>
    <n v="1"/>
    <x v="109"/>
    <x v="7"/>
    <x v="14"/>
    <m/>
    <x v="81"/>
    <x v="55"/>
    <n v="3696639"/>
    <n v="3696639"/>
    <n v="2102268"/>
    <n v="0"/>
    <x v="1"/>
    <x v="36"/>
    <x v="0"/>
    <x v="0"/>
    <n v="0"/>
    <x v="0"/>
    <x v="0"/>
    <s v="CB 110 DLX                                        GRIS     "/>
    <e v="#N/A"/>
    <s v=""/>
  </r>
  <r>
    <x v="112"/>
    <d v="2017-09-01T00:00:00"/>
    <x v="1"/>
    <s v="CTR - ZONA CENTRO"/>
    <s v="DIST - DISTRIBUIDORES"/>
    <n v="1"/>
    <x v="55"/>
    <n v="1"/>
    <x v="109"/>
    <x v="7"/>
    <x v="2"/>
    <m/>
    <x v="81"/>
    <x v="55"/>
    <n v="3696639"/>
    <n v="3696639"/>
    <n v="2102268"/>
    <n v="0"/>
    <x v="1"/>
    <x v="36"/>
    <x v="9"/>
    <x v="0"/>
    <n v="0"/>
    <x v="0"/>
    <x v="0"/>
    <s v="CB 110 DLX                                        ROJO     "/>
    <e v="#N/A"/>
    <s v=""/>
  </r>
  <r>
    <x v="113"/>
    <d v="2017-09-01T00:00:00"/>
    <x v="1"/>
    <s v="CTR - ZONA CENTRO"/>
    <s v="DIST - DISTRIBUIDORES"/>
    <n v="2"/>
    <x v="56"/>
    <n v="2"/>
    <x v="110"/>
    <x v="0"/>
    <x v="4"/>
    <m/>
    <x v="82"/>
    <x v="56"/>
    <n v="5789916"/>
    <n v="11579832"/>
    <n v="5178565"/>
    <n v="0"/>
    <x v="0"/>
    <x v="37"/>
    <x v="3"/>
    <x v="0"/>
    <n v="0"/>
    <x v="0"/>
    <x v="0"/>
    <s v="*XR 150L                                          NEGRO ROJ"/>
    <e v="#N/A"/>
    <s v=""/>
  </r>
  <r>
    <x v="113"/>
    <d v="2017-09-01T00:00:00"/>
    <x v="1"/>
    <s v="CTR - ZONA CENTRO"/>
    <s v="DIST - DISTRIBUIDORES"/>
    <n v="2"/>
    <x v="56"/>
    <n v="2"/>
    <x v="110"/>
    <x v="0"/>
    <x v="3"/>
    <m/>
    <x v="82"/>
    <x v="56"/>
    <n v="5789916"/>
    <n v="11579832"/>
    <n v="5178565"/>
    <n v="0"/>
    <x v="0"/>
    <x v="37"/>
    <x v="13"/>
    <x v="0"/>
    <n v="0"/>
    <x v="0"/>
    <x v="0"/>
    <s v="*XR 150L                                          NEGRO    "/>
    <e v="#N/A"/>
    <s v=""/>
  </r>
  <r>
    <x v="113"/>
    <d v="2017-09-01T00:00:00"/>
    <x v="1"/>
    <s v="CTR - ZONA CENTRO"/>
    <s v="DIST - DISTRIBUIDORES"/>
    <n v="1"/>
    <x v="56"/>
    <n v="1"/>
    <x v="110"/>
    <x v="2"/>
    <x v="6"/>
    <m/>
    <x v="82"/>
    <x v="56"/>
    <n v="6133613"/>
    <n v="6133613"/>
    <n v="5178565"/>
    <n v="0"/>
    <x v="0"/>
    <x v="37"/>
    <x v="0"/>
    <x v="0"/>
    <n v="0"/>
    <x v="0"/>
    <x v="0"/>
    <s v="CB 160F DLX                                       NEGRO PER"/>
    <e v="#N/A"/>
    <s v=""/>
  </r>
  <r>
    <x v="113"/>
    <d v="2017-09-01T00:00:00"/>
    <x v="1"/>
    <s v="CTR - ZONA CENTRO"/>
    <s v="DIST - DISTRIBUIDORES"/>
    <n v="1"/>
    <x v="56"/>
    <n v="1"/>
    <x v="110"/>
    <x v="2"/>
    <x v="9"/>
    <m/>
    <x v="82"/>
    <x v="56"/>
    <n v="6133613"/>
    <n v="6133613"/>
    <n v="5178565"/>
    <n v="0"/>
    <x v="0"/>
    <x v="37"/>
    <x v="0"/>
    <x v="0"/>
    <n v="0"/>
    <x v="0"/>
    <x v="0"/>
    <s v="CB 160F DLX                                       ROJO SPOR"/>
    <e v="#N/A"/>
    <s v=""/>
  </r>
  <r>
    <x v="113"/>
    <d v="2017-09-01T00:00:00"/>
    <x v="1"/>
    <s v="CTR - ZONA CENTRO"/>
    <s v="DIST - DISTRIBUIDORES"/>
    <n v="4"/>
    <x v="56"/>
    <n v="4"/>
    <x v="110"/>
    <x v="7"/>
    <x v="14"/>
    <m/>
    <x v="82"/>
    <x v="56"/>
    <n v="3696639"/>
    <n v="14786556"/>
    <n v="5178565"/>
    <n v="0"/>
    <x v="0"/>
    <x v="37"/>
    <x v="0"/>
    <x v="0"/>
    <n v="0"/>
    <x v="0"/>
    <x v="0"/>
    <s v="CB 110 DLX                                        GRIS     "/>
    <e v="#N/A"/>
    <s v=""/>
  </r>
  <r>
    <x v="113"/>
    <d v="2017-09-01T00:00:00"/>
    <x v="1"/>
    <s v="CTR - ZONA CENTRO"/>
    <s v="DIST - DISTRIBUIDORES"/>
    <n v="1"/>
    <x v="56"/>
    <n v="1"/>
    <x v="110"/>
    <x v="7"/>
    <x v="2"/>
    <m/>
    <x v="82"/>
    <x v="56"/>
    <n v="3696639"/>
    <n v="3696639"/>
    <n v="5178565"/>
    <n v="0"/>
    <x v="0"/>
    <x v="37"/>
    <x v="9"/>
    <x v="0"/>
    <n v="0"/>
    <x v="0"/>
    <x v="0"/>
    <s v="CB 110 DLX                                        ROJO     "/>
    <e v="#N/A"/>
    <s v=""/>
  </r>
  <r>
    <x v="113"/>
    <d v="2017-09-01T00:00:00"/>
    <x v="1"/>
    <s v="CTR - ZONA CENTRO"/>
    <s v="DIST - DISTRIBUIDORES"/>
    <n v="3"/>
    <x v="56"/>
    <n v="3"/>
    <x v="110"/>
    <x v="7"/>
    <x v="7"/>
    <m/>
    <x v="82"/>
    <x v="56"/>
    <n v="3696639"/>
    <n v="11089917"/>
    <n v="5178565"/>
    <n v="0"/>
    <x v="0"/>
    <x v="37"/>
    <x v="10"/>
    <x v="0"/>
    <n v="0"/>
    <x v="0"/>
    <x v="0"/>
    <s v="CB 110 DLX                                        AZUL     "/>
    <e v="#N/A"/>
    <s v=""/>
  </r>
  <r>
    <x v="113"/>
    <d v="2017-09-01T00:00:00"/>
    <x v="1"/>
    <s v="CTR - ZONA CENTRO"/>
    <s v="DIST - DISTRIBUIDORES"/>
    <n v="5"/>
    <x v="56"/>
    <n v="5"/>
    <x v="110"/>
    <x v="7"/>
    <x v="3"/>
    <m/>
    <x v="82"/>
    <x v="56"/>
    <n v="3696639"/>
    <n v="18483195"/>
    <n v="5178565"/>
    <n v="0"/>
    <x v="0"/>
    <x v="37"/>
    <x v="5"/>
    <x v="0"/>
    <n v="0"/>
    <x v="0"/>
    <x v="0"/>
    <s v="CB 110 DLX                                        NEGRO    "/>
    <e v="#N/A"/>
    <s v=""/>
  </r>
  <r>
    <x v="114"/>
    <d v="2017-09-01T00:00:00"/>
    <x v="1"/>
    <s v="CTR - ZONA CENTRO"/>
    <s v="DIST - DISTRIBUIDORES"/>
    <n v="1"/>
    <x v="57"/>
    <n v="1"/>
    <x v="111"/>
    <x v="0"/>
    <x v="4"/>
    <m/>
    <x v="20"/>
    <x v="57"/>
    <n v="5789916"/>
    <n v="5789916"/>
    <n v="6375000"/>
    <n v="0"/>
    <x v="0"/>
    <x v="0"/>
    <x v="3"/>
    <x v="0"/>
    <n v="0"/>
    <x v="0"/>
    <x v="0"/>
    <s v="*XR 150L                                          NEGRO ROJ"/>
    <e v="#N/A"/>
    <s v=""/>
  </r>
  <r>
    <x v="114"/>
    <d v="2017-09-01T00:00:00"/>
    <x v="1"/>
    <s v="CTR - ZONA CENTRO"/>
    <s v="DIST - DISTRIBUIDORES"/>
    <n v="1"/>
    <x v="57"/>
    <n v="1"/>
    <x v="111"/>
    <x v="5"/>
    <x v="11"/>
    <m/>
    <x v="20"/>
    <x v="57"/>
    <n v="7554622"/>
    <n v="7554622"/>
    <n v="6375000"/>
    <n v="0"/>
    <x v="0"/>
    <x v="0"/>
    <x v="8"/>
    <x v="0"/>
    <n v="0"/>
    <x v="0"/>
    <x v="0"/>
    <s v="CB 190R                                           ROJO NEGR"/>
    <e v="#N/A"/>
    <s v=""/>
  </r>
  <r>
    <x v="114"/>
    <d v="2017-09-01T00:00:00"/>
    <x v="1"/>
    <s v="CTR - ZONA CENTRO"/>
    <s v="DIST - DISTRIBUIDORES"/>
    <n v="1"/>
    <x v="57"/>
    <n v="1"/>
    <x v="111"/>
    <x v="5"/>
    <x v="5"/>
    <m/>
    <x v="20"/>
    <x v="57"/>
    <n v="7554622"/>
    <n v="7554622"/>
    <n v="6375000"/>
    <n v="0"/>
    <x v="0"/>
    <x v="0"/>
    <x v="4"/>
    <x v="0"/>
    <n v="0"/>
    <x v="0"/>
    <x v="0"/>
    <s v="CB 190R                                           NEGRO ONI"/>
    <e v="#N/A"/>
    <s v=""/>
  </r>
  <r>
    <x v="114"/>
    <d v="2017-09-01T00:00:00"/>
    <x v="1"/>
    <s v="CTR - ZONA CENTRO"/>
    <s v="DIST - DISTRIBUIDORES"/>
    <n v="1"/>
    <x v="57"/>
    <n v="1"/>
    <x v="111"/>
    <x v="9"/>
    <x v="12"/>
    <m/>
    <x v="20"/>
    <x v="57"/>
    <n v="7730252"/>
    <n v="7730252"/>
    <n v="6375000"/>
    <n v="0"/>
    <x v="0"/>
    <x v="0"/>
    <x v="7"/>
    <x v="0"/>
    <n v="0"/>
    <x v="0"/>
    <x v="0"/>
    <s v="CB 190 REPSOL                                     NARANJA B"/>
    <e v="#N/A"/>
    <s v=""/>
  </r>
  <r>
    <x v="114"/>
    <d v="2017-09-01T00:00:00"/>
    <x v="1"/>
    <s v="CTR - ZONA CENTRO"/>
    <s v="DIST - DISTRIBUIDORES"/>
    <n v="1"/>
    <x v="57"/>
    <n v="1"/>
    <x v="111"/>
    <x v="2"/>
    <x v="6"/>
    <m/>
    <x v="20"/>
    <x v="57"/>
    <n v="6133613"/>
    <n v="6133613"/>
    <n v="6375000"/>
    <n v="0"/>
    <x v="0"/>
    <x v="0"/>
    <x v="0"/>
    <x v="0"/>
    <n v="0"/>
    <x v="0"/>
    <x v="0"/>
    <s v="CB 160F DLX                                       NEGRO PER"/>
    <e v="#N/A"/>
    <s v=""/>
  </r>
  <r>
    <x v="114"/>
    <d v="2017-09-01T00:00:00"/>
    <x v="1"/>
    <s v="CTR - ZONA CENTRO"/>
    <s v="DIST - DISTRIBUIDORES"/>
    <n v="1"/>
    <x v="57"/>
    <n v="1"/>
    <x v="111"/>
    <x v="2"/>
    <x v="1"/>
    <m/>
    <x v="20"/>
    <x v="57"/>
    <n v="6133613"/>
    <n v="6133613"/>
    <n v="6375000"/>
    <n v="0"/>
    <x v="0"/>
    <x v="0"/>
    <x v="0"/>
    <x v="0"/>
    <n v="0"/>
    <x v="0"/>
    <x v="0"/>
    <s v="CB 160F DLX                                       NARANJA N"/>
    <e v="#N/A"/>
    <s v=""/>
  </r>
  <r>
    <x v="115"/>
    <d v="2017-09-01T00:00:00"/>
    <x v="1"/>
    <s v="CTR - ZONA CENTRO"/>
    <s v="DIST - DISTRIBUIDORES"/>
    <n v="1"/>
    <x v="57"/>
    <n v="1"/>
    <x v="112"/>
    <x v="0"/>
    <x v="4"/>
    <m/>
    <x v="26"/>
    <x v="57"/>
    <n v="5789916"/>
    <n v="5789916"/>
    <n v="6375000"/>
    <n v="0"/>
    <x v="0"/>
    <x v="16"/>
    <x v="3"/>
    <x v="0"/>
    <n v="0"/>
    <x v="0"/>
    <x v="0"/>
    <s v="*XR 150L                                          NEGRO ROJ"/>
    <e v="#N/A"/>
    <s v=""/>
  </r>
  <r>
    <x v="115"/>
    <d v="2017-09-01T00:00:00"/>
    <x v="1"/>
    <s v="CTR - ZONA CENTRO"/>
    <s v="DIST - DISTRIBUIDORES"/>
    <n v="1"/>
    <x v="57"/>
    <n v="1"/>
    <x v="112"/>
    <x v="2"/>
    <x v="6"/>
    <m/>
    <x v="26"/>
    <x v="57"/>
    <n v="6133613"/>
    <n v="6133613"/>
    <n v="6375000"/>
    <n v="0"/>
    <x v="0"/>
    <x v="16"/>
    <x v="0"/>
    <x v="0"/>
    <n v="0"/>
    <x v="0"/>
    <x v="0"/>
    <s v="CB 160F DLX                                       NEGRO PER"/>
    <e v="#N/A"/>
    <s v=""/>
  </r>
  <r>
    <x v="116"/>
    <d v="2017-09-01T00:00:00"/>
    <x v="1"/>
    <s v="CTR - ZONA CENTRO"/>
    <s v="DIST - DISTRIBUIDORES"/>
    <n v="2"/>
    <x v="57"/>
    <n v="2"/>
    <x v="113"/>
    <x v="0"/>
    <x v="0"/>
    <m/>
    <x v="31"/>
    <x v="57"/>
    <n v="5789916"/>
    <n v="11579832"/>
    <n v="6375000"/>
    <n v="0"/>
    <x v="0"/>
    <x v="18"/>
    <x v="0"/>
    <x v="0"/>
    <n v="0"/>
    <x v="0"/>
    <x v="0"/>
    <s v="*XR 150L                                          NEGRO BLA"/>
    <e v="#N/A"/>
    <s v=""/>
  </r>
  <r>
    <x v="116"/>
    <d v="2017-09-01T00:00:00"/>
    <x v="1"/>
    <s v="CTR - ZONA CENTRO"/>
    <s v="DIST - DISTRIBUIDORES"/>
    <n v="1"/>
    <x v="57"/>
    <n v="1"/>
    <x v="113"/>
    <x v="5"/>
    <x v="11"/>
    <m/>
    <x v="31"/>
    <x v="57"/>
    <n v="7554622"/>
    <n v="7554622"/>
    <n v="6375000"/>
    <n v="0"/>
    <x v="0"/>
    <x v="18"/>
    <x v="8"/>
    <x v="0"/>
    <n v="0"/>
    <x v="0"/>
    <x v="0"/>
    <s v="CB 190R                                           ROJO NEGR"/>
    <e v="#N/A"/>
    <s v=""/>
  </r>
  <r>
    <x v="116"/>
    <d v="2017-09-01T00:00:00"/>
    <x v="1"/>
    <s v="CTR - ZONA CENTRO"/>
    <s v="DIST - DISTRIBUIDORES"/>
    <n v="1"/>
    <x v="57"/>
    <n v="1"/>
    <x v="113"/>
    <x v="2"/>
    <x v="6"/>
    <m/>
    <x v="31"/>
    <x v="57"/>
    <n v="6133613"/>
    <n v="6133613"/>
    <n v="6375000"/>
    <n v="0"/>
    <x v="0"/>
    <x v="18"/>
    <x v="0"/>
    <x v="0"/>
    <n v="0"/>
    <x v="0"/>
    <x v="0"/>
    <s v="CB 160F DLX                                       NEGRO PER"/>
    <e v="#N/A"/>
    <s v=""/>
  </r>
  <r>
    <x v="116"/>
    <d v="2017-09-01T00:00:00"/>
    <x v="1"/>
    <s v="CTR - ZONA CENTRO"/>
    <s v="DIST - DISTRIBUIDORES"/>
    <n v="1"/>
    <x v="57"/>
    <n v="1"/>
    <x v="113"/>
    <x v="11"/>
    <x v="13"/>
    <m/>
    <x v="31"/>
    <x v="57"/>
    <n v="3067227"/>
    <n v="3067227"/>
    <n v="6375000"/>
    <n v="0"/>
    <x v="0"/>
    <x v="18"/>
    <x v="8"/>
    <x v="0"/>
    <n v="0"/>
    <x v="0"/>
    <x v="0"/>
    <s v="DREAM  NEO                                        ROJO ALFA"/>
    <e v="#N/A"/>
    <s v=""/>
  </r>
  <r>
    <x v="116"/>
    <d v="2017-09-01T00:00:00"/>
    <x v="1"/>
    <s v="CTR - ZONA CENTRO"/>
    <s v="DIST - DISTRIBUIDORES"/>
    <n v="1"/>
    <x v="57"/>
    <n v="1"/>
    <x v="113"/>
    <x v="11"/>
    <x v="4"/>
    <m/>
    <x v="31"/>
    <x v="57"/>
    <n v="3067227"/>
    <n v="3067227"/>
    <n v="6375000"/>
    <n v="0"/>
    <x v="0"/>
    <x v="18"/>
    <x v="0"/>
    <x v="0"/>
    <n v="0"/>
    <x v="0"/>
    <x v="0"/>
    <s v="DREAM  NEO                                        NEGRO ROJ"/>
    <e v="#N/A"/>
    <s v=""/>
  </r>
  <r>
    <x v="117"/>
    <d v="2017-09-01T00:00:00"/>
    <x v="1"/>
    <s v="NTE - ZONA NORTE"/>
    <s v="CONC - CONCESIONARIOS"/>
    <n v="2"/>
    <x v="58"/>
    <n v="2"/>
    <x v="114"/>
    <x v="4"/>
    <x v="15"/>
    <m/>
    <x v="83"/>
    <x v="58"/>
    <n v="3360504"/>
    <n v="6721008"/>
    <s v="NO TIENE CUPO"/>
    <n v="0"/>
    <x v="0"/>
    <x v="31"/>
    <x v="11"/>
    <x v="0"/>
    <n v="0"/>
    <x v="0"/>
    <x v="0"/>
    <s v="*CB-110                                           GRIS MET "/>
    <e v="#N/A"/>
    <s v=""/>
  </r>
  <r>
    <x v="117"/>
    <d v="2017-09-01T00:00:00"/>
    <x v="1"/>
    <s v="NTE - ZONA NORTE"/>
    <s v="CONC - CONCESIONARIOS"/>
    <n v="4"/>
    <x v="58"/>
    <n v="4"/>
    <x v="114"/>
    <x v="4"/>
    <x v="3"/>
    <m/>
    <x v="83"/>
    <x v="58"/>
    <n v="3360504"/>
    <n v="13442016"/>
    <s v="NO TIENE CUPO"/>
    <n v="0"/>
    <x v="0"/>
    <x v="31"/>
    <x v="2"/>
    <x v="0"/>
    <n v="0"/>
    <x v="0"/>
    <x v="0"/>
    <s v="*CB-110                                           NEGRO    "/>
    <e v="#N/A"/>
    <s v=""/>
  </r>
  <r>
    <x v="117"/>
    <d v="2017-09-01T00:00:00"/>
    <x v="1"/>
    <s v="NTE - ZONA NORTE"/>
    <s v="CONC - CONCESIONARIOS"/>
    <n v="1"/>
    <x v="58"/>
    <n v="1"/>
    <x v="114"/>
    <x v="0"/>
    <x v="4"/>
    <m/>
    <x v="83"/>
    <x v="58"/>
    <n v="5789916"/>
    <n v="5789916"/>
    <s v="NO TIENE CUPO"/>
    <n v="0"/>
    <x v="0"/>
    <x v="31"/>
    <x v="3"/>
    <x v="0"/>
    <n v="0"/>
    <x v="0"/>
    <x v="0"/>
    <s v="*XR 150L                                          NEGRO ROJ"/>
    <e v="#N/A"/>
    <s v=""/>
  </r>
  <r>
    <x v="117"/>
    <d v="2017-09-01T00:00:00"/>
    <x v="1"/>
    <s v="NTE - ZONA NORTE"/>
    <s v="CONC - CONCESIONARIOS"/>
    <n v="1"/>
    <x v="58"/>
    <n v="1"/>
    <x v="114"/>
    <x v="0"/>
    <x v="3"/>
    <m/>
    <x v="83"/>
    <x v="58"/>
    <n v="5789916"/>
    <n v="5789916"/>
    <s v="NO TIENE CUPO"/>
    <n v="0"/>
    <x v="0"/>
    <x v="31"/>
    <x v="13"/>
    <x v="0"/>
    <n v="0"/>
    <x v="0"/>
    <x v="0"/>
    <s v="*XR 150L                                          NEGRO    "/>
    <e v="#N/A"/>
    <s v=""/>
  </r>
  <r>
    <x v="117"/>
    <d v="2017-09-01T00:00:00"/>
    <x v="1"/>
    <s v="NTE - ZONA NORTE"/>
    <s v="CONC - CONCESIONARIOS"/>
    <n v="3"/>
    <x v="58"/>
    <n v="3"/>
    <x v="114"/>
    <x v="0"/>
    <x v="0"/>
    <m/>
    <x v="83"/>
    <x v="58"/>
    <n v="5789916"/>
    <n v="17369748"/>
    <s v="NO TIENE CUPO"/>
    <n v="0"/>
    <x v="0"/>
    <x v="31"/>
    <x v="0"/>
    <x v="0"/>
    <n v="0"/>
    <x v="0"/>
    <x v="0"/>
    <s v="*XR 150L                                          NEGRO BLA"/>
    <e v="#N/A"/>
    <s v=""/>
  </r>
  <r>
    <x v="117"/>
    <d v="2017-09-01T00:00:00"/>
    <x v="1"/>
    <s v="NTE - ZONA NORTE"/>
    <s v="CONC - CONCESIONARIOS"/>
    <n v="1"/>
    <x v="58"/>
    <n v="1"/>
    <x v="114"/>
    <x v="5"/>
    <x v="5"/>
    <m/>
    <x v="83"/>
    <x v="58"/>
    <n v="7554622"/>
    <n v="7554622"/>
    <s v="NO TIENE CUPO"/>
    <n v="0"/>
    <x v="0"/>
    <x v="31"/>
    <x v="4"/>
    <x v="0"/>
    <n v="0"/>
    <x v="0"/>
    <x v="0"/>
    <s v="CB 190R                                           NEGRO ONI"/>
    <e v="#N/A"/>
    <s v=""/>
  </r>
  <r>
    <x v="117"/>
    <d v="2017-09-01T00:00:00"/>
    <x v="1"/>
    <s v="NTE - ZONA NORTE"/>
    <s v="CONC - CONCESIONARIOS"/>
    <n v="4"/>
    <x v="58"/>
    <n v="4"/>
    <x v="114"/>
    <x v="2"/>
    <x v="6"/>
    <m/>
    <x v="83"/>
    <x v="58"/>
    <n v="6133613"/>
    <n v="24534452"/>
    <s v="NO TIENE CUPO"/>
    <n v="0"/>
    <x v="0"/>
    <x v="31"/>
    <x v="0"/>
    <x v="0"/>
    <n v="0"/>
    <x v="0"/>
    <x v="0"/>
    <s v="CB 160F DLX                                       NEGRO PER"/>
    <e v="#N/A"/>
    <s v=""/>
  </r>
  <r>
    <x v="117"/>
    <d v="2017-09-01T00:00:00"/>
    <x v="1"/>
    <s v="NTE - ZONA NORTE"/>
    <s v="CONC - CONCESIONARIOS"/>
    <n v="6"/>
    <x v="58"/>
    <n v="6"/>
    <x v="114"/>
    <x v="11"/>
    <x v="13"/>
    <m/>
    <x v="83"/>
    <x v="58"/>
    <n v="3067227"/>
    <n v="18403362"/>
    <s v="NO TIENE CUPO"/>
    <n v="0"/>
    <x v="0"/>
    <x v="31"/>
    <x v="8"/>
    <x v="0"/>
    <n v="0"/>
    <x v="0"/>
    <x v="0"/>
    <s v="DREAM  NEO                                        ROJO ALFA"/>
    <e v="#N/A"/>
    <s v=""/>
  </r>
  <r>
    <x v="117"/>
    <d v="2017-09-01T00:00:00"/>
    <x v="1"/>
    <s v="NTE - ZONA NORTE"/>
    <s v="CONC - CONCESIONARIOS"/>
    <n v="17"/>
    <x v="58"/>
    <n v="17"/>
    <x v="114"/>
    <x v="11"/>
    <x v="4"/>
    <m/>
    <x v="83"/>
    <x v="58"/>
    <n v="3067227"/>
    <n v="52142859"/>
    <s v="NO TIENE CUPO"/>
    <n v="0"/>
    <x v="0"/>
    <x v="31"/>
    <x v="0"/>
    <x v="0"/>
    <n v="0"/>
    <x v="0"/>
    <x v="0"/>
    <s v="DREAM  NEO                                        NEGRO ROJ"/>
    <e v="#N/A"/>
    <s v=""/>
  </r>
  <r>
    <x v="117"/>
    <d v="2017-09-01T00:00:00"/>
    <x v="1"/>
    <s v="NTE - ZONA NORTE"/>
    <s v="CONC - CONCESIONARIOS"/>
    <n v="5"/>
    <x v="58"/>
    <n v="5"/>
    <x v="114"/>
    <x v="3"/>
    <x v="2"/>
    <m/>
    <x v="83"/>
    <x v="58"/>
    <n v="3941176"/>
    <n v="19705880"/>
    <s v="NO TIENE CUPO"/>
    <n v="0"/>
    <x v="0"/>
    <x v="31"/>
    <x v="0"/>
    <x v="0"/>
    <n v="0"/>
    <x v="0"/>
    <x v="0"/>
    <s v="WAVE 110S                                         ROJO     "/>
    <e v="#N/A"/>
    <s v=""/>
  </r>
  <r>
    <x v="117"/>
    <d v="2017-09-01T00:00:00"/>
    <x v="1"/>
    <s v="NTE - ZONA NORTE"/>
    <s v="CONC - CONCESIONARIOS"/>
    <n v="1"/>
    <x v="58"/>
    <n v="1"/>
    <x v="114"/>
    <x v="7"/>
    <x v="14"/>
    <m/>
    <x v="83"/>
    <x v="58"/>
    <n v="3696639"/>
    <n v="3696639"/>
    <s v="NO TIENE CUPO"/>
    <n v="0"/>
    <x v="0"/>
    <x v="31"/>
    <x v="0"/>
    <x v="0"/>
    <n v="0"/>
    <x v="0"/>
    <x v="0"/>
    <s v="CB 110 DLX                                        GRIS     "/>
    <e v="#N/A"/>
    <s v=""/>
  </r>
  <r>
    <x v="117"/>
    <d v="2017-09-01T00:00:00"/>
    <x v="1"/>
    <s v="NTE - ZONA NORTE"/>
    <s v="CONC - CONCESIONARIOS"/>
    <n v="1"/>
    <x v="58"/>
    <n v="1"/>
    <x v="114"/>
    <x v="7"/>
    <x v="7"/>
    <m/>
    <x v="83"/>
    <x v="58"/>
    <n v="3696639"/>
    <n v="3696639"/>
    <s v="NO TIENE CUPO"/>
    <n v="0"/>
    <x v="0"/>
    <x v="31"/>
    <x v="10"/>
    <x v="0"/>
    <n v="0"/>
    <x v="0"/>
    <x v="0"/>
    <s v="CB 110 DLX                                        AZUL     "/>
    <e v="#N/A"/>
    <s v=""/>
  </r>
  <r>
    <x v="118"/>
    <d v="2017-09-01T00:00:00"/>
    <x v="1"/>
    <s v="NTE - ZONA NORTE"/>
    <s v="CONC - CONCESIONARIOS"/>
    <n v="2"/>
    <x v="59"/>
    <n v="2"/>
    <x v="115"/>
    <x v="4"/>
    <x v="15"/>
    <m/>
    <x v="84"/>
    <x v="59"/>
    <n v="3360504"/>
    <n v="6721008"/>
    <s v="NO TIENE CUPO"/>
    <n v="0"/>
    <x v="0"/>
    <x v="38"/>
    <x v="11"/>
    <x v="2"/>
    <n v="6721008"/>
    <x v="7"/>
    <x v="3"/>
    <s v="*CB-110                                           GRIS MET "/>
    <s v="ENTREGAS"/>
    <s v="E"/>
  </r>
  <r>
    <x v="118"/>
    <d v="2017-09-01T00:00:00"/>
    <x v="1"/>
    <s v="NTE - ZONA NORTE"/>
    <s v="CONC - CONCESIONARIOS"/>
    <n v="1"/>
    <x v="59"/>
    <n v="1"/>
    <x v="115"/>
    <x v="4"/>
    <x v="3"/>
    <m/>
    <x v="84"/>
    <x v="59"/>
    <n v="3360504"/>
    <n v="3360504"/>
    <s v="NO TIENE CUPO"/>
    <n v="0"/>
    <x v="0"/>
    <x v="38"/>
    <x v="2"/>
    <x v="3"/>
    <n v="3360504"/>
    <x v="7"/>
    <x v="3"/>
    <s v="*CB-110                                           NEGRO    "/>
    <s v="ENTREGAS"/>
    <s v="E"/>
  </r>
  <r>
    <x v="118"/>
    <d v="2017-09-01T00:00:00"/>
    <x v="1"/>
    <s v="NTE - ZONA NORTE"/>
    <s v="CONC - CONCESIONARIOS"/>
    <n v="7"/>
    <x v="59"/>
    <n v="7"/>
    <x v="115"/>
    <x v="0"/>
    <x v="4"/>
    <m/>
    <x v="84"/>
    <x v="59"/>
    <n v="5789916"/>
    <n v="40529412"/>
    <s v="NO TIENE CUPO"/>
    <n v="0"/>
    <x v="0"/>
    <x v="38"/>
    <x v="3"/>
    <x v="4"/>
    <n v="17369748"/>
    <x v="7"/>
    <x v="3"/>
    <s v="*XR 150L                                          NEGRO ROJ"/>
    <s v="ENTREGAS"/>
    <s v="E"/>
  </r>
  <r>
    <x v="118"/>
    <d v="2017-09-01T00:00:00"/>
    <x v="1"/>
    <s v="NTE - ZONA NORTE"/>
    <s v="CONC - CONCESIONARIOS"/>
    <n v="5"/>
    <x v="59"/>
    <n v="5"/>
    <x v="115"/>
    <x v="0"/>
    <x v="3"/>
    <m/>
    <x v="84"/>
    <x v="59"/>
    <n v="5789916"/>
    <m/>
    <s v="NO TIENE CUPO"/>
    <n v="0"/>
    <x v="0"/>
    <x v="38"/>
    <x v="13"/>
    <x v="2"/>
    <n v="11579832"/>
    <x v="7"/>
    <x v="3"/>
    <s v="*XR 150L                                          NEGRO    "/>
    <s v="ENTREGAS"/>
    <s v="E"/>
  </r>
  <r>
    <x v="118"/>
    <d v="2017-09-01T00:00:00"/>
    <x v="1"/>
    <s v="NTE - ZONA NORTE"/>
    <s v="CONC - CONCESIONARIOS"/>
    <n v="7"/>
    <x v="59"/>
    <n v="7"/>
    <x v="115"/>
    <x v="0"/>
    <x v="0"/>
    <m/>
    <x v="84"/>
    <x v="59"/>
    <n v="5789916"/>
    <n v="40529412"/>
    <s v="NO TIENE CUPO"/>
    <n v="0"/>
    <x v="0"/>
    <x v="38"/>
    <x v="0"/>
    <x v="0"/>
    <n v="0"/>
    <x v="0"/>
    <x v="0"/>
    <s v="*XR 150L                                          NEGRO BLA"/>
    <e v="#N/A"/>
    <s v=""/>
  </r>
  <r>
    <x v="118"/>
    <d v="2017-09-01T00:00:00"/>
    <x v="1"/>
    <s v="NTE - ZONA NORTE"/>
    <s v="CONC - CONCESIONARIOS"/>
    <n v="4"/>
    <x v="59"/>
    <n v="4"/>
    <x v="115"/>
    <x v="5"/>
    <x v="5"/>
    <m/>
    <x v="84"/>
    <x v="59"/>
    <n v="7554622"/>
    <n v="30218488"/>
    <s v="NO TIENE CUPO"/>
    <n v="0"/>
    <x v="0"/>
    <x v="38"/>
    <x v="4"/>
    <x v="2"/>
    <n v="15109244"/>
    <x v="7"/>
    <x v="3"/>
    <s v="CB 190R                                           NEGRO ONI"/>
    <s v="ENTREGAS"/>
    <s v="E"/>
  </r>
  <r>
    <x v="118"/>
    <d v="2017-09-01T00:00:00"/>
    <x v="1"/>
    <s v="NTE - ZONA NORTE"/>
    <s v="CONC - CONCESIONARIOS"/>
    <n v="3"/>
    <x v="59"/>
    <n v="3"/>
    <x v="115"/>
    <x v="9"/>
    <x v="12"/>
    <m/>
    <x v="84"/>
    <x v="59"/>
    <n v="7730252"/>
    <n v="23190756"/>
    <s v="NO TIENE CUPO"/>
    <n v="0"/>
    <x v="0"/>
    <x v="38"/>
    <x v="7"/>
    <x v="3"/>
    <n v="7730252"/>
    <x v="7"/>
    <x v="3"/>
    <s v="CB 190 REPSOL                                     NARANJA B"/>
    <s v="ENTREGAS"/>
    <s v="E"/>
  </r>
  <r>
    <x v="118"/>
    <d v="2017-09-01T00:00:00"/>
    <x v="1"/>
    <s v="NTE - ZONA NORTE"/>
    <s v="CONC - CONCESIONARIOS"/>
    <n v="5"/>
    <x v="59"/>
    <n v="5"/>
    <x v="115"/>
    <x v="2"/>
    <x v="6"/>
    <m/>
    <x v="84"/>
    <x v="59"/>
    <n v="6133613"/>
    <n v="30668065"/>
    <s v="NO TIENE CUPO"/>
    <n v="0"/>
    <x v="0"/>
    <x v="38"/>
    <x v="0"/>
    <x v="0"/>
    <n v="0"/>
    <x v="0"/>
    <x v="0"/>
    <s v="CB 160F DLX                                       NEGRO PER"/>
    <e v="#N/A"/>
    <s v=""/>
  </r>
  <r>
    <x v="118"/>
    <d v="2017-09-01T00:00:00"/>
    <x v="1"/>
    <s v="NTE - ZONA NORTE"/>
    <s v="CONC - CONCESIONARIOS"/>
    <n v="2"/>
    <x v="59"/>
    <n v="2"/>
    <x v="115"/>
    <x v="2"/>
    <x v="17"/>
    <m/>
    <x v="84"/>
    <x v="59"/>
    <n v="6133613"/>
    <n v="12267226"/>
    <s v="NO TIENE CUPO"/>
    <n v="0"/>
    <x v="0"/>
    <x v="38"/>
    <x v="0"/>
    <x v="0"/>
    <n v="0"/>
    <x v="0"/>
    <x v="0"/>
    <s v="CB 160F DLX                                       BLANCO PE"/>
    <e v="#N/A"/>
    <s v=""/>
  </r>
  <r>
    <x v="118"/>
    <d v="2017-09-01T00:00:00"/>
    <x v="1"/>
    <s v="NTE - ZONA NORTE"/>
    <s v="CONC - CONCESIONARIOS"/>
    <n v="1"/>
    <x v="59"/>
    <n v="1"/>
    <x v="115"/>
    <x v="2"/>
    <x v="9"/>
    <m/>
    <x v="84"/>
    <x v="59"/>
    <n v="6133613"/>
    <n v="6133613"/>
    <s v="NO TIENE CUPO"/>
    <n v="0"/>
    <x v="0"/>
    <x v="38"/>
    <x v="0"/>
    <x v="0"/>
    <n v="0"/>
    <x v="0"/>
    <x v="0"/>
    <s v="CB 160F DLX                                       ROJO SPOR"/>
    <e v="#N/A"/>
    <s v=""/>
  </r>
  <r>
    <x v="118"/>
    <d v="2017-09-01T00:00:00"/>
    <x v="1"/>
    <s v="NTE - ZONA NORTE"/>
    <s v="CONC - CONCESIONARIOS"/>
    <n v="3"/>
    <x v="59"/>
    <n v="3"/>
    <x v="115"/>
    <x v="2"/>
    <x v="1"/>
    <m/>
    <x v="84"/>
    <x v="59"/>
    <n v="6133613"/>
    <n v="18400839"/>
    <s v="NO TIENE CUPO"/>
    <n v="0"/>
    <x v="0"/>
    <x v="38"/>
    <x v="0"/>
    <x v="0"/>
    <n v="0"/>
    <x v="0"/>
    <x v="0"/>
    <s v="CB 160F DLX                                       NARANJA N"/>
    <e v="#N/A"/>
    <s v=""/>
  </r>
  <r>
    <x v="118"/>
    <d v="2017-09-01T00:00:00"/>
    <x v="1"/>
    <s v="NTE - ZONA NORTE"/>
    <s v="CONC - CONCESIONARIOS"/>
    <n v="4"/>
    <x v="59"/>
    <n v="4"/>
    <x v="115"/>
    <x v="10"/>
    <x v="5"/>
    <m/>
    <x v="84"/>
    <x v="59"/>
    <n v="7730252"/>
    <n v="30921008"/>
    <s v="NO TIENE CUPO"/>
    <n v="0"/>
    <x v="0"/>
    <x v="38"/>
    <x v="0"/>
    <x v="0"/>
    <n v="0"/>
    <x v="0"/>
    <x v="0"/>
    <s v="CB 190R INSTINTO R                                NEGRO ONI"/>
    <e v="#N/A"/>
    <s v=""/>
  </r>
  <r>
    <x v="118"/>
    <d v="2017-09-01T00:00:00"/>
    <x v="1"/>
    <s v="NTE - ZONA NORTE"/>
    <s v="CONC - CONCESIONARIOS"/>
    <n v="5"/>
    <x v="59"/>
    <n v="5"/>
    <x v="115"/>
    <x v="11"/>
    <x v="13"/>
    <m/>
    <x v="84"/>
    <x v="59"/>
    <n v="3067227"/>
    <n v="15336135"/>
    <s v="NO TIENE CUPO"/>
    <n v="0"/>
    <x v="0"/>
    <x v="38"/>
    <x v="8"/>
    <x v="2"/>
    <n v="6134454"/>
    <x v="7"/>
    <x v="3"/>
    <s v="DREAM  NEO                                        ROJO ALFA"/>
    <s v="ENTREGAS"/>
    <s v="E"/>
  </r>
  <r>
    <x v="118"/>
    <d v="2017-09-01T00:00:00"/>
    <x v="1"/>
    <s v="NTE - ZONA NORTE"/>
    <s v="CONC - CONCESIONARIOS"/>
    <n v="12"/>
    <x v="59"/>
    <n v="12"/>
    <x v="115"/>
    <x v="11"/>
    <x v="18"/>
    <m/>
    <x v="84"/>
    <x v="59"/>
    <n v="3067227"/>
    <n v="36806724"/>
    <s v="NO TIENE CUPO"/>
    <n v="0"/>
    <x v="0"/>
    <x v="38"/>
    <x v="0"/>
    <x v="0"/>
    <n v="0"/>
    <x v="0"/>
    <x v="0"/>
    <s v="DREAM  NEO                                        NEGRO AZU"/>
    <e v="#N/A"/>
    <s v=""/>
  </r>
  <r>
    <x v="118"/>
    <d v="2017-09-01T00:00:00"/>
    <x v="1"/>
    <s v="NTE - ZONA NORTE"/>
    <s v="CONC - CONCESIONARIOS"/>
    <n v="20"/>
    <x v="59"/>
    <n v="20"/>
    <x v="115"/>
    <x v="11"/>
    <x v="4"/>
    <m/>
    <x v="84"/>
    <x v="59"/>
    <n v="3067227"/>
    <n v="61344540"/>
    <s v="NO TIENE CUPO"/>
    <n v="0"/>
    <x v="0"/>
    <x v="38"/>
    <x v="0"/>
    <x v="0"/>
    <n v="0"/>
    <x v="0"/>
    <x v="0"/>
    <s v="DREAM  NEO                                        NEGRO ROJ"/>
    <e v="#N/A"/>
    <s v=""/>
  </r>
  <r>
    <x v="118"/>
    <d v="2017-09-01T00:00:00"/>
    <x v="1"/>
    <s v="NTE - ZONA NORTE"/>
    <s v="CONC - CONCESIONARIOS"/>
    <n v="1"/>
    <x v="59"/>
    <n v="1"/>
    <x v="115"/>
    <x v="3"/>
    <x v="2"/>
    <m/>
    <x v="84"/>
    <x v="59"/>
    <n v="3941176"/>
    <m/>
    <s v="NO TIENE CUPO"/>
    <n v="0"/>
    <x v="0"/>
    <x v="38"/>
    <x v="0"/>
    <x v="0"/>
    <n v="0"/>
    <x v="0"/>
    <x v="0"/>
    <s v="WAVE 110S                                         ROJO     "/>
    <e v="#N/A"/>
    <s v=""/>
  </r>
  <r>
    <x v="118"/>
    <d v="2017-09-01T00:00:00"/>
    <x v="1"/>
    <s v="NTE - ZONA NORTE"/>
    <s v="CONC - CONCESIONARIOS"/>
    <n v="1"/>
    <x v="59"/>
    <n v="1"/>
    <x v="115"/>
    <x v="3"/>
    <x v="8"/>
    <m/>
    <x v="84"/>
    <x v="59"/>
    <n v="3941176"/>
    <m/>
    <s v="NO TIENE CUPO"/>
    <n v="0"/>
    <x v="0"/>
    <x v="38"/>
    <x v="0"/>
    <x v="0"/>
    <n v="0"/>
    <x v="0"/>
    <x v="0"/>
    <s v="WAVE 110S                                         BLANCO   "/>
    <e v="#N/A"/>
    <s v=""/>
  </r>
  <r>
    <x v="118"/>
    <d v="2017-09-01T00:00:00"/>
    <x v="1"/>
    <s v="NTE - ZONA NORTE"/>
    <s v="CONC - CONCESIONARIOS"/>
    <n v="2"/>
    <x v="59"/>
    <n v="2"/>
    <x v="115"/>
    <x v="3"/>
    <x v="3"/>
    <m/>
    <x v="84"/>
    <x v="59"/>
    <n v="3941176"/>
    <m/>
    <s v="NO TIENE CUPO"/>
    <n v="0"/>
    <x v="0"/>
    <x v="38"/>
    <x v="1"/>
    <x v="2"/>
    <n v="7882352"/>
    <x v="7"/>
    <x v="3"/>
    <s v="WAVE 110S                                         NEGRO    "/>
    <s v="ENTREGAS"/>
    <s v="E"/>
  </r>
  <r>
    <x v="118"/>
    <d v="2017-09-01T00:00:00"/>
    <x v="1"/>
    <s v="NTE - ZONA NORTE"/>
    <s v="CONC - CONCESIONARIOS"/>
    <n v="5"/>
    <x v="59"/>
    <n v="5"/>
    <x v="115"/>
    <x v="12"/>
    <x v="6"/>
    <m/>
    <x v="84"/>
    <x v="59"/>
    <n v="5453782"/>
    <m/>
    <s v="NO TIENE CUPO"/>
    <n v="0"/>
    <x v="0"/>
    <x v="38"/>
    <x v="0"/>
    <x v="0"/>
    <n v="0"/>
    <x v="0"/>
    <x v="0"/>
    <s v="CB 160F STD                                       NEGRO PER"/>
    <e v="#N/A"/>
    <s v=""/>
  </r>
  <r>
    <x v="118"/>
    <d v="2017-09-01T00:00:00"/>
    <x v="1"/>
    <s v="NTE - ZONA NORTE"/>
    <s v="CONC - CONCESIONARIOS"/>
    <n v="3"/>
    <x v="59"/>
    <n v="3"/>
    <x v="115"/>
    <x v="12"/>
    <x v="9"/>
    <m/>
    <x v="84"/>
    <x v="59"/>
    <n v="5453782"/>
    <m/>
    <s v="NO TIENE CUPO"/>
    <n v="0"/>
    <x v="0"/>
    <x v="38"/>
    <x v="0"/>
    <x v="0"/>
    <n v="0"/>
    <x v="0"/>
    <x v="0"/>
    <s v="CB 160F STD                                       ROJO SPOR"/>
    <e v="#N/A"/>
    <s v=""/>
  </r>
  <r>
    <x v="118"/>
    <d v="2017-09-01T00:00:00"/>
    <x v="1"/>
    <s v="NTE - ZONA NORTE"/>
    <s v="CONC - CONCESIONARIOS"/>
    <n v="4"/>
    <x v="59"/>
    <n v="4"/>
    <x v="115"/>
    <x v="12"/>
    <x v="17"/>
    <m/>
    <x v="84"/>
    <x v="59"/>
    <n v="5453782"/>
    <m/>
    <s v="NO TIENE CUPO"/>
    <n v="0"/>
    <x v="0"/>
    <x v="38"/>
    <x v="0"/>
    <x v="0"/>
    <n v="0"/>
    <x v="0"/>
    <x v="0"/>
    <s v="CB 160F STD                                       BLANCO PE"/>
    <e v="#N/A"/>
    <s v=""/>
  </r>
  <r>
    <x v="119"/>
    <d v="2017-09-04T00:00:00"/>
    <x v="0"/>
    <s v="NTE - ZONA NORTE"/>
    <s v="CONC - CONCESIONARIOS"/>
    <n v="1"/>
    <x v="60"/>
    <n v="1"/>
    <x v="116"/>
    <x v="5"/>
    <x v="11"/>
    <m/>
    <x v="85"/>
    <x v="60"/>
    <n v="7554622"/>
    <m/>
    <s v="NO TIENE CUPO"/>
    <n v="0"/>
    <x v="0"/>
    <x v="38"/>
    <x v="8"/>
    <x v="3"/>
    <n v="7554622"/>
    <x v="7"/>
    <x v="2"/>
    <s v="CB 190R                                           ROJO NEGR"/>
    <s v="ENTREGAS"/>
    <s v="E"/>
  </r>
  <r>
    <x v="119"/>
    <d v="2017-09-04T00:00:00"/>
    <x v="0"/>
    <s v="NTE - ZONA NORTE"/>
    <s v="CONC - CONCESIONARIOS"/>
    <n v="2"/>
    <x v="60"/>
    <n v="2"/>
    <x v="116"/>
    <x v="1"/>
    <x v="0"/>
    <m/>
    <x v="85"/>
    <x v="60"/>
    <n v="3521008"/>
    <m/>
    <s v="NO TIENE CUPO"/>
    <n v="0"/>
    <x v="0"/>
    <x v="38"/>
    <x v="0"/>
    <x v="0"/>
    <n v="0"/>
    <x v="0"/>
    <x v="0"/>
    <s v="DIO 110                                           NEGRO BLA"/>
    <e v="#N/A"/>
    <s v=""/>
  </r>
  <r>
    <x v="119"/>
    <d v="2017-09-04T00:00:00"/>
    <x v="0"/>
    <s v="NTE - ZONA NORTE"/>
    <s v="CONC - CONCESIONARIOS"/>
    <n v="1"/>
    <x v="60"/>
    <n v="1"/>
    <x v="116"/>
    <x v="9"/>
    <x v="12"/>
    <m/>
    <x v="85"/>
    <x v="60"/>
    <n v="7730252"/>
    <m/>
    <s v="NO TIENE CUPO"/>
    <n v="0"/>
    <x v="0"/>
    <x v="38"/>
    <x v="7"/>
    <x v="3"/>
    <n v="7730252"/>
    <x v="7"/>
    <x v="2"/>
    <s v="CB 190 REPSOL                                     NARANJA B"/>
    <s v="ENTREGAS"/>
    <s v="E"/>
  </r>
  <r>
    <x v="119"/>
    <d v="2017-09-04T00:00:00"/>
    <x v="0"/>
    <s v="NTE - ZONA NORTE"/>
    <s v="CONC - CONCESIONARIOS"/>
    <n v="1"/>
    <x v="60"/>
    <n v="1"/>
    <x v="116"/>
    <x v="2"/>
    <x v="6"/>
    <m/>
    <x v="85"/>
    <x v="60"/>
    <n v="6133613"/>
    <m/>
    <s v="NO TIENE CUPO"/>
    <n v="0"/>
    <x v="0"/>
    <x v="38"/>
    <x v="0"/>
    <x v="0"/>
    <n v="0"/>
    <x v="0"/>
    <x v="0"/>
    <s v="CB 160F DLX                                       NEGRO PER"/>
    <e v="#N/A"/>
    <s v=""/>
  </r>
  <r>
    <x v="119"/>
    <d v="2017-09-04T00:00:00"/>
    <x v="0"/>
    <s v="NTE - ZONA NORTE"/>
    <s v="CONC - CONCESIONARIOS"/>
    <n v="1"/>
    <x v="60"/>
    <n v="1"/>
    <x v="116"/>
    <x v="2"/>
    <x v="17"/>
    <m/>
    <x v="85"/>
    <x v="60"/>
    <n v="6133613"/>
    <m/>
    <s v="NO TIENE CUPO"/>
    <n v="0"/>
    <x v="0"/>
    <x v="38"/>
    <x v="0"/>
    <x v="0"/>
    <n v="0"/>
    <x v="0"/>
    <x v="0"/>
    <s v="CB 160F DLX                                       BLANCO PE"/>
    <e v="#N/A"/>
    <s v=""/>
  </r>
  <r>
    <x v="119"/>
    <d v="2017-09-04T00:00:00"/>
    <x v="0"/>
    <s v="NTE - ZONA NORTE"/>
    <s v="CONC - CONCESIONARIOS"/>
    <n v="2"/>
    <x v="60"/>
    <n v="2"/>
    <x v="116"/>
    <x v="10"/>
    <x v="5"/>
    <m/>
    <x v="85"/>
    <x v="60"/>
    <n v="7730252"/>
    <m/>
    <s v="NO TIENE CUPO"/>
    <n v="0"/>
    <x v="0"/>
    <x v="38"/>
    <x v="0"/>
    <x v="0"/>
    <n v="0"/>
    <x v="0"/>
    <x v="0"/>
    <s v="CB 190R INSTINTO R                                NEGRO ONI"/>
    <e v="#N/A"/>
    <s v=""/>
  </r>
  <r>
    <x v="119"/>
    <d v="2017-09-04T00:00:00"/>
    <x v="0"/>
    <s v="NTE - ZONA NORTE"/>
    <s v="CONC - CONCESIONARIOS"/>
    <n v="4"/>
    <x v="60"/>
    <n v="4"/>
    <x v="116"/>
    <x v="11"/>
    <x v="4"/>
    <m/>
    <x v="85"/>
    <x v="60"/>
    <n v="3067227"/>
    <m/>
    <s v="NO TIENE CUPO"/>
    <n v="0"/>
    <x v="0"/>
    <x v="38"/>
    <x v="0"/>
    <x v="0"/>
    <n v="0"/>
    <x v="0"/>
    <x v="0"/>
    <s v="DREAM  NEO                                        NEGRO ROJ"/>
    <e v="#N/A"/>
    <s v=""/>
  </r>
  <r>
    <x v="119"/>
    <d v="2017-09-04T00:00:00"/>
    <x v="0"/>
    <s v="NTE - ZONA NORTE"/>
    <s v="CONC - CONCESIONARIOS"/>
    <n v="2"/>
    <x v="60"/>
    <n v="2"/>
    <x v="116"/>
    <x v="12"/>
    <x v="6"/>
    <m/>
    <x v="85"/>
    <x v="60"/>
    <n v="5453782"/>
    <m/>
    <s v="NO TIENE CUPO"/>
    <n v="0"/>
    <x v="0"/>
    <x v="38"/>
    <x v="0"/>
    <x v="0"/>
    <n v="0"/>
    <x v="0"/>
    <x v="0"/>
    <s v="CB 160F STD                                       NEGRO PER"/>
    <e v="#N/A"/>
    <s v=""/>
  </r>
  <r>
    <x v="119"/>
    <d v="2017-09-04T00:00:00"/>
    <x v="0"/>
    <s v="NTE - ZONA NORTE"/>
    <s v="CONC - CONCESIONARIOS"/>
    <n v="2"/>
    <x v="60"/>
    <n v="2"/>
    <x v="116"/>
    <x v="12"/>
    <x v="9"/>
    <m/>
    <x v="85"/>
    <x v="60"/>
    <n v="5453782"/>
    <m/>
    <s v="NO TIENE CUPO"/>
    <n v="0"/>
    <x v="0"/>
    <x v="38"/>
    <x v="0"/>
    <x v="0"/>
    <n v="0"/>
    <x v="0"/>
    <x v="0"/>
    <s v="CB 160F STD                                       ROJO SPOR"/>
    <e v="#N/A"/>
    <s v=""/>
  </r>
  <r>
    <x v="119"/>
    <d v="2017-09-04T00:00:00"/>
    <x v="0"/>
    <s v="NTE - ZONA NORTE"/>
    <s v="CONC - CONCESIONARIOS"/>
    <n v="1"/>
    <x v="60"/>
    <n v="1"/>
    <x v="116"/>
    <x v="12"/>
    <x v="17"/>
    <m/>
    <x v="85"/>
    <x v="60"/>
    <n v="5453782"/>
    <m/>
    <s v="NO TIENE CUPO"/>
    <n v="0"/>
    <x v="0"/>
    <x v="38"/>
    <x v="0"/>
    <x v="0"/>
    <n v="0"/>
    <x v="0"/>
    <x v="0"/>
    <s v="CB 160F STD                                       BLANCO PE"/>
    <e v="#N/A"/>
    <s v=""/>
  </r>
  <r>
    <x v="119"/>
    <d v="2017-09-04T00:00:00"/>
    <x v="0"/>
    <s v="NTE - ZONA NORTE"/>
    <s v="CONC - CONCESIONARIOS"/>
    <n v="1"/>
    <x v="60"/>
    <n v="1"/>
    <x v="116"/>
    <x v="7"/>
    <x v="2"/>
    <m/>
    <x v="85"/>
    <x v="60"/>
    <n v="3696639"/>
    <m/>
    <s v="NO TIENE CUPO"/>
    <n v="0"/>
    <x v="0"/>
    <x v="38"/>
    <x v="9"/>
    <x v="3"/>
    <n v="3696639"/>
    <x v="7"/>
    <x v="2"/>
    <s v="CB 110 DLX                                        ROJO     "/>
    <s v="ENTREGAS"/>
    <s v="E"/>
  </r>
  <r>
    <x v="120"/>
    <d v="2017-09-04T00:00:00"/>
    <x v="0"/>
    <s v="NTE - ZONA NORTE"/>
    <s v="CONC - CONCESIONARIOS"/>
    <n v="1"/>
    <x v="60"/>
    <n v="1"/>
    <x v="117"/>
    <x v="8"/>
    <x v="19"/>
    <m/>
    <x v="86"/>
    <x v="60"/>
    <n v="11496063"/>
    <m/>
    <s v="NO TIENE CUPO"/>
    <n v="0"/>
    <x v="0"/>
    <x v="38"/>
    <x v="0"/>
    <x v="0"/>
    <n v="0"/>
    <x v="0"/>
    <x v="0"/>
    <s v="*XR-250 TORNADO pt MD34                           ROJO BLAN"/>
    <e v="#N/A"/>
    <s v=""/>
  </r>
  <r>
    <x v="120"/>
    <d v="2017-09-04T00:00:00"/>
    <x v="0"/>
    <s v="NTE - ZONA NORTE"/>
    <s v="CONC - CONCESIONARIOS"/>
    <n v="1"/>
    <x v="60"/>
    <n v="1"/>
    <x v="117"/>
    <x v="4"/>
    <x v="15"/>
    <m/>
    <x v="86"/>
    <x v="60"/>
    <n v="3360504"/>
    <m/>
    <s v="NO TIENE CUPO"/>
    <n v="0"/>
    <x v="0"/>
    <x v="38"/>
    <x v="11"/>
    <x v="0"/>
    <n v="0"/>
    <x v="0"/>
    <x v="0"/>
    <s v="*CB-110                                           GRIS MET "/>
    <e v="#N/A"/>
    <s v=""/>
  </r>
  <r>
    <x v="120"/>
    <d v="2017-09-04T00:00:00"/>
    <x v="0"/>
    <s v="NTE - ZONA NORTE"/>
    <s v="CONC - CONCESIONARIOS"/>
    <n v="1"/>
    <x v="60"/>
    <n v="1"/>
    <x v="117"/>
    <x v="4"/>
    <x v="3"/>
    <m/>
    <x v="86"/>
    <x v="60"/>
    <n v="3360504"/>
    <m/>
    <s v="NO TIENE CUPO"/>
    <n v="0"/>
    <x v="0"/>
    <x v="38"/>
    <x v="2"/>
    <x v="0"/>
    <n v="0"/>
    <x v="0"/>
    <x v="0"/>
    <s v="*CB-110                                           NEGRO    "/>
    <e v="#N/A"/>
    <s v=""/>
  </r>
  <r>
    <x v="120"/>
    <d v="2017-09-04T00:00:00"/>
    <x v="0"/>
    <s v="NTE - ZONA NORTE"/>
    <s v="CONC - CONCESIONARIOS"/>
    <n v="2"/>
    <x v="60"/>
    <n v="2"/>
    <x v="117"/>
    <x v="0"/>
    <x v="3"/>
    <m/>
    <x v="86"/>
    <x v="60"/>
    <n v="5789916"/>
    <m/>
    <s v="NO TIENE CUPO"/>
    <n v="0"/>
    <x v="0"/>
    <x v="38"/>
    <x v="13"/>
    <x v="0"/>
    <n v="0"/>
    <x v="0"/>
    <x v="0"/>
    <s v="*XR 150L                                          NEGRO    "/>
    <e v="#N/A"/>
    <s v=""/>
  </r>
  <r>
    <x v="120"/>
    <d v="2017-09-04T00:00:00"/>
    <x v="0"/>
    <s v="NTE - ZONA NORTE"/>
    <s v="CONC - CONCESIONARIOS"/>
    <n v="1"/>
    <x v="60"/>
    <n v="1"/>
    <x v="117"/>
    <x v="5"/>
    <x v="5"/>
    <m/>
    <x v="86"/>
    <x v="60"/>
    <n v="7554622"/>
    <m/>
    <s v="NO TIENE CUPO"/>
    <n v="0"/>
    <x v="0"/>
    <x v="38"/>
    <x v="4"/>
    <x v="0"/>
    <n v="0"/>
    <x v="0"/>
    <x v="0"/>
    <s v="CB 190R                                           NEGRO ONI"/>
    <e v="#N/A"/>
    <s v=""/>
  </r>
  <r>
    <x v="120"/>
    <d v="2017-09-04T00:00:00"/>
    <x v="0"/>
    <s v="NTE - ZONA NORTE"/>
    <s v="CONC - CONCESIONARIOS"/>
    <n v="2"/>
    <x v="60"/>
    <n v="2"/>
    <x v="117"/>
    <x v="9"/>
    <x v="12"/>
    <m/>
    <x v="86"/>
    <x v="60"/>
    <n v="7730252"/>
    <m/>
    <s v="NO TIENE CUPO"/>
    <n v="0"/>
    <x v="0"/>
    <x v="38"/>
    <x v="7"/>
    <x v="0"/>
    <n v="0"/>
    <x v="0"/>
    <x v="0"/>
    <s v="CB 190 REPSOL                                     NARANJA B"/>
    <e v="#N/A"/>
    <s v=""/>
  </r>
  <r>
    <x v="120"/>
    <d v="2017-09-04T00:00:00"/>
    <x v="0"/>
    <s v="NTE - ZONA NORTE"/>
    <s v="CONC - CONCESIONARIOS"/>
    <n v="1"/>
    <x v="60"/>
    <n v="1"/>
    <x v="117"/>
    <x v="2"/>
    <x v="6"/>
    <m/>
    <x v="86"/>
    <x v="60"/>
    <n v="6133613"/>
    <m/>
    <s v="NO TIENE CUPO"/>
    <n v="0"/>
    <x v="0"/>
    <x v="38"/>
    <x v="0"/>
    <x v="0"/>
    <n v="0"/>
    <x v="0"/>
    <x v="0"/>
    <s v="CB 160F DLX                                       NEGRO PER"/>
    <e v="#N/A"/>
    <s v=""/>
  </r>
  <r>
    <x v="120"/>
    <d v="2017-09-04T00:00:00"/>
    <x v="0"/>
    <s v="NTE - ZONA NORTE"/>
    <s v="CONC - CONCESIONARIOS"/>
    <n v="1"/>
    <x v="60"/>
    <n v="1"/>
    <x v="117"/>
    <x v="6"/>
    <x v="7"/>
    <m/>
    <x v="86"/>
    <x v="60"/>
    <n v="3521008"/>
    <m/>
    <s v="NO TIENE CUPO"/>
    <n v="0"/>
    <x v="0"/>
    <x v="38"/>
    <x v="0"/>
    <x v="0"/>
    <n v="0"/>
    <x v="0"/>
    <x v="0"/>
    <s v="DIO  110                                          AZUL     "/>
    <e v="#N/A"/>
    <s v=""/>
  </r>
  <r>
    <x v="120"/>
    <d v="2017-09-04T00:00:00"/>
    <x v="0"/>
    <s v="NTE - ZONA NORTE"/>
    <s v="CONC - CONCESIONARIOS"/>
    <n v="1"/>
    <x v="60"/>
    <n v="1"/>
    <x v="117"/>
    <x v="11"/>
    <x v="13"/>
    <m/>
    <x v="86"/>
    <x v="60"/>
    <n v="3067227"/>
    <m/>
    <s v="NO TIENE CUPO"/>
    <n v="0"/>
    <x v="0"/>
    <x v="38"/>
    <x v="8"/>
    <x v="0"/>
    <n v="0"/>
    <x v="0"/>
    <x v="0"/>
    <s v="DREAM  NEO                                        ROJO ALFA"/>
    <e v="#N/A"/>
    <s v=""/>
  </r>
  <r>
    <x v="120"/>
    <d v="2017-09-04T00:00:00"/>
    <x v="0"/>
    <s v="NTE - ZONA NORTE"/>
    <s v="CONC - CONCESIONARIOS"/>
    <n v="2"/>
    <x v="60"/>
    <n v="2"/>
    <x v="117"/>
    <x v="11"/>
    <x v="4"/>
    <m/>
    <x v="86"/>
    <x v="60"/>
    <n v="3067227"/>
    <m/>
    <s v="NO TIENE CUPO"/>
    <n v="0"/>
    <x v="0"/>
    <x v="38"/>
    <x v="0"/>
    <x v="0"/>
    <n v="0"/>
    <x v="0"/>
    <x v="0"/>
    <s v="DREAM  NEO                                        NEGRO ROJ"/>
    <e v="#N/A"/>
    <s v=""/>
  </r>
  <r>
    <x v="121"/>
    <d v="2017-09-04T00:00:00"/>
    <x v="1"/>
    <s v="NTE - ZONA NORTE"/>
    <s v="CONC - CONCESIONARIOS"/>
    <n v="1"/>
    <x v="60"/>
    <n v="1"/>
    <x v="118"/>
    <x v="0"/>
    <x v="0"/>
    <m/>
    <x v="87"/>
    <x v="60"/>
    <n v="5789916"/>
    <m/>
    <s v="NO TIENE CUPO"/>
    <n v="0"/>
    <x v="0"/>
    <x v="39"/>
    <x v="0"/>
    <x v="0"/>
    <n v="0"/>
    <x v="0"/>
    <x v="0"/>
    <s v="*XR 150L                                          NEGRO BLA"/>
    <e v="#N/A"/>
    <s v=""/>
  </r>
  <r>
    <x v="121"/>
    <d v="2017-09-04T00:00:00"/>
    <x v="1"/>
    <s v="NTE - ZONA NORTE"/>
    <s v="CONC - CONCESIONARIOS"/>
    <n v="1"/>
    <x v="60"/>
    <n v="1"/>
    <x v="118"/>
    <x v="1"/>
    <x v="0"/>
    <m/>
    <x v="87"/>
    <x v="60"/>
    <n v="3521008"/>
    <m/>
    <s v="NO TIENE CUPO"/>
    <n v="0"/>
    <x v="0"/>
    <x v="39"/>
    <x v="0"/>
    <x v="0"/>
    <n v="0"/>
    <x v="0"/>
    <x v="0"/>
    <s v="DIO 110                                           NEGRO BLA"/>
    <e v="#N/A"/>
    <s v=""/>
  </r>
  <r>
    <x v="121"/>
    <d v="2017-09-04T00:00:00"/>
    <x v="1"/>
    <s v="NTE - ZONA NORTE"/>
    <s v="CONC - CONCESIONARIOS"/>
    <n v="1"/>
    <x v="60"/>
    <n v="1"/>
    <x v="118"/>
    <x v="2"/>
    <x v="6"/>
    <m/>
    <x v="87"/>
    <x v="60"/>
    <n v="6133613"/>
    <m/>
    <s v="NO TIENE CUPO"/>
    <n v="0"/>
    <x v="0"/>
    <x v="39"/>
    <x v="0"/>
    <x v="0"/>
    <n v="0"/>
    <x v="0"/>
    <x v="0"/>
    <s v="CB 160F DLX                                       NEGRO PER"/>
    <e v="#N/A"/>
    <s v=""/>
  </r>
  <r>
    <x v="121"/>
    <d v="2017-09-04T00:00:00"/>
    <x v="1"/>
    <s v="NTE - ZONA NORTE"/>
    <s v="CONC - CONCESIONARIOS"/>
    <n v="1"/>
    <x v="60"/>
    <n v="1"/>
    <x v="118"/>
    <x v="10"/>
    <x v="5"/>
    <m/>
    <x v="87"/>
    <x v="60"/>
    <n v="7730252"/>
    <m/>
    <s v="NO TIENE CUPO"/>
    <n v="0"/>
    <x v="0"/>
    <x v="39"/>
    <x v="0"/>
    <x v="0"/>
    <n v="0"/>
    <x v="0"/>
    <x v="0"/>
    <s v="CB 190R INSTINTO R                                NEGRO ONI"/>
    <e v="#N/A"/>
    <s v=""/>
  </r>
  <r>
    <x v="121"/>
    <d v="2017-09-04T00:00:00"/>
    <x v="1"/>
    <s v="NTE - ZONA NORTE"/>
    <s v="CONC - CONCESIONARIOS"/>
    <n v="1"/>
    <x v="60"/>
    <n v="1"/>
    <x v="118"/>
    <x v="11"/>
    <x v="13"/>
    <m/>
    <x v="87"/>
    <x v="60"/>
    <n v="3067227"/>
    <m/>
    <s v="NO TIENE CUPO"/>
    <n v="0"/>
    <x v="0"/>
    <x v="39"/>
    <x v="8"/>
    <x v="3"/>
    <n v="3067227"/>
    <x v="7"/>
    <x v="2"/>
    <s v="DREAM  NEO                                        ROJO ALFA"/>
    <s v="ENTREGAS"/>
    <s v="E"/>
  </r>
  <r>
    <x v="121"/>
    <d v="2017-09-04T00:00:00"/>
    <x v="1"/>
    <s v="NTE - ZONA NORTE"/>
    <s v="CONC - CONCESIONARIOS"/>
    <n v="1"/>
    <x v="60"/>
    <n v="1"/>
    <x v="118"/>
    <x v="11"/>
    <x v="18"/>
    <m/>
    <x v="87"/>
    <x v="60"/>
    <n v="3067227"/>
    <m/>
    <s v="NO TIENE CUPO"/>
    <n v="0"/>
    <x v="0"/>
    <x v="39"/>
    <x v="0"/>
    <x v="3"/>
    <n v="3067227"/>
    <x v="7"/>
    <x v="2"/>
    <s v="DREAM  NEO                                        NEGRO AZU"/>
    <s v="ENTREGAS"/>
    <s v="E"/>
  </r>
  <r>
    <x v="121"/>
    <d v="2017-09-04T00:00:00"/>
    <x v="1"/>
    <s v="NTE - ZONA NORTE"/>
    <s v="CONC - CONCESIONARIOS"/>
    <n v="1"/>
    <x v="60"/>
    <n v="1"/>
    <x v="118"/>
    <x v="11"/>
    <x v="4"/>
    <m/>
    <x v="87"/>
    <x v="60"/>
    <n v="3067227"/>
    <m/>
    <s v="NO TIENE CUPO"/>
    <n v="0"/>
    <x v="0"/>
    <x v="39"/>
    <x v="0"/>
    <x v="0"/>
    <n v="0"/>
    <x v="0"/>
    <x v="0"/>
    <s v="DREAM  NEO                                        NEGRO ROJ"/>
    <e v="#N/A"/>
    <s v=""/>
  </r>
  <r>
    <x v="122"/>
    <d v="2017-09-04T00:00:00"/>
    <x v="1"/>
    <s v="NTE - ZONA NORTE"/>
    <s v="CONC - CONCESIONARIOS"/>
    <n v="2"/>
    <x v="60"/>
    <n v="2"/>
    <x v="119"/>
    <x v="0"/>
    <x v="3"/>
    <m/>
    <x v="84"/>
    <x v="60"/>
    <n v="5789916"/>
    <m/>
    <s v="NO TIENE CUPO"/>
    <n v="0"/>
    <x v="0"/>
    <x v="38"/>
    <x v="13"/>
    <x v="0"/>
    <n v="0"/>
    <x v="0"/>
    <x v="0"/>
    <s v="*XR 150L                                          NEGRO    "/>
    <e v="#N/A"/>
    <s v=""/>
  </r>
  <r>
    <x v="122"/>
    <d v="2017-09-04T00:00:00"/>
    <x v="1"/>
    <s v="NTE - ZONA NORTE"/>
    <s v="CONC - CONCESIONARIOS"/>
    <n v="1"/>
    <x v="60"/>
    <n v="1"/>
    <x v="119"/>
    <x v="5"/>
    <x v="5"/>
    <m/>
    <x v="84"/>
    <x v="60"/>
    <n v="7554622"/>
    <m/>
    <s v="NO TIENE CUPO"/>
    <n v="0"/>
    <x v="0"/>
    <x v="38"/>
    <x v="4"/>
    <x v="0"/>
    <n v="0"/>
    <x v="0"/>
    <x v="0"/>
    <s v="CB 190R                                           NEGRO ONI"/>
    <e v="#N/A"/>
    <s v=""/>
  </r>
  <r>
    <x v="122"/>
    <d v="2017-09-04T00:00:00"/>
    <x v="1"/>
    <s v="NTE - ZONA NORTE"/>
    <s v="CONC - CONCESIONARIOS"/>
    <n v="1"/>
    <x v="60"/>
    <n v="1"/>
    <x v="119"/>
    <x v="1"/>
    <x v="0"/>
    <m/>
    <x v="84"/>
    <x v="60"/>
    <n v="3521008"/>
    <m/>
    <s v="NO TIENE CUPO"/>
    <n v="0"/>
    <x v="0"/>
    <x v="38"/>
    <x v="0"/>
    <x v="0"/>
    <n v="0"/>
    <x v="0"/>
    <x v="0"/>
    <s v="DIO 110                                           NEGRO BLA"/>
    <e v="#N/A"/>
    <s v=""/>
  </r>
  <r>
    <x v="122"/>
    <d v="2017-09-04T00:00:00"/>
    <x v="1"/>
    <s v="NTE - ZONA NORTE"/>
    <s v="CONC - CONCESIONARIOS"/>
    <n v="1"/>
    <x v="60"/>
    <n v="1"/>
    <x v="119"/>
    <x v="2"/>
    <x v="6"/>
    <m/>
    <x v="84"/>
    <x v="60"/>
    <n v="6133613"/>
    <m/>
    <s v="NO TIENE CUPO"/>
    <n v="0"/>
    <x v="0"/>
    <x v="38"/>
    <x v="0"/>
    <x v="0"/>
    <n v="0"/>
    <x v="0"/>
    <x v="0"/>
    <s v="CB 160F DLX                                       NEGRO PER"/>
    <e v="#N/A"/>
    <s v=""/>
  </r>
  <r>
    <x v="122"/>
    <d v="2017-09-04T00:00:00"/>
    <x v="1"/>
    <s v="NTE - ZONA NORTE"/>
    <s v="CONC - CONCESIONARIOS"/>
    <n v="1"/>
    <x v="60"/>
    <n v="1"/>
    <x v="119"/>
    <x v="6"/>
    <x v="2"/>
    <m/>
    <x v="84"/>
    <x v="60"/>
    <n v="3521008"/>
    <m/>
    <s v="NO TIENE CUPO"/>
    <n v="0"/>
    <x v="0"/>
    <x v="38"/>
    <x v="0"/>
    <x v="0"/>
    <n v="0"/>
    <x v="0"/>
    <x v="0"/>
    <s v="DIO  110                                          ROJO     "/>
    <e v="#N/A"/>
    <s v=""/>
  </r>
  <r>
    <x v="122"/>
    <d v="2017-09-04T00:00:00"/>
    <x v="1"/>
    <s v="NTE - ZONA NORTE"/>
    <s v="CONC - CONCESIONARIOS"/>
    <n v="1"/>
    <x v="60"/>
    <n v="1"/>
    <x v="119"/>
    <x v="11"/>
    <x v="13"/>
    <m/>
    <x v="84"/>
    <x v="60"/>
    <n v="3067227"/>
    <m/>
    <s v="NO TIENE CUPO"/>
    <n v="0"/>
    <x v="0"/>
    <x v="38"/>
    <x v="8"/>
    <x v="0"/>
    <n v="0"/>
    <x v="0"/>
    <x v="0"/>
    <s v="DREAM  NEO                                        ROJO ALFA"/>
    <e v="#N/A"/>
    <s v=""/>
  </r>
  <r>
    <x v="122"/>
    <d v="2017-09-04T00:00:00"/>
    <x v="1"/>
    <s v="NTE - ZONA NORTE"/>
    <s v="CONC - CONCESIONARIOS"/>
    <n v="2"/>
    <x v="60"/>
    <n v="2"/>
    <x v="119"/>
    <x v="11"/>
    <x v="18"/>
    <m/>
    <x v="84"/>
    <x v="60"/>
    <n v="3067227"/>
    <m/>
    <s v="NO TIENE CUPO"/>
    <n v="0"/>
    <x v="0"/>
    <x v="38"/>
    <x v="0"/>
    <x v="0"/>
    <n v="0"/>
    <x v="0"/>
    <x v="0"/>
    <s v="DREAM  NEO                                        NEGRO AZU"/>
    <e v="#N/A"/>
    <s v=""/>
  </r>
  <r>
    <x v="122"/>
    <d v="2017-09-04T00:00:00"/>
    <x v="1"/>
    <s v="NTE - ZONA NORTE"/>
    <s v="CONC - CONCESIONARIOS"/>
    <n v="1"/>
    <x v="60"/>
    <n v="1"/>
    <x v="119"/>
    <x v="11"/>
    <x v="4"/>
    <m/>
    <x v="84"/>
    <x v="60"/>
    <n v="3067227"/>
    <m/>
    <s v="NO TIENE CUPO"/>
    <n v="0"/>
    <x v="0"/>
    <x v="38"/>
    <x v="0"/>
    <x v="0"/>
    <n v="0"/>
    <x v="0"/>
    <x v="0"/>
    <s v="DREAM  NEO                                        NEGRO ROJ"/>
    <e v="#N/A"/>
    <s v=""/>
  </r>
  <r>
    <x v="123"/>
    <d v="2017-09-04T00:00:00"/>
    <x v="1"/>
    <s v="SURO - SUR OCCIDENTE"/>
    <s v="CONC - CONCESIONARIOS"/>
    <n v="1"/>
    <x v="61"/>
    <n v="1"/>
    <x v="120"/>
    <x v="8"/>
    <x v="3"/>
    <m/>
    <x v="88"/>
    <x v="61"/>
    <n v="11496063"/>
    <m/>
    <n v="37800000"/>
    <n v="0"/>
    <x v="0"/>
    <x v="2"/>
    <x v="0"/>
    <x v="0"/>
    <n v="0"/>
    <x v="0"/>
    <x v="0"/>
    <s v="*XR-250 TORNADO pt MD34                           NEGRO    "/>
    <e v="#N/A"/>
    <s v=""/>
  </r>
  <r>
    <x v="123"/>
    <d v="2017-09-04T00:00:00"/>
    <x v="1"/>
    <s v="SURO - SUR OCCIDENTE"/>
    <s v="CONC - CONCESIONARIOS"/>
    <n v="2"/>
    <x v="61"/>
    <n v="2"/>
    <x v="120"/>
    <x v="0"/>
    <x v="4"/>
    <m/>
    <x v="88"/>
    <x v="61"/>
    <n v="5789916"/>
    <m/>
    <n v="37800000"/>
    <n v="0"/>
    <x v="0"/>
    <x v="2"/>
    <x v="3"/>
    <x v="0"/>
    <n v="0"/>
    <x v="0"/>
    <x v="0"/>
    <s v="*XR 150L                                          NEGRO ROJ"/>
    <e v="#N/A"/>
    <s v=""/>
  </r>
  <r>
    <x v="123"/>
    <d v="2017-09-04T00:00:00"/>
    <x v="1"/>
    <s v="SURO - SUR OCCIDENTE"/>
    <s v="CONC - CONCESIONARIOS"/>
    <n v="4"/>
    <x v="61"/>
    <n v="4"/>
    <x v="120"/>
    <x v="0"/>
    <x v="3"/>
    <m/>
    <x v="88"/>
    <x v="61"/>
    <n v="5789916"/>
    <m/>
    <n v="37800000"/>
    <n v="0"/>
    <x v="0"/>
    <x v="2"/>
    <x v="13"/>
    <x v="0"/>
    <n v="0"/>
    <x v="0"/>
    <x v="0"/>
    <s v="*XR 150L                                          NEGRO    "/>
    <e v="#N/A"/>
    <s v=""/>
  </r>
  <r>
    <x v="123"/>
    <d v="2017-09-04T00:00:00"/>
    <x v="1"/>
    <s v="SURO - SUR OCCIDENTE"/>
    <s v="CONC - CONCESIONARIOS"/>
    <n v="2"/>
    <x v="61"/>
    <n v="2"/>
    <x v="120"/>
    <x v="0"/>
    <x v="0"/>
    <m/>
    <x v="88"/>
    <x v="61"/>
    <n v="5789916"/>
    <m/>
    <n v="37800000"/>
    <n v="0"/>
    <x v="0"/>
    <x v="2"/>
    <x v="0"/>
    <x v="0"/>
    <n v="0"/>
    <x v="0"/>
    <x v="0"/>
    <s v="*XR 150L                                          NEGRO BLA"/>
    <e v="#N/A"/>
    <s v=""/>
  </r>
  <r>
    <x v="123"/>
    <d v="2017-09-04T00:00:00"/>
    <x v="1"/>
    <s v="SURO - SUR OCCIDENTE"/>
    <s v="CONC - CONCESIONARIOS"/>
    <n v="2"/>
    <x v="61"/>
    <n v="2"/>
    <x v="120"/>
    <x v="5"/>
    <x v="11"/>
    <m/>
    <x v="88"/>
    <x v="61"/>
    <n v="7554622"/>
    <m/>
    <n v="37800000"/>
    <n v="0"/>
    <x v="0"/>
    <x v="2"/>
    <x v="8"/>
    <x v="0"/>
    <n v="0"/>
    <x v="0"/>
    <x v="0"/>
    <s v="CB 190R                                           ROJO NEGR"/>
    <e v="#N/A"/>
    <s v=""/>
  </r>
  <r>
    <x v="123"/>
    <d v="2017-09-04T00:00:00"/>
    <x v="1"/>
    <s v="SURO - SUR OCCIDENTE"/>
    <s v="CONC - CONCESIONARIOS"/>
    <n v="4"/>
    <x v="61"/>
    <n v="4"/>
    <x v="120"/>
    <x v="5"/>
    <x v="5"/>
    <m/>
    <x v="88"/>
    <x v="61"/>
    <n v="7554622"/>
    <m/>
    <n v="37800000"/>
    <n v="0"/>
    <x v="0"/>
    <x v="2"/>
    <x v="4"/>
    <x v="0"/>
    <n v="0"/>
    <x v="0"/>
    <x v="0"/>
    <s v="CB 190R                                           NEGRO ONI"/>
    <e v="#N/A"/>
    <s v=""/>
  </r>
  <r>
    <x v="123"/>
    <d v="2017-09-04T00:00:00"/>
    <x v="1"/>
    <s v="SURO - SUR OCCIDENTE"/>
    <s v="CONC - CONCESIONARIOS"/>
    <n v="3"/>
    <x v="61"/>
    <n v="3"/>
    <x v="120"/>
    <x v="1"/>
    <x v="20"/>
    <m/>
    <x v="88"/>
    <x v="61"/>
    <n v="3521008"/>
    <m/>
    <n v="37800000"/>
    <n v="0"/>
    <x v="0"/>
    <x v="2"/>
    <x v="14"/>
    <x v="3"/>
    <n v="3521008"/>
    <x v="1"/>
    <x v="1"/>
    <s v="DIO 110                                           AZUL BLAN"/>
    <s v="ENTREGAS"/>
    <s v="E"/>
  </r>
  <r>
    <x v="123"/>
    <d v="2017-09-04T00:00:00"/>
    <x v="1"/>
    <s v="SURO - SUR OCCIDENTE"/>
    <s v="CONC - CONCESIONARIOS"/>
    <n v="2"/>
    <x v="61"/>
    <n v="2"/>
    <x v="120"/>
    <x v="9"/>
    <x v="12"/>
    <m/>
    <x v="88"/>
    <x v="61"/>
    <n v="7730252"/>
    <m/>
    <n v="37800000"/>
    <n v="0"/>
    <x v="0"/>
    <x v="2"/>
    <x v="7"/>
    <x v="0"/>
    <n v="0"/>
    <x v="0"/>
    <x v="0"/>
    <s v="CB 190 REPSOL                                     NARANJA B"/>
    <e v="#N/A"/>
    <s v=""/>
  </r>
  <r>
    <x v="123"/>
    <d v="2017-09-04T00:00:00"/>
    <x v="1"/>
    <s v="SURO - SUR OCCIDENTE"/>
    <s v="CONC - CONCESIONARIOS"/>
    <n v="5"/>
    <x v="61"/>
    <n v="5"/>
    <x v="120"/>
    <x v="2"/>
    <x v="6"/>
    <m/>
    <x v="88"/>
    <x v="61"/>
    <n v="6133613"/>
    <m/>
    <n v="37800000"/>
    <n v="0"/>
    <x v="0"/>
    <x v="2"/>
    <x v="0"/>
    <x v="0"/>
    <n v="0"/>
    <x v="0"/>
    <x v="0"/>
    <s v="CB 160F DLX                                       NEGRO PER"/>
    <e v="#N/A"/>
    <s v=""/>
  </r>
  <r>
    <x v="123"/>
    <d v="2017-09-04T00:00:00"/>
    <x v="1"/>
    <s v="SURO - SUR OCCIDENTE"/>
    <s v="CONC - CONCESIONARIOS"/>
    <n v="1"/>
    <x v="61"/>
    <n v="1"/>
    <x v="120"/>
    <x v="2"/>
    <x v="17"/>
    <m/>
    <x v="88"/>
    <x v="61"/>
    <n v="6133613"/>
    <m/>
    <n v="37800000"/>
    <n v="0"/>
    <x v="0"/>
    <x v="2"/>
    <x v="0"/>
    <x v="0"/>
    <n v="0"/>
    <x v="0"/>
    <x v="0"/>
    <s v="CB 160F DLX                                       BLANCO PE"/>
    <e v="#N/A"/>
    <s v=""/>
  </r>
  <r>
    <x v="123"/>
    <d v="2017-09-04T00:00:00"/>
    <x v="1"/>
    <s v="SURO - SUR OCCIDENTE"/>
    <s v="CONC - CONCESIONARIOS"/>
    <n v="1"/>
    <x v="61"/>
    <n v="1"/>
    <x v="120"/>
    <x v="2"/>
    <x v="9"/>
    <m/>
    <x v="88"/>
    <x v="61"/>
    <n v="6133613"/>
    <m/>
    <n v="37800000"/>
    <n v="0"/>
    <x v="0"/>
    <x v="2"/>
    <x v="0"/>
    <x v="0"/>
    <n v="0"/>
    <x v="0"/>
    <x v="0"/>
    <s v="CB 160F DLX                                       ROJO SPOR"/>
    <e v="#N/A"/>
    <s v=""/>
  </r>
  <r>
    <x v="123"/>
    <d v="2017-09-04T00:00:00"/>
    <x v="1"/>
    <s v="SURO - SUR OCCIDENTE"/>
    <s v="CONC - CONCESIONARIOS"/>
    <n v="1"/>
    <x v="61"/>
    <n v="1"/>
    <x v="120"/>
    <x v="2"/>
    <x v="1"/>
    <m/>
    <x v="88"/>
    <x v="61"/>
    <n v="6133613"/>
    <m/>
    <n v="37800000"/>
    <n v="0"/>
    <x v="0"/>
    <x v="2"/>
    <x v="0"/>
    <x v="0"/>
    <n v="0"/>
    <x v="0"/>
    <x v="0"/>
    <s v="CB 160F DLX                                       NARANJA N"/>
    <e v="#N/A"/>
    <s v=""/>
  </r>
  <r>
    <x v="123"/>
    <d v="2017-09-04T00:00:00"/>
    <x v="1"/>
    <s v="SURO - SUR OCCIDENTE"/>
    <s v="CONC - CONCESIONARIOS"/>
    <n v="5"/>
    <x v="61"/>
    <n v="5"/>
    <x v="120"/>
    <x v="6"/>
    <x v="7"/>
    <m/>
    <x v="88"/>
    <x v="61"/>
    <n v="3521008"/>
    <m/>
    <n v="37800000"/>
    <n v="0"/>
    <x v="0"/>
    <x v="2"/>
    <x v="0"/>
    <x v="0"/>
    <n v="0"/>
    <x v="0"/>
    <x v="0"/>
    <s v="DIO  110                                          AZUL     "/>
    <e v="#N/A"/>
    <s v=""/>
  </r>
  <r>
    <x v="123"/>
    <d v="2017-09-04T00:00:00"/>
    <x v="1"/>
    <s v="SURO - SUR OCCIDENTE"/>
    <s v="CONC - CONCESIONARIOS"/>
    <n v="2"/>
    <x v="61"/>
    <n v="2"/>
    <x v="120"/>
    <x v="11"/>
    <x v="13"/>
    <m/>
    <x v="88"/>
    <x v="61"/>
    <n v="3067227"/>
    <m/>
    <n v="37800000"/>
    <n v="0"/>
    <x v="0"/>
    <x v="2"/>
    <x v="8"/>
    <x v="2"/>
    <n v="6134454"/>
    <x v="1"/>
    <x v="1"/>
    <s v="DREAM  NEO                                        ROJO ALFA"/>
    <s v="ENTREGAS"/>
    <s v="E"/>
  </r>
  <r>
    <x v="123"/>
    <d v="2017-09-04T00:00:00"/>
    <x v="1"/>
    <s v="SURO - SUR OCCIDENTE"/>
    <s v="CONC - CONCESIONARIOS"/>
    <n v="3"/>
    <x v="61"/>
    <n v="3"/>
    <x v="120"/>
    <x v="11"/>
    <x v="4"/>
    <m/>
    <x v="88"/>
    <x v="61"/>
    <n v="3067227"/>
    <m/>
    <n v="37800000"/>
    <n v="0"/>
    <x v="0"/>
    <x v="2"/>
    <x v="0"/>
    <x v="3"/>
    <n v="3067227"/>
    <x v="1"/>
    <x v="1"/>
    <s v="DREAM  NEO                                        NEGRO ROJ"/>
    <s v="ENTREGAS"/>
    <s v="E"/>
  </r>
  <r>
    <x v="123"/>
    <d v="2017-09-04T00:00:00"/>
    <x v="1"/>
    <s v="SURO - SUR OCCIDENTE"/>
    <s v="CONC - CONCESIONARIOS"/>
    <n v="3"/>
    <x v="61"/>
    <n v="3"/>
    <x v="120"/>
    <x v="12"/>
    <x v="6"/>
    <m/>
    <x v="88"/>
    <x v="61"/>
    <n v="5453782"/>
    <m/>
    <n v="37800000"/>
    <n v="0"/>
    <x v="0"/>
    <x v="2"/>
    <x v="0"/>
    <x v="0"/>
    <n v="0"/>
    <x v="0"/>
    <x v="0"/>
    <s v="CB 160F STD                                       NEGRO PER"/>
    <e v="#N/A"/>
    <s v=""/>
  </r>
  <r>
    <x v="123"/>
    <d v="2017-09-04T00:00:00"/>
    <x v="1"/>
    <s v="SURO - SUR OCCIDENTE"/>
    <s v="CONC - CONCESIONARIOS"/>
    <n v="2"/>
    <x v="61"/>
    <n v="2"/>
    <x v="120"/>
    <x v="12"/>
    <x v="9"/>
    <m/>
    <x v="88"/>
    <x v="61"/>
    <n v="5453782"/>
    <m/>
    <n v="37800000"/>
    <n v="0"/>
    <x v="0"/>
    <x v="2"/>
    <x v="0"/>
    <x v="0"/>
    <n v="0"/>
    <x v="0"/>
    <x v="0"/>
    <s v="CB 160F STD                                       ROJO SPOR"/>
    <e v="#N/A"/>
    <s v=""/>
  </r>
  <r>
    <x v="123"/>
    <d v="2017-09-04T00:00:00"/>
    <x v="1"/>
    <s v="SURO - SUR OCCIDENTE"/>
    <s v="CONC - CONCESIONARIOS"/>
    <n v="1"/>
    <x v="61"/>
    <n v="1"/>
    <x v="120"/>
    <x v="12"/>
    <x v="17"/>
    <m/>
    <x v="88"/>
    <x v="61"/>
    <n v="5453782"/>
    <m/>
    <n v="37800000"/>
    <n v="0"/>
    <x v="0"/>
    <x v="2"/>
    <x v="0"/>
    <x v="0"/>
    <n v="0"/>
    <x v="0"/>
    <x v="0"/>
    <s v="CB 160F STD                                       BLANCO PE"/>
    <e v="#N/A"/>
    <s v=""/>
  </r>
  <r>
    <x v="124"/>
    <d v="2017-09-04T00:00:00"/>
    <x v="1"/>
    <s v="SURO - SUR OCCIDENTE"/>
    <s v="CONC - CONCESIONARIOS"/>
    <n v="1"/>
    <x v="61"/>
    <n v="1"/>
    <x v="121"/>
    <x v="8"/>
    <x v="23"/>
    <m/>
    <x v="89"/>
    <x v="61"/>
    <n v="11496063"/>
    <m/>
    <n v="37800000"/>
    <n v="0"/>
    <x v="0"/>
    <x v="1"/>
    <x v="17"/>
    <x v="0"/>
    <n v="0"/>
    <x v="0"/>
    <x v="0"/>
    <s v="*XR-250 TORNADO pt MD34                           BLANCO NE"/>
    <e v="#N/A"/>
    <s v=""/>
  </r>
  <r>
    <x v="124"/>
    <d v="2017-09-04T00:00:00"/>
    <x v="1"/>
    <s v="SURO - SUR OCCIDENTE"/>
    <s v="CONC - CONCESIONARIOS"/>
    <n v="1"/>
    <x v="61"/>
    <n v="1"/>
    <x v="121"/>
    <x v="4"/>
    <x v="9"/>
    <m/>
    <x v="89"/>
    <x v="61"/>
    <n v="3360504"/>
    <m/>
    <n v="37800000"/>
    <n v="0"/>
    <x v="0"/>
    <x v="1"/>
    <x v="6"/>
    <x v="0"/>
    <n v="0"/>
    <x v="0"/>
    <x v="0"/>
    <s v="*CB-110                                           ROJO SPOR"/>
    <e v="#N/A"/>
    <s v=""/>
  </r>
  <r>
    <x v="124"/>
    <d v="2017-09-04T00:00:00"/>
    <x v="1"/>
    <s v="SURO - SUR OCCIDENTE"/>
    <s v="CONC - CONCESIONARIOS"/>
    <n v="2"/>
    <x v="61"/>
    <n v="2"/>
    <x v="121"/>
    <x v="4"/>
    <x v="3"/>
    <m/>
    <x v="89"/>
    <x v="61"/>
    <n v="3360504"/>
    <m/>
    <n v="37800000"/>
    <n v="0"/>
    <x v="0"/>
    <x v="1"/>
    <x v="2"/>
    <x v="0"/>
    <n v="0"/>
    <x v="0"/>
    <x v="0"/>
    <s v="*CB-110                                           NEGRO    "/>
    <e v="#N/A"/>
    <s v=""/>
  </r>
  <r>
    <x v="124"/>
    <d v="2017-09-04T00:00:00"/>
    <x v="1"/>
    <s v="SURO - SUR OCCIDENTE"/>
    <s v="CONC - CONCESIONARIOS"/>
    <n v="2"/>
    <x v="61"/>
    <n v="2"/>
    <x v="121"/>
    <x v="4"/>
    <x v="16"/>
    <m/>
    <x v="89"/>
    <x v="61"/>
    <n v="3360504"/>
    <m/>
    <n v="37800000"/>
    <n v="0"/>
    <x v="0"/>
    <x v="1"/>
    <x v="12"/>
    <x v="0"/>
    <n v="0"/>
    <x v="0"/>
    <x v="0"/>
    <s v="*CB-110                                           AZUL FIJI"/>
    <e v="#N/A"/>
    <s v=""/>
  </r>
  <r>
    <x v="124"/>
    <d v="2017-09-04T00:00:00"/>
    <x v="1"/>
    <s v="SURO - SUR OCCIDENTE"/>
    <s v="CONC - CONCESIONARIOS"/>
    <n v="1"/>
    <x v="61"/>
    <n v="1"/>
    <x v="121"/>
    <x v="14"/>
    <x v="22"/>
    <m/>
    <x v="89"/>
    <x v="61"/>
    <n v="3588235"/>
    <m/>
    <n v="37800000"/>
    <n v="0"/>
    <x v="0"/>
    <x v="1"/>
    <x v="16"/>
    <x v="0"/>
    <n v="0"/>
    <x v="0"/>
    <x v="0"/>
    <s v="*CB1 PRO                                          PEARL PRO"/>
    <e v="#N/A"/>
    <s v=""/>
  </r>
  <r>
    <x v="124"/>
    <d v="2017-09-04T00:00:00"/>
    <x v="1"/>
    <s v="SURO - SUR OCCIDENTE"/>
    <s v="CONC - CONCESIONARIOS"/>
    <n v="2"/>
    <x v="61"/>
    <n v="2"/>
    <x v="121"/>
    <x v="0"/>
    <x v="4"/>
    <m/>
    <x v="89"/>
    <x v="61"/>
    <n v="5789916"/>
    <m/>
    <n v="37800000"/>
    <n v="0"/>
    <x v="0"/>
    <x v="1"/>
    <x v="3"/>
    <x v="0"/>
    <n v="0"/>
    <x v="0"/>
    <x v="0"/>
    <s v="*XR 150L                                          NEGRO ROJ"/>
    <e v="#N/A"/>
    <s v=""/>
  </r>
  <r>
    <x v="124"/>
    <d v="2017-09-04T00:00:00"/>
    <x v="1"/>
    <s v="SURO - SUR OCCIDENTE"/>
    <s v="CONC - CONCESIONARIOS"/>
    <n v="3"/>
    <x v="61"/>
    <n v="3"/>
    <x v="121"/>
    <x v="0"/>
    <x v="3"/>
    <m/>
    <x v="89"/>
    <x v="61"/>
    <n v="5789916"/>
    <m/>
    <n v="37800000"/>
    <n v="0"/>
    <x v="0"/>
    <x v="1"/>
    <x v="13"/>
    <x v="0"/>
    <n v="0"/>
    <x v="0"/>
    <x v="0"/>
    <s v="*XR 150L                                          NEGRO    "/>
    <e v="#N/A"/>
    <s v=""/>
  </r>
  <r>
    <x v="124"/>
    <d v="2017-09-04T00:00:00"/>
    <x v="1"/>
    <s v="SURO - SUR OCCIDENTE"/>
    <s v="CONC - CONCESIONARIOS"/>
    <n v="1"/>
    <x v="61"/>
    <n v="1"/>
    <x v="121"/>
    <x v="0"/>
    <x v="0"/>
    <m/>
    <x v="89"/>
    <x v="61"/>
    <n v="5789916"/>
    <m/>
    <n v="37800000"/>
    <n v="0"/>
    <x v="0"/>
    <x v="1"/>
    <x v="0"/>
    <x v="0"/>
    <n v="0"/>
    <x v="0"/>
    <x v="0"/>
    <s v="*XR 150L                                          NEGRO BLA"/>
    <e v="#N/A"/>
    <s v=""/>
  </r>
  <r>
    <x v="124"/>
    <d v="2017-09-04T00:00:00"/>
    <x v="1"/>
    <s v="SURO - SUR OCCIDENTE"/>
    <s v="CONC - CONCESIONARIOS"/>
    <n v="2"/>
    <x v="61"/>
    <n v="2"/>
    <x v="121"/>
    <x v="5"/>
    <x v="11"/>
    <m/>
    <x v="89"/>
    <x v="61"/>
    <n v="7554622"/>
    <m/>
    <n v="37800000"/>
    <n v="0"/>
    <x v="0"/>
    <x v="1"/>
    <x v="8"/>
    <x v="0"/>
    <n v="0"/>
    <x v="0"/>
    <x v="0"/>
    <s v="CB 190R                                           ROJO NEGR"/>
    <e v="#N/A"/>
    <s v=""/>
  </r>
  <r>
    <x v="124"/>
    <d v="2017-09-04T00:00:00"/>
    <x v="1"/>
    <s v="SURO - SUR OCCIDENTE"/>
    <s v="CONC - CONCESIONARIOS"/>
    <n v="3"/>
    <x v="61"/>
    <n v="3"/>
    <x v="121"/>
    <x v="5"/>
    <x v="5"/>
    <m/>
    <x v="89"/>
    <x v="61"/>
    <n v="7554622"/>
    <m/>
    <n v="37800000"/>
    <n v="0"/>
    <x v="0"/>
    <x v="1"/>
    <x v="4"/>
    <x v="0"/>
    <n v="0"/>
    <x v="0"/>
    <x v="0"/>
    <s v="CB 190R                                           NEGRO ONI"/>
    <e v="#N/A"/>
    <s v=""/>
  </r>
  <r>
    <x v="124"/>
    <d v="2017-09-04T00:00:00"/>
    <x v="1"/>
    <s v="SURO - SUR OCCIDENTE"/>
    <s v="CONC - CONCESIONARIOS"/>
    <n v="1"/>
    <x v="61"/>
    <n v="1"/>
    <x v="121"/>
    <x v="1"/>
    <x v="20"/>
    <m/>
    <x v="89"/>
    <x v="61"/>
    <n v="3521008"/>
    <m/>
    <n v="37800000"/>
    <n v="0"/>
    <x v="0"/>
    <x v="1"/>
    <x v="14"/>
    <x v="0"/>
    <n v="0"/>
    <x v="0"/>
    <x v="0"/>
    <s v="DIO 110                                           AZUL BLAN"/>
    <e v="#N/A"/>
    <s v=""/>
  </r>
  <r>
    <x v="124"/>
    <d v="2017-09-04T00:00:00"/>
    <x v="1"/>
    <s v="SURO - SUR OCCIDENTE"/>
    <s v="CONC - CONCESIONARIOS"/>
    <n v="1"/>
    <x v="61"/>
    <n v="1"/>
    <x v="121"/>
    <x v="9"/>
    <x v="12"/>
    <m/>
    <x v="89"/>
    <x v="61"/>
    <n v="7730252"/>
    <m/>
    <n v="37800000"/>
    <n v="0"/>
    <x v="0"/>
    <x v="1"/>
    <x v="7"/>
    <x v="0"/>
    <n v="0"/>
    <x v="0"/>
    <x v="0"/>
    <s v="CB 190 REPSOL                                     NARANJA B"/>
    <e v="#N/A"/>
    <s v=""/>
  </r>
  <r>
    <x v="124"/>
    <d v="2017-09-04T00:00:00"/>
    <x v="1"/>
    <s v="SURO - SUR OCCIDENTE"/>
    <s v="CONC - CONCESIONARIOS"/>
    <n v="5"/>
    <x v="61"/>
    <n v="5"/>
    <x v="121"/>
    <x v="2"/>
    <x v="6"/>
    <m/>
    <x v="89"/>
    <x v="61"/>
    <n v="6133613"/>
    <m/>
    <n v="37800000"/>
    <n v="0"/>
    <x v="0"/>
    <x v="1"/>
    <x v="0"/>
    <x v="0"/>
    <n v="0"/>
    <x v="0"/>
    <x v="0"/>
    <s v="CB 160F DLX                                       NEGRO PER"/>
    <e v="#N/A"/>
    <s v=""/>
  </r>
  <r>
    <x v="124"/>
    <d v="2017-09-04T00:00:00"/>
    <x v="1"/>
    <s v="SURO - SUR OCCIDENTE"/>
    <s v="CONC - CONCESIONARIOS"/>
    <n v="2"/>
    <x v="61"/>
    <n v="2"/>
    <x v="121"/>
    <x v="2"/>
    <x v="17"/>
    <m/>
    <x v="89"/>
    <x v="61"/>
    <n v="6133613"/>
    <m/>
    <n v="37800000"/>
    <n v="0"/>
    <x v="0"/>
    <x v="1"/>
    <x v="0"/>
    <x v="0"/>
    <n v="0"/>
    <x v="0"/>
    <x v="0"/>
    <s v="CB 160F DLX                                       BLANCO PE"/>
    <e v="#N/A"/>
    <s v=""/>
  </r>
  <r>
    <x v="124"/>
    <d v="2017-09-04T00:00:00"/>
    <x v="1"/>
    <s v="SURO - SUR OCCIDENTE"/>
    <s v="CONC - CONCESIONARIOS"/>
    <n v="1"/>
    <x v="61"/>
    <n v="1"/>
    <x v="121"/>
    <x v="2"/>
    <x v="9"/>
    <m/>
    <x v="89"/>
    <x v="61"/>
    <n v="6133613"/>
    <m/>
    <n v="37800000"/>
    <n v="0"/>
    <x v="0"/>
    <x v="1"/>
    <x v="0"/>
    <x v="0"/>
    <n v="0"/>
    <x v="0"/>
    <x v="0"/>
    <s v="CB 160F DLX                                       ROJO SPOR"/>
    <e v="#N/A"/>
    <s v=""/>
  </r>
  <r>
    <x v="124"/>
    <d v="2017-09-04T00:00:00"/>
    <x v="1"/>
    <s v="SURO - SUR OCCIDENTE"/>
    <s v="CONC - CONCESIONARIOS"/>
    <n v="1"/>
    <x v="61"/>
    <n v="1"/>
    <x v="121"/>
    <x v="2"/>
    <x v="1"/>
    <m/>
    <x v="89"/>
    <x v="61"/>
    <n v="6133613"/>
    <m/>
    <n v="37800000"/>
    <n v="0"/>
    <x v="0"/>
    <x v="1"/>
    <x v="0"/>
    <x v="0"/>
    <n v="0"/>
    <x v="0"/>
    <x v="0"/>
    <s v="CB 160F DLX                                       NARANJA N"/>
    <e v="#N/A"/>
    <s v=""/>
  </r>
  <r>
    <x v="124"/>
    <d v="2017-09-04T00:00:00"/>
    <x v="1"/>
    <s v="SURO - SUR OCCIDENTE"/>
    <s v="CONC - CONCESIONARIOS"/>
    <n v="2"/>
    <x v="61"/>
    <n v="2"/>
    <x v="121"/>
    <x v="6"/>
    <x v="7"/>
    <m/>
    <x v="89"/>
    <x v="61"/>
    <n v="3521008"/>
    <m/>
    <n v="37800000"/>
    <n v="0"/>
    <x v="0"/>
    <x v="1"/>
    <x v="0"/>
    <x v="0"/>
    <n v="0"/>
    <x v="0"/>
    <x v="0"/>
    <s v="DIO  110                                          AZUL     "/>
    <e v="#N/A"/>
    <s v=""/>
  </r>
  <r>
    <x v="124"/>
    <d v="2017-09-04T00:00:00"/>
    <x v="1"/>
    <s v="SURO - SUR OCCIDENTE"/>
    <s v="CONC - CONCESIONARIOS"/>
    <n v="2"/>
    <x v="61"/>
    <n v="2"/>
    <x v="121"/>
    <x v="11"/>
    <x v="13"/>
    <m/>
    <x v="89"/>
    <x v="61"/>
    <n v="3067227"/>
    <m/>
    <n v="37800000"/>
    <n v="0"/>
    <x v="0"/>
    <x v="1"/>
    <x v="8"/>
    <x v="0"/>
    <n v="0"/>
    <x v="0"/>
    <x v="0"/>
    <s v="DREAM  NEO                                        ROJO ALFA"/>
    <e v="#N/A"/>
    <s v=""/>
  </r>
  <r>
    <x v="124"/>
    <d v="2017-09-04T00:00:00"/>
    <x v="1"/>
    <s v="SURO - SUR OCCIDENTE"/>
    <s v="CONC - CONCESIONARIOS"/>
    <n v="2"/>
    <x v="61"/>
    <n v="2"/>
    <x v="121"/>
    <x v="11"/>
    <x v="18"/>
    <m/>
    <x v="89"/>
    <x v="61"/>
    <n v="3067227"/>
    <m/>
    <n v="37800000"/>
    <n v="0"/>
    <x v="0"/>
    <x v="1"/>
    <x v="0"/>
    <x v="0"/>
    <n v="0"/>
    <x v="0"/>
    <x v="0"/>
    <s v="DREAM  NEO                                        NEGRO AZU"/>
    <e v="#N/A"/>
    <s v=""/>
  </r>
  <r>
    <x v="124"/>
    <d v="2017-09-04T00:00:00"/>
    <x v="1"/>
    <s v="SURO - SUR OCCIDENTE"/>
    <s v="CONC - CONCESIONARIOS"/>
    <n v="5"/>
    <x v="61"/>
    <n v="5"/>
    <x v="121"/>
    <x v="11"/>
    <x v="4"/>
    <m/>
    <x v="89"/>
    <x v="61"/>
    <n v="3067227"/>
    <m/>
    <n v="37800000"/>
    <n v="0"/>
    <x v="0"/>
    <x v="1"/>
    <x v="0"/>
    <x v="0"/>
    <n v="0"/>
    <x v="0"/>
    <x v="0"/>
    <s v="DREAM  NEO                                        NEGRO ROJ"/>
    <e v="#N/A"/>
    <s v=""/>
  </r>
  <r>
    <x v="124"/>
    <d v="2017-09-04T00:00:00"/>
    <x v="1"/>
    <s v="SURO - SUR OCCIDENTE"/>
    <s v="CONC - CONCESIONARIOS"/>
    <n v="2"/>
    <x v="61"/>
    <n v="2"/>
    <x v="121"/>
    <x v="3"/>
    <x v="3"/>
    <m/>
    <x v="89"/>
    <x v="61"/>
    <n v="3941176"/>
    <m/>
    <n v="37800000"/>
    <n v="0"/>
    <x v="0"/>
    <x v="1"/>
    <x v="1"/>
    <x v="0"/>
    <n v="0"/>
    <x v="0"/>
    <x v="0"/>
    <s v="WAVE 110S                                         NEGRO    "/>
    <e v="#N/A"/>
    <s v=""/>
  </r>
  <r>
    <x v="124"/>
    <d v="2017-09-04T00:00:00"/>
    <x v="1"/>
    <s v="SURO - SUR OCCIDENTE"/>
    <s v="CONC - CONCESIONARIOS"/>
    <n v="1"/>
    <x v="61"/>
    <n v="1"/>
    <x v="121"/>
    <x v="7"/>
    <x v="14"/>
    <m/>
    <x v="89"/>
    <x v="61"/>
    <n v="3696639"/>
    <m/>
    <n v="37800000"/>
    <n v="0"/>
    <x v="0"/>
    <x v="1"/>
    <x v="0"/>
    <x v="0"/>
    <n v="0"/>
    <x v="0"/>
    <x v="0"/>
    <s v="CB 110 DLX                                        GRIS     "/>
    <e v="#N/A"/>
    <s v=""/>
  </r>
  <r>
    <x v="124"/>
    <d v="2017-09-04T00:00:00"/>
    <x v="1"/>
    <s v="SURO - SUR OCCIDENTE"/>
    <s v="CONC - CONCESIONARIOS"/>
    <n v="1"/>
    <x v="61"/>
    <n v="1"/>
    <x v="121"/>
    <x v="7"/>
    <x v="2"/>
    <m/>
    <x v="89"/>
    <x v="61"/>
    <n v="3696639"/>
    <m/>
    <n v="37800000"/>
    <n v="0"/>
    <x v="0"/>
    <x v="1"/>
    <x v="9"/>
    <x v="0"/>
    <n v="0"/>
    <x v="0"/>
    <x v="0"/>
    <s v="CB 110 DLX                                        ROJO     "/>
    <e v="#N/A"/>
    <s v=""/>
  </r>
  <r>
    <x v="124"/>
    <d v="2017-09-04T00:00:00"/>
    <x v="1"/>
    <s v="SURO - SUR OCCIDENTE"/>
    <s v="CONC - CONCESIONARIOS"/>
    <n v="2"/>
    <x v="61"/>
    <n v="2"/>
    <x v="121"/>
    <x v="7"/>
    <x v="7"/>
    <m/>
    <x v="89"/>
    <x v="61"/>
    <n v="3696639"/>
    <m/>
    <n v="37800000"/>
    <n v="0"/>
    <x v="0"/>
    <x v="1"/>
    <x v="10"/>
    <x v="0"/>
    <n v="0"/>
    <x v="0"/>
    <x v="0"/>
    <s v="CB 110 DLX                                        AZUL     "/>
    <e v="#N/A"/>
    <s v=""/>
  </r>
  <r>
    <x v="124"/>
    <d v="2017-09-04T00:00:00"/>
    <x v="1"/>
    <s v="SURO - SUR OCCIDENTE"/>
    <s v="CONC - CONCESIONARIOS"/>
    <n v="3"/>
    <x v="61"/>
    <n v="3"/>
    <x v="121"/>
    <x v="7"/>
    <x v="3"/>
    <m/>
    <x v="89"/>
    <x v="61"/>
    <n v="3696639"/>
    <m/>
    <n v="37800000"/>
    <n v="0"/>
    <x v="0"/>
    <x v="1"/>
    <x v="5"/>
    <x v="0"/>
    <n v="0"/>
    <x v="0"/>
    <x v="0"/>
    <s v="CB 110 DLX                                        NEGRO    "/>
    <e v="#N/A"/>
    <s v=""/>
  </r>
  <r>
    <x v="125"/>
    <d v="2017-09-04T00:00:00"/>
    <x v="1"/>
    <s v="SURO - SUR OCCIDENTE"/>
    <s v="CONC - CONCESIONARIOS"/>
    <n v="1"/>
    <x v="61"/>
    <n v="1"/>
    <x v="122"/>
    <x v="8"/>
    <x v="19"/>
    <m/>
    <x v="90"/>
    <x v="61"/>
    <n v="11496063"/>
    <m/>
    <n v="37800000"/>
    <n v="0"/>
    <x v="0"/>
    <x v="5"/>
    <x v="0"/>
    <x v="0"/>
    <n v="0"/>
    <x v="0"/>
    <x v="0"/>
    <s v="*XR-250 TORNADO pt MD34                           ROJO BLAN"/>
    <e v="#N/A"/>
    <s v=""/>
  </r>
  <r>
    <x v="125"/>
    <d v="2017-09-04T00:00:00"/>
    <x v="1"/>
    <s v="SURO - SUR OCCIDENTE"/>
    <s v="CONC - CONCESIONARIOS"/>
    <n v="2"/>
    <x v="61"/>
    <n v="2"/>
    <x v="122"/>
    <x v="4"/>
    <x v="3"/>
    <m/>
    <x v="90"/>
    <x v="61"/>
    <n v="3360504"/>
    <m/>
    <n v="37800000"/>
    <n v="0"/>
    <x v="0"/>
    <x v="5"/>
    <x v="2"/>
    <x v="3"/>
    <n v="3360504"/>
    <x v="1"/>
    <x v="1"/>
    <s v="*CB-110                                           NEGRO    "/>
    <s v="ENTREGAS"/>
    <s v="E"/>
  </r>
  <r>
    <x v="125"/>
    <d v="2017-09-04T00:00:00"/>
    <x v="1"/>
    <s v="SURO - SUR OCCIDENTE"/>
    <s v="CONC - CONCESIONARIOS"/>
    <n v="1"/>
    <x v="61"/>
    <n v="1"/>
    <x v="122"/>
    <x v="4"/>
    <x v="16"/>
    <m/>
    <x v="90"/>
    <x v="61"/>
    <n v="3360504"/>
    <m/>
    <n v="37800000"/>
    <n v="0"/>
    <x v="0"/>
    <x v="5"/>
    <x v="12"/>
    <x v="3"/>
    <n v="3360504"/>
    <x v="1"/>
    <x v="1"/>
    <s v="*CB-110                                           AZUL FIJI"/>
    <s v="ENTREGAS"/>
    <s v="E"/>
  </r>
  <r>
    <x v="125"/>
    <d v="2017-09-04T00:00:00"/>
    <x v="1"/>
    <s v="SURO - SUR OCCIDENTE"/>
    <s v="CONC - CONCESIONARIOS"/>
    <n v="3"/>
    <x v="61"/>
    <n v="3"/>
    <x v="122"/>
    <x v="0"/>
    <x v="3"/>
    <m/>
    <x v="90"/>
    <x v="61"/>
    <n v="5789916"/>
    <m/>
    <n v="37800000"/>
    <n v="0"/>
    <x v="0"/>
    <x v="5"/>
    <x v="13"/>
    <x v="3"/>
    <n v="5789916"/>
    <x v="1"/>
    <x v="1"/>
    <s v="*XR 150L                                          NEGRO    "/>
    <s v="ENTREGAS"/>
    <s v="E"/>
  </r>
  <r>
    <x v="125"/>
    <d v="2017-09-04T00:00:00"/>
    <x v="1"/>
    <s v="SURO - SUR OCCIDENTE"/>
    <s v="CONC - CONCESIONARIOS"/>
    <n v="2"/>
    <x v="61"/>
    <n v="2"/>
    <x v="122"/>
    <x v="5"/>
    <x v="11"/>
    <m/>
    <x v="90"/>
    <x v="61"/>
    <n v="7554622"/>
    <m/>
    <n v="37800000"/>
    <n v="0"/>
    <x v="0"/>
    <x v="5"/>
    <x v="8"/>
    <x v="0"/>
    <n v="0"/>
    <x v="0"/>
    <x v="0"/>
    <s v="CB 190R                                           ROJO NEGR"/>
    <e v="#N/A"/>
    <s v=""/>
  </r>
  <r>
    <x v="125"/>
    <d v="2017-09-04T00:00:00"/>
    <x v="1"/>
    <s v="SURO - SUR OCCIDENTE"/>
    <s v="CONC - CONCESIONARIOS"/>
    <n v="3"/>
    <x v="61"/>
    <n v="3"/>
    <x v="122"/>
    <x v="5"/>
    <x v="5"/>
    <m/>
    <x v="90"/>
    <x v="61"/>
    <n v="7554622"/>
    <m/>
    <n v="37800000"/>
    <n v="0"/>
    <x v="0"/>
    <x v="5"/>
    <x v="4"/>
    <x v="0"/>
    <n v="0"/>
    <x v="0"/>
    <x v="0"/>
    <s v="CB 190R                                           NEGRO ONI"/>
    <e v="#N/A"/>
    <s v=""/>
  </r>
  <r>
    <x v="125"/>
    <d v="2017-09-04T00:00:00"/>
    <x v="1"/>
    <s v="SURO - SUR OCCIDENTE"/>
    <s v="CONC - CONCESIONARIOS"/>
    <n v="2"/>
    <x v="61"/>
    <n v="2"/>
    <x v="122"/>
    <x v="2"/>
    <x v="6"/>
    <m/>
    <x v="90"/>
    <x v="61"/>
    <n v="6133613"/>
    <m/>
    <n v="37800000"/>
    <n v="0"/>
    <x v="0"/>
    <x v="5"/>
    <x v="0"/>
    <x v="0"/>
    <n v="0"/>
    <x v="0"/>
    <x v="0"/>
    <s v="CB 160F DLX                                       NEGRO PER"/>
    <e v="#N/A"/>
    <s v=""/>
  </r>
  <r>
    <x v="125"/>
    <d v="2017-09-04T00:00:00"/>
    <x v="1"/>
    <s v="SURO - SUR OCCIDENTE"/>
    <s v="CONC - CONCESIONARIOS"/>
    <n v="1"/>
    <x v="61"/>
    <n v="1"/>
    <x v="122"/>
    <x v="2"/>
    <x v="1"/>
    <m/>
    <x v="90"/>
    <x v="61"/>
    <n v="6133613"/>
    <m/>
    <n v="37800000"/>
    <n v="0"/>
    <x v="0"/>
    <x v="5"/>
    <x v="0"/>
    <x v="0"/>
    <n v="0"/>
    <x v="0"/>
    <x v="0"/>
    <s v="CB 160F DLX                                       NARANJA N"/>
    <e v="#N/A"/>
    <s v=""/>
  </r>
  <r>
    <x v="125"/>
    <d v="2017-09-04T00:00:00"/>
    <x v="1"/>
    <s v="SURO - SUR OCCIDENTE"/>
    <s v="CONC - CONCESIONARIOS"/>
    <n v="3"/>
    <x v="61"/>
    <n v="3"/>
    <x v="122"/>
    <x v="6"/>
    <x v="7"/>
    <m/>
    <x v="90"/>
    <x v="61"/>
    <n v="3521008"/>
    <m/>
    <n v="37800000"/>
    <n v="0"/>
    <x v="0"/>
    <x v="5"/>
    <x v="0"/>
    <x v="0"/>
    <n v="0"/>
    <x v="0"/>
    <x v="0"/>
    <s v="DIO  110                                          AZUL     "/>
    <e v="#N/A"/>
    <s v=""/>
  </r>
  <r>
    <x v="125"/>
    <d v="2017-09-04T00:00:00"/>
    <x v="1"/>
    <s v="SURO - SUR OCCIDENTE"/>
    <s v="CONC - CONCESIONARIOS"/>
    <n v="1"/>
    <x v="61"/>
    <n v="1"/>
    <x v="122"/>
    <x v="11"/>
    <x v="13"/>
    <m/>
    <x v="90"/>
    <x v="61"/>
    <n v="3067227"/>
    <m/>
    <n v="37800000"/>
    <n v="0"/>
    <x v="0"/>
    <x v="5"/>
    <x v="8"/>
    <x v="3"/>
    <n v="3067227"/>
    <x v="1"/>
    <x v="1"/>
    <s v="DREAM  NEO                                        ROJO ALFA"/>
    <s v="ENTREGAS"/>
    <s v="E"/>
  </r>
  <r>
    <x v="125"/>
    <d v="2017-09-04T00:00:00"/>
    <x v="1"/>
    <s v="SURO - SUR OCCIDENTE"/>
    <s v="CONC - CONCESIONARIOS"/>
    <n v="2"/>
    <x v="61"/>
    <n v="2"/>
    <x v="122"/>
    <x v="11"/>
    <x v="4"/>
    <m/>
    <x v="90"/>
    <x v="61"/>
    <n v="3067227"/>
    <m/>
    <n v="37800000"/>
    <n v="0"/>
    <x v="0"/>
    <x v="5"/>
    <x v="0"/>
    <x v="0"/>
    <n v="0"/>
    <x v="0"/>
    <x v="0"/>
    <s v="DREAM  NEO                                        NEGRO ROJ"/>
    <e v="#N/A"/>
    <s v=""/>
  </r>
  <r>
    <x v="125"/>
    <d v="2017-09-04T00:00:00"/>
    <x v="1"/>
    <s v="SURO - SUR OCCIDENTE"/>
    <s v="CONC - CONCESIONARIOS"/>
    <n v="2"/>
    <x v="61"/>
    <n v="2"/>
    <x v="122"/>
    <x v="3"/>
    <x v="3"/>
    <m/>
    <x v="90"/>
    <x v="61"/>
    <n v="3941176"/>
    <m/>
    <n v="37800000"/>
    <n v="0"/>
    <x v="0"/>
    <x v="5"/>
    <x v="1"/>
    <x v="2"/>
    <n v="7882352"/>
    <x v="1"/>
    <x v="1"/>
    <s v="WAVE 110S                                         NEGRO    "/>
    <s v="ENTREGAS"/>
    <s v="E"/>
  </r>
  <r>
    <x v="125"/>
    <d v="2017-09-04T00:00:00"/>
    <x v="1"/>
    <s v="SURO - SUR OCCIDENTE"/>
    <s v="CONC - CONCESIONARIOS"/>
    <n v="1"/>
    <x v="61"/>
    <n v="1"/>
    <x v="122"/>
    <x v="7"/>
    <x v="14"/>
    <m/>
    <x v="90"/>
    <x v="61"/>
    <n v="3696639"/>
    <m/>
    <n v="37800000"/>
    <n v="0"/>
    <x v="0"/>
    <x v="5"/>
    <x v="0"/>
    <x v="0"/>
    <n v="0"/>
    <x v="0"/>
    <x v="0"/>
    <s v="CB 110 DLX                                        GRIS     "/>
    <e v="#N/A"/>
    <s v=""/>
  </r>
  <r>
    <x v="125"/>
    <d v="2017-09-04T00:00:00"/>
    <x v="1"/>
    <s v="SURO - SUR OCCIDENTE"/>
    <s v="CONC - CONCESIONARIOS"/>
    <n v="2"/>
    <x v="61"/>
    <n v="2"/>
    <x v="122"/>
    <x v="7"/>
    <x v="7"/>
    <m/>
    <x v="90"/>
    <x v="61"/>
    <n v="3696639"/>
    <m/>
    <n v="37800000"/>
    <n v="0"/>
    <x v="0"/>
    <x v="5"/>
    <x v="10"/>
    <x v="0"/>
    <n v="0"/>
    <x v="0"/>
    <x v="0"/>
    <s v="CB 110 DLX                                        AZUL     "/>
    <e v="#N/A"/>
    <s v=""/>
  </r>
  <r>
    <x v="125"/>
    <d v="2017-09-04T00:00:00"/>
    <x v="1"/>
    <s v="SURO - SUR OCCIDENTE"/>
    <s v="CONC - CONCESIONARIOS"/>
    <n v="3"/>
    <x v="61"/>
    <n v="3"/>
    <x v="122"/>
    <x v="7"/>
    <x v="3"/>
    <m/>
    <x v="90"/>
    <x v="61"/>
    <n v="3696639"/>
    <m/>
    <n v="37800000"/>
    <n v="0"/>
    <x v="0"/>
    <x v="5"/>
    <x v="5"/>
    <x v="0"/>
    <n v="0"/>
    <x v="0"/>
    <x v="0"/>
    <s v="CB 110 DLX                                        NEGRO    "/>
    <e v="#N/A"/>
    <s v=""/>
  </r>
  <r>
    <x v="126"/>
    <d v="2017-09-04T00:00:00"/>
    <x v="1"/>
    <s v="SURO - SUR OCCIDENTE"/>
    <s v="CONC - CONCESIONARIOS"/>
    <n v="1"/>
    <x v="61"/>
    <n v="1"/>
    <x v="123"/>
    <x v="8"/>
    <x v="3"/>
    <m/>
    <x v="91"/>
    <x v="61"/>
    <n v="11496063"/>
    <m/>
    <n v="37800000"/>
    <n v="0"/>
    <x v="0"/>
    <x v="2"/>
    <x v="0"/>
    <x v="0"/>
    <n v="0"/>
    <x v="0"/>
    <x v="0"/>
    <s v="*XR-250 TORNADO pt MD34                           NEGRO    "/>
    <e v="#N/A"/>
    <s v=""/>
  </r>
  <r>
    <x v="126"/>
    <d v="2017-09-04T00:00:00"/>
    <x v="1"/>
    <s v="SURO - SUR OCCIDENTE"/>
    <s v="CONC - CONCESIONARIOS"/>
    <n v="1"/>
    <x v="61"/>
    <n v="1"/>
    <x v="123"/>
    <x v="4"/>
    <x v="3"/>
    <m/>
    <x v="91"/>
    <x v="61"/>
    <n v="3360504"/>
    <m/>
    <n v="37800000"/>
    <n v="0"/>
    <x v="0"/>
    <x v="2"/>
    <x v="2"/>
    <x v="0"/>
    <n v="0"/>
    <x v="0"/>
    <x v="0"/>
    <s v="*CB-110                                           NEGRO    "/>
    <e v="#N/A"/>
    <s v=""/>
  </r>
  <r>
    <x v="126"/>
    <d v="2017-09-04T00:00:00"/>
    <x v="1"/>
    <s v="SURO - SUR OCCIDENTE"/>
    <s v="CONC - CONCESIONARIOS"/>
    <n v="1"/>
    <x v="61"/>
    <n v="1"/>
    <x v="123"/>
    <x v="0"/>
    <x v="3"/>
    <m/>
    <x v="91"/>
    <x v="61"/>
    <n v="5789916"/>
    <m/>
    <n v="37800000"/>
    <n v="0"/>
    <x v="0"/>
    <x v="2"/>
    <x v="13"/>
    <x v="0"/>
    <n v="0"/>
    <x v="0"/>
    <x v="0"/>
    <s v="*XR 150L                                          NEGRO    "/>
    <e v="#N/A"/>
    <s v=""/>
  </r>
  <r>
    <x v="126"/>
    <d v="2017-09-04T00:00:00"/>
    <x v="1"/>
    <s v="SURO - SUR OCCIDENTE"/>
    <s v="CONC - CONCESIONARIOS"/>
    <n v="1"/>
    <x v="61"/>
    <n v="1"/>
    <x v="123"/>
    <x v="0"/>
    <x v="0"/>
    <m/>
    <x v="91"/>
    <x v="61"/>
    <n v="5789916"/>
    <m/>
    <n v="37800000"/>
    <n v="0"/>
    <x v="0"/>
    <x v="2"/>
    <x v="0"/>
    <x v="0"/>
    <n v="0"/>
    <x v="0"/>
    <x v="0"/>
    <s v="*XR 150L                                          NEGRO BLA"/>
    <e v="#N/A"/>
    <s v=""/>
  </r>
  <r>
    <x v="126"/>
    <d v="2017-09-04T00:00:00"/>
    <x v="1"/>
    <s v="SURO - SUR OCCIDENTE"/>
    <s v="CONC - CONCESIONARIOS"/>
    <n v="1"/>
    <x v="61"/>
    <n v="1"/>
    <x v="123"/>
    <x v="5"/>
    <x v="5"/>
    <m/>
    <x v="91"/>
    <x v="61"/>
    <n v="7554622"/>
    <m/>
    <n v="37800000"/>
    <n v="0"/>
    <x v="0"/>
    <x v="2"/>
    <x v="4"/>
    <x v="0"/>
    <n v="0"/>
    <x v="0"/>
    <x v="0"/>
    <s v="CB 190R                                           NEGRO ONI"/>
    <e v="#N/A"/>
    <s v=""/>
  </r>
  <r>
    <x v="126"/>
    <d v="2017-09-04T00:00:00"/>
    <x v="1"/>
    <s v="SURO - SUR OCCIDENTE"/>
    <s v="CONC - CONCESIONARIOS"/>
    <n v="2"/>
    <x v="61"/>
    <n v="2"/>
    <x v="123"/>
    <x v="2"/>
    <x v="6"/>
    <m/>
    <x v="91"/>
    <x v="61"/>
    <n v="6133613"/>
    <m/>
    <n v="37800000"/>
    <n v="0"/>
    <x v="0"/>
    <x v="2"/>
    <x v="0"/>
    <x v="0"/>
    <n v="0"/>
    <x v="0"/>
    <x v="0"/>
    <s v="CB 160F DLX                                       NEGRO PER"/>
    <e v="#N/A"/>
    <s v=""/>
  </r>
  <r>
    <x v="126"/>
    <d v="2017-09-04T00:00:00"/>
    <x v="1"/>
    <s v="SURO - SUR OCCIDENTE"/>
    <s v="CONC - CONCESIONARIOS"/>
    <n v="2"/>
    <x v="61"/>
    <n v="2"/>
    <x v="123"/>
    <x v="6"/>
    <x v="7"/>
    <m/>
    <x v="91"/>
    <x v="61"/>
    <n v="3521008"/>
    <m/>
    <n v="37800000"/>
    <n v="0"/>
    <x v="0"/>
    <x v="2"/>
    <x v="0"/>
    <x v="0"/>
    <n v="0"/>
    <x v="0"/>
    <x v="0"/>
    <s v="DIO  110                                          AZUL     "/>
    <e v="#N/A"/>
    <s v=""/>
  </r>
  <r>
    <x v="126"/>
    <d v="2017-09-04T00:00:00"/>
    <x v="1"/>
    <s v="SURO - SUR OCCIDENTE"/>
    <s v="CONC - CONCESIONARIOS"/>
    <n v="1"/>
    <x v="61"/>
    <n v="1"/>
    <x v="123"/>
    <x v="11"/>
    <x v="13"/>
    <m/>
    <x v="91"/>
    <x v="61"/>
    <n v="3067227"/>
    <m/>
    <n v="37800000"/>
    <n v="0"/>
    <x v="0"/>
    <x v="2"/>
    <x v="8"/>
    <x v="0"/>
    <n v="0"/>
    <x v="0"/>
    <x v="0"/>
    <s v="DREAM  NEO                                        ROJO ALFA"/>
    <e v="#N/A"/>
    <s v=""/>
  </r>
  <r>
    <x v="126"/>
    <d v="2017-09-04T00:00:00"/>
    <x v="1"/>
    <s v="SURO - SUR OCCIDENTE"/>
    <s v="CONC - CONCESIONARIOS"/>
    <n v="3"/>
    <x v="61"/>
    <n v="3"/>
    <x v="123"/>
    <x v="11"/>
    <x v="4"/>
    <m/>
    <x v="91"/>
    <x v="61"/>
    <n v="3067227"/>
    <m/>
    <n v="37800000"/>
    <n v="0"/>
    <x v="0"/>
    <x v="2"/>
    <x v="0"/>
    <x v="0"/>
    <n v="0"/>
    <x v="0"/>
    <x v="0"/>
    <s v="DREAM  NEO                                        NEGRO ROJ"/>
    <e v="#N/A"/>
    <s v=""/>
  </r>
  <r>
    <x v="126"/>
    <d v="2017-09-04T00:00:00"/>
    <x v="1"/>
    <s v="SURO - SUR OCCIDENTE"/>
    <s v="CONC - CONCESIONARIOS"/>
    <n v="2"/>
    <x v="61"/>
    <n v="2"/>
    <x v="123"/>
    <x v="3"/>
    <x v="3"/>
    <m/>
    <x v="91"/>
    <x v="61"/>
    <n v="3941176"/>
    <m/>
    <n v="37800000"/>
    <n v="0"/>
    <x v="0"/>
    <x v="2"/>
    <x v="1"/>
    <x v="0"/>
    <n v="0"/>
    <x v="0"/>
    <x v="0"/>
    <s v="WAVE 110S                                         NEGRO    "/>
    <e v="#N/A"/>
    <s v=""/>
  </r>
  <r>
    <x v="127"/>
    <d v="2017-09-04T00:00:00"/>
    <x v="1"/>
    <s v="NTE - ZONA NORTE"/>
    <s v="CONC - CONCESIONARIOS"/>
    <n v="8"/>
    <x v="62"/>
    <n v="8"/>
    <x v="124"/>
    <x v="4"/>
    <x v="3"/>
    <m/>
    <x v="92"/>
    <x v="62"/>
    <n v="3360504"/>
    <m/>
    <s v="NO TIENE CUPO"/>
    <n v="0"/>
    <x v="0"/>
    <x v="40"/>
    <x v="2"/>
    <x v="3"/>
    <n v="3360504"/>
    <x v="5"/>
    <x v="2"/>
    <s v="*CB-110                                           NEGRO    "/>
    <s v="ENTREGAS"/>
    <s v="E"/>
  </r>
  <r>
    <x v="127"/>
    <d v="2017-09-04T00:00:00"/>
    <x v="1"/>
    <s v="NTE - ZONA NORTE"/>
    <s v="CONC - CONCESIONARIOS"/>
    <n v="1"/>
    <x v="62"/>
    <n v="1"/>
    <x v="124"/>
    <x v="1"/>
    <x v="0"/>
    <m/>
    <x v="92"/>
    <x v="62"/>
    <n v="3521008"/>
    <m/>
    <s v="NO TIENE CUPO"/>
    <n v="0"/>
    <x v="0"/>
    <x v="40"/>
    <x v="0"/>
    <x v="0"/>
    <n v="0"/>
    <x v="0"/>
    <x v="0"/>
    <s v="DIO 110                                           NEGRO BLA"/>
    <e v="#N/A"/>
    <s v=""/>
  </r>
  <r>
    <x v="127"/>
    <d v="2017-09-04T00:00:00"/>
    <x v="1"/>
    <s v="NTE - ZONA NORTE"/>
    <s v="CONC - CONCESIONARIOS"/>
    <n v="2"/>
    <x v="62"/>
    <n v="2"/>
    <x v="124"/>
    <x v="11"/>
    <x v="13"/>
    <m/>
    <x v="92"/>
    <x v="62"/>
    <n v="3067227"/>
    <m/>
    <s v="NO TIENE CUPO"/>
    <n v="0"/>
    <x v="0"/>
    <x v="40"/>
    <x v="8"/>
    <x v="2"/>
    <n v="6134454"/>
    <x v="5"/>
    <x v="2"/>
    <s v="DREAM  NEO                                        ROJO ALFA"/>
    <s v="ENTREGAS"/>
    <s v="E"/>
  </r>
  <r>
    <x v="127"/>
    <d v="2017-09-04T00:00:00"/>
    <x v="1"/>
    <s v="NTE - ZONA NORTE"/>
    <s v="CONC - CONCESIONARIOS"/>
    <n v="6"/>
    <x v="62"/>
    <n v="6"/>
    <x v="124"/>
    <x v="11"/>
    <x v="18"/>
    <m/>
    <x v="92"/>
    <x v="62"/>
    <n v="3067227"/>
    <m/>
    <s v="NO TIENE CUPO"/>
    <n v="0"/>
    <x v="0"/>
    <x v="40"/>
    <x v="0"/>
    <x v="1"/>
    <n v="18403362"/>
    <x v="5"/>
    <x v="2"/>
    <s v="DREAM  NEO                                        NEGRO AZU"/>
    <s v="ENTREGAS"/>
    <s v="E"/>
  </r>
  <r>
    <x v="127"/>
    <d v="2017-09-04T00:00:00"/>
    <x v="1"/>
    <s v="NTE - ZONA NORTE"/>
    <s v="CONC - CONCESIONARIOS"/>
    <n v="10"/>
    <x v="62"/>
    <n v="10"/>
    <x v="124"/>
    <x v="11"/>
    <x v="4"/>
    <m/>
    <x v="92"/>
    <x v="62"/>
    <n v="3067227"/>
    <m/>
    <s v="NO TIENE CUPO"/>
    <n v="0"/>
    <x v="0"/>
    <x v="40"/>
    <x v="0"/>
    <x v="0"/>
    <n v="0"/>
    <x v="0"/>
    <x v="0"/>
    <s v="DREAM  NEO                                        NEGRO ROJ"/>
    <e v="#N/A"/>
    <s v=""/>
  </r>
  <r>
    <x v="127"/>
    <d v="2017-09-04T00:00:00"/>
    <x v="1"/>
    <s v="NTE - ZONA NORTE"/>
    <s v="CONC - CONCESIONARIOS"/>
    <n v="4"/>
    <x v="62"/>
    <n v="4"/>
    <x v="124"/>
    <x v="7"/>
    <x v="3"/>
    <m/>
    <x v="92"/>
    <x v="62"/>
    <n v="3696639"/>
    <m/>
    <s v="NO TIENE CUPO"/>
    <n v="0"/>
    <x v="0"/>
    <x v="40"/>
    <x v="5"/>
    <x v="0"/>
    <n v="0"/>
    <x v="0"/>
    <x v="0"/>
    <s v="CB 110 DLX                                        NEGRO    "/>
    <e v="#N/A"/>
    <s v=""/>
  </r>
  <r>
    <x v="128"/>
    <d v="2017-09-04T00:00:00"/>
    <x v="1"/>
    <s v="NTE - ZONA NORTE"/>
    <s v="CONC - CONCESIONARIOS"/>
    <n v="4"/>
    <x v="62"/>
    <n v="4"/>
    <x v="125"/>
    <x v="4"/>
    <x v="3"/>
    <m/>
    <x v="92"/>
    <x v="62"/>
    <n v="3360504"/>
    <m/>
    <s v="NO TIENE CUPO"/>
    <n v="0"/>
    <x v="0"/>
    <x v="40"/>
    <x v="2"/>
    <x v="2"/>
    <n v="6721008"/>
    <x v="5"/>
    <x v="2"/>
    <s v="*CB-110                                           NEGRO    "/>
    <s v="ENTREGAS"/>
    <s v="E"/>
  </r>
  <r>
    <x v="128"/>
    <d v="2017-09-04T00:00:00"/>
    <x v="1"/>
    <s v="NTE - ZONA NORTE"/>
    <s v="CONC - CONCESIONARIOS"/>
    <n v="1"/>
    <x v="62"/>
    <n v="1"/>
    <x v="125"/>
    <x v="1"/>
    <x v="0"/>
    <m/>
    <x v="92"/>
    <x v="62"/>
    <n v="3521008"/>
    <m/>
    <s v="NO TIENE CUPO"/>
    <n v="0"/>
    <x v="0"/>
    <x v="40"/>
    <x v="0"/>
    <x v="0"/>
    <n v="0"/>
    <x v="0"/>
    <x v="0"/>
    <s v="DIO 110                                           NEGRO BLA"/>
    <e v="#N/A"/>
    <s v=""/>
  </r>
  <r>
    <x v="128"/>
    <d v="2017-09-04T00:00:00"/>
    <x v="1"/>
    <s v="NTE - ZONA NORTE"/>
    <s v="CONC - CONCESIONARIOS"/>
    <n v="2"/>
    <x v="62"/>
    <n v="2"/>
    <x v="125"/>
    <x v="11"/>
    <x v="13"/>
    <m/>
    <x v="92"/>
    <x v="62"/>
    <n v="3067227"/>
    <m/>
    <s v="NO TIENE CUPO"/>
    <n v="0"/>
    <x v="0"/>
    <x v="40"/>
    <x v="8"/>
    <x v="2"/>
    <n v="6134454"/>
    <x v="5"/>
    <x v="2"/>
    <s v="DREAM  NEO                                        ROJO ALFA"/>
    <s v="ENTREGAS"/>
    <s v="E"/>
  </r>
  <r>
    <x v="128"/>
    <d v="2017-09-04T00:00:00"/>
    <x v="1"/>
    <s v="NTE - ZONA NORTE"/>
    <s v="CONC - CONCESIONARIOS"/>
    <n v="14"/>
    <x v="62"/>
    <n v="14"/>
    <x v="125"/>
    <x v="11"/>
    <x v="4"/>
    <m/>
    <x v="92"/>
    <x v="62"/>
    <n v="3067227"/>
    <m/>
    <s v="NO TIENE CUPO"/>
    <n v="0"/>
    <x v="0"/>
    <x v="40"/>
    <x v="0"/>
    <x v="2"/>
    <n v="6134454"/>
    <x v="5"/>
    <x v="2"/>
    <s v="DREAM  NEO                                        NEGRO ROJ"/>
    <s v="ENTREGAS"/>
    <s v="E"/>
  </r>
  <r>
    <x v="128"/>
    <d v="2017-09-04T00:00:00"/>
    <x v="1"/>
    <s v="NTE - ZONA NORTE"/>
    <s v="CONC - CONCESIONARIOS"/>
    <n v="1"/>
    <x v="62"/>
    <n v="1"/>
    <x v="125"/>
    <x v="12"/>
    <x v="9"/>
    <m/>
    <x v="92"/>
    <x v="62"/>
    <n v="5453782"/>
    <m/>
    <s v="NO TIENE CUPO"/>
    <n v="0"/>
    <x v="0"/>
    <x v="40"/>
    <x v="0"/>
    <x v="0"/>
    <n v="0"/>
    <x v="0"/>
    <x v="0"/>
    <s v="CB 160F STD                                       ROJO SPOR"/>
    <e v="#N/A"/>
    <s v=""/>
  </r>
  <r>
    <x v="128"/>
    <d v="2017-09-04T00:00:00"/>
    <x v="1"/>
    <s v="NTE - ZONA NORTE"/>
    <s v="CONC - CONCESIONARIOS"/>
    <n v="2"/>
    <x v="62"/>
    <n v="2"/>
    <x v="125"/>
    <x v="7"/>
    <x v="3"/>
    <m/>
    <x v="92"/>
    <x v="62"/>
    <n v="3696639"/>
    <m/>
    <s v="NO TIENE CUPO"/>
    <n v="0"/>
    <x v="0"/>
    <x v="40"/>
    <x v="5"/>
    <x v="2"/>
    <n v="7393278"/>
    <x v="5"/>
    <x v="2"/>
    <s v="CB 110 DLX                                        NEGRO    "/>
    <s v="ENTREGAS"/>
    <s v="E"/>
  </r>
  <r>
    <x v="129"/>
    <d v="2017-09-04T00:00:00"/>
    <x v="1"/>
    <s v="SURO - SUR OCCIDENTE"/>
    <s v="CONC - CONCESIONARIOS"/>
    <n v="2"/>
    <x v="63"/>
    <n v="2"/>
    <x v="126"/>
    <x v="4"/>
    <x v="3"/>
    <m/>
    <x v="93"/>
    <x v="63"/>
    <n v="3360504"/>
    <m/>
    <s v="NO TIENE CUPO"/>
    <n v="0"/>
    <x v="0"/>
    <x v="7"/>
    <x v="2"/>
    <x v="0"/>
    <n v="0"/>
    <x v="0"/>
    <x v="0"/>
    <s v="*CB-110                                           NEGRO    "/>
    <e v="#N/A"/>
    <s v=""/>
  </r>
  <r>
    <x v="129"/>
    <d v="2017-09-04T00:00:00"/>
    <x v="1"/>
    <s v="SURO - SUR OCCIDENTE"/>
    <s v="CONC - CONCESIONARIOS"/>
    <n v="1"/>
    <x v="63"/>
    <n v="1"/>
    <x v="126"/>
    <x v="0"/>
    <x v="4"/>
    <m/>
    <x v="93"/>
    <x v="63"/>
    <n v="5789916"/>
    <m/>
    <s v="NO TIENE CUPO"/>
    <n v="0"/>
    <x v="0"/>
    <x v="7"/>
    <x v="3"/>
    <x v="0"/>
    <n v="0"/>
    <x v="0"/>
    <x v="0"/>
    <s v="*XR 150L                                          NEGRO ROJ"/>
    <e v="#N/A"/>
    <s v=""/>
  </r>
  <r>
    <x v="129"/>
    <d v="2017-09-04T00:00:00"/>
    <x v="1"/>
    <s v="SURO - SUR OCCIDENTE"/>
    <s v="CONC - CONCESIONARIOS"/>
    <n v="1"/>
    <x v="63"/>
    <n v="1"/>
    <x v="126"/>
    <x v="0"/>
    <x v="3"/>
    <m/>
    <x v="93"/>
    <x v="63"/>
    <n v="5789916"/>
    <m/>
    <s v="NO TIENE CUPO"/>
    <n v="0"/>
    <x v="0"/>
    <x v="7"/>
    <x v="13"/>
    <x v="0"/>
    <n v="0"/>
    <x v="0"/>
    <x v="0"/>
    <s v="*XR 150L                                          NEGRO    "/>
    <e v="#N/A"/>
    <s v=""/>
  </r>
  <r>
    <x v="129"/>
    <d v="2017-09-04T00:00:00"/>
    <x v="1"/>
    <s v="SURO - SUR OCCIDENTE"/>
    <s v="CONC - CONCESIONARIOS"/>
    <n v="4"/>
    <x v="63"/>
    <n v="4"/>
    <x v="126"/>
    <x v="1"/>
    <x v="0"/>
    <m/>
    <x v="93"/>
    <x v="63"/>
    <n v="3521008"/>
    <m/>
    <s v="NO TIENE CUPO"/>
    <n v="0"/>
    <x v="0"/>
    <x v="7"/>
    <x v="0"/>
    <x v="0"/>
    <n v="0"/>
    <x v="0"/>
    <x v="0"/>
    <s v="DIO 110                                           NEGRO BLA"/>
    <e v="#N/A"/>
    <s v=""/>
  </r>
  <r>
    <x v="129"/>
    <d v="2017-09-04T00:00:00"/>
    <x v="1"/>
    <s v="SURO - SUR OCCIDENTE"/>
    <s v="CONC - CONCESIONARIOS"/>
    <n v="12"/>
    <x v="63"/>
    <n v="12"/>
    <x v="126"/>
    <x v="2"/>
    <x v="6"/>
    <m/>
    <x v="93"/>
    <x v="63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29"/>
    <d v="2017-09-04T00:00:00"/>
    <x v="1"/>
    <s v="SURO - SUR OCCIDENTE"/>
    <s v="CONC - CONCESIONARIOS"/>
    <n v="2"/>
    <x v="63"/>
    <n v="2"/>
    <x v="126"/>
    <x v="2"/>
    <x v="9"/>
    <m/>
    <x v="93"/>
    <x v="63"/>
    <n v="6133613"/>
    <m/>
    <s v="NO TIENE CUPO"/>
    <n v="0"/>
    <x v="0"/>
    <x v="7"/>
    <x v="0"/>
    <x v="0"/>
    <n v="0"/>
    <x v="0"/>
    <x v="0"/>
    <s v="CB 160F DLX                                       ROJO SPOR"/>
    <e v="#N/A"/>
    <s v=""/>
  </r>
  <r>
    <x v="129"/>
    <d v="2017-09-04T00:00:00"/>
    <x v="1"/>
    <s v="SURO - SUR OCCIDENTE"/>
    <s v="CONC - CONCESIONARIOS"/>
    <n v="2"/>
    <x v="63"/>
    <n v="2"/>
    <x v="126"/>
    <x v="6"/>
    <x v="2"/>
    <m/>
    <x v="93"/>
    <x v="63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29"/>
    <d v="2017-09-04T00:00:00"/>
    <x v="1"/>
    <s v="SURO - SUR OCCIDENTE"/>
    <s v="CONC - CONCESIONARIOS"/>
    <n v="1"/>
    <x v="63"/>
    <n v="1"/>
    <x v="126"/>
    <x v="11"/>
    <x v="13"/>
    <m/>
    <x v="93"/>
    <x v="63"/>
    <n v="3067227"/>
    <m/>
    <s v="NO TIENE CUPO"/>
    <n v="0"/>
    <x v="0"/>
    <x v="7"/>
    <x v="8"/>
    <x v="0"/>
    <n v="0"/>
    <x v="0"/>
    <x v="0"/>
    <s v="DREAM  NEO                                        ROJO ALFA"/>
    <e v="#N/A"/>
    <s v=""/>
  </r>
  <r>
    <x v="129"/>
    <d v="2017-09-04T00:00:00"/>
    <x v="1"/>
    <s v="SURO - SUR OCCIDENTE"/>
    <s v="CONC - CONCESIONARIOS"/>
    <n v="14"/>
    <x v="63"/>
    <n v="14"/>
    <x v="126"/>
    <x v="11"/>
    <x v="4"/>
    <m/>
    <x v="93"/>
    <x v="63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29"/>
    <d v="2017-09-04T00:00:00"/>
    <x v="1"/>
    <s v="SURO - SUR OCCIDENTE"/>
    <s v="CONC - CONCESIONARIOS"/>
    <n v="2"/>
    <x v="63"/>
    <n v="2"/>
    <x v="126"/>
    <x v="3"/>
    <x v="2"/>
    <m/>
    <x v="93"/>
    <x v="63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29"/>
    <d v="2017-09-04T00:00:00"/>
    <x v="1"/>
    <s v="SURO - SUR OCCIDENTE"/>
    <s v="CONC - CONCESIONARIOS"/>
    <n v="6"/>
    <x v="63"/>
    <n v="6"/>
    <x v="126"/>
    <x v="3"/>
    <x v="3"/>
    <m/>
    <x v="93"/>
    <x v="63"/>
    <n v="3941176"/>
    <m/>
    <s v="NO TIENE CUPO"/>
    <n v="0"/>
    <x v="0"/>
    <x v="7"/>
    <x v="1"/>
    <x v="0"/>
    <n v="0"/>
    <x v="0"/>
    <x v="0"/>
    <s v="WAVE 110S                                         NEGRO    "/>
    <e v="#N/A"/>
    <s v=""/>
  </r>
  <r>
    <x v="129"/>
    <d v="2017-09-04T00:00:00"/>
    <x v="1"/>
    <s v="SURO - SUR OCCIDENTE"/>
    <s v="CONC - CONCESIONARIOS"/>
    <n v="1"/>
    <x v="63"/>
    <n v="1"/>
    <x v="126"/>
    <x v="12"/>
    <x v="6"/>
    <m/>
    <x v="93"/>
    <x v="63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29"/>
    <d v="2017-09-04T00:00:00"/>
    <x v="1"/>
    <s v="SURO - SUR OCCIDENTE"/>
    <s v="CONC - CONCESIONARIOS"/>
    <n v="1"/>
    <x v="63"/>
    <n v="1"/>
    <x v="126"/>
    <x v="12"/>
    <x v="9"/>
    <m/>
    <x v="93"/>
    <x v="63"/>
    <n v="5453782"/>
    <m/>
    <s v="NO TIENE CUPO"/>
    <n v="0"/>
    <x v="0"/>
    <x v="7"/>
    <x v="0"/>
    <x v="0"/>
    <n v="0"/>
    <x v="0"/>
    <x v="0"/>
    <s v="CB 160F STD                                       ROJO SPOR"/>
    <e v="#N/A"/>
    <s v=""/>
  </r>
  <r>
    <x v="129"/>
    <d v="2017-09-04T00:00:00"/>
    <x v="1"/>
    <s v="SURO - SUR OCCIDENTE"/>
    <s v="CONC - CONCESIONARIOS"/>
    <n v="1"/>
    <x v="63"/>
    <n v="1"/>
    <x v="126"/>
    <x v="12"/>
    <x v="17"/>
    <m/>
    <x v="93"/>
    <x v="63"/>
    <n v="5453782"/>
    <m/>
    <s v="NO TIENE CUPO"/>
    <n v="0"/>
    <x v="0"/>
    <x v="7"/>
    <x v="0"/>
    <x v="0"/>
    <n v="0"/>
    <x v="0"/>
    <x v="0"/>
    <s v="CB 160F STD                                       BLANCO PE"/>
    <e v="#N/A"/>
    <s v=""/>
  </r>
  <r>
    <x v="129"/>
    <d v="2017-09-04T00:00:00"/>
    <x v="1"/>
    <s v="SURO - SUR OCCIDENTE"/>
    <s v="CONC - CONCESIONARIOS"/>
    <n v="1"/>
    <x v="63"/>
    <n v="1"/>
    <x v="126"/>
    <x v="7"/>
    <x v="14"/>
    <m/>
    <x v="93"/>
    <x v="63"/>
    <n v="3696639"/>
    <m/>
    <s v="NO TIENE CUPO"/>
    <n v="0"/>
    <x v="0"/>
    <x v="7"/>
    <x v="0"/>
    <x v="0"/>
    <n v="0"/>
    <x v="0"/>
    <x v="0"/>
    <s v="CB 110 DLX                                        GRIS     "/>
    <e v="#N/A"/>
    <s v=""/>
  </r>
  <r>
    <x v="129"/>
    <d v="2017-09-04T00:00:00"/>
    <x v="1"/>
    <s v="SURO - SUR OCCIDENTE"/>
    <s v="CONC - CONCESIONARIOS"/>
    <n v="4"/>
    <x v="63"/>
    <n v="4"/>
    <x v="126"/>
    <x v="7"/>
    <x v="7"/>
    <m/>
    <x v="93"/>
    <x v="63"/>
    <n v="3696639"/>
    <m/>
    <s v="NO TIENE CUPO"/>
    <n v="0"/>
    <x v="0"/>
    <x v="7"/>
    <x v="10"/>
    <x v="0"/>
    <n v="0"/>
    <x v="0"/>
    <x v="0"/>
    <s v="CB 110 DLX                                        AZUL     "/>
    <e v="#N/A"/>
    <s v=""/>
  </r>
  <r>
    <x v="129"/>
    <d v="2017-09-04T00:00:00"/>
    <x v="1"/>
    <s v="SURO - SUR OCCIDENTE"/>
    <s v="CONC - CONCESIONARIOS"/>
    <n v="6"/>
    <x v="63"/>
    <n v="6"/>
    <x v="126"/>
    <x v="7"/>
    <x v="3"/>
    <m/>
    <x v="93"/>
    <x v="63"/>
    <n v="3696639"/>
    <m/>
    <s v="NO TIENE CUPO"/>
    <n v="0"/>
    <x v="0"/>
    <x v="7"/>
    <x v="5"/>
    <x v="0"/>
    <n v="0"/>
    <x v="0"/>
    <x v="0"/>
    <s v="CB 110 DLX                                        NEGRO    "/>
    <e v="#N/A"/>
    <s v=""/>
  </r>
  <r>
    <x v="130"/>
    <d v="2017-09-04T00:00:00"/>
    <x v="1"/>
    <s v="SURO - SUR OCCIDENTE"/>
    <s v="CONC - CONCESIONARIOS"/>
    <n v="1"/>
    <x v="64"/>
    <n v="1"/>
    <x v="127"/>
    <x v="4"/>
    <x v="9"/>
    <m/>
    <x v="94"/>
    <x v="64"/>
    <n v="3360504"/>
    <m/>
    <n v="12037319"/>
    <n v="0"/>
    <x v="0"/>
    <x v="9"/>
    <x v="6"/>
    <x v="0"/>
    <n v="0"/>
    <x v="0"/>
    <x v="0"/>
    <s v="*CB-110                                           ROJO SPOR"/>
    <e v="#N/A"/>
    <s v=""/>
  </r>
  <r>
    <x v="130"/>
    <d v="2017-09-04T00:00:00"/>
    <x v="1"/>
    <s v="SURO - SUR OCCIDENTE"/>
    <s v="CONC - CONCESIONARIOS"/>
    <n v="1"/>
    <x v="64"/>
    <n v="1"/>
    <x v="127"/>
    <x v="14"/>
    <x v="22"/>
    <m/>
    <x v="94"/>
    <x v="64"/>
    <n v="3588235"/>
    <m/>
    <n v="12037319"/>
    <n v="0"/>
    <x v="0"/>
    <x v="9"/>
    <x v="16"/>
    <x v="0"/>
    <n v="0"/>
    <x v="0"/>
    <x v="0"/>
    <s v="*CB1 PRO                                          PEARL PRO"/>
    <e v="#N/A"/>
    <s v=""/>
  </r>
  <r>
    <x v="130"/>
    <d v="2017-09-04T00:00:00"/>
    <x v="1"/>
    <s v="SURO - SUR OCCIDENTE"/>
    <s v="CONC - CONCESIONARIOS"/>
    <n v="1"/>
    <x v="64"/>
    <n v="1"/>
    <x v="127"/>
    <x v="0"/>
    <x v="4"/>
    <m/>
    <x v="94"/>
    <x v="64"/>
    <n v="5789916"/>
    <m/>
    <n v="12037319"/>
    <n v="0"/>
    <x v="0"/>
    <x v="9"/>
    <x v="3"/>
    <x v="0"/>
    <n v="0"/>
    <x v="0"/>
    <x v="0"/>
    <s v="*XR 150L                                          NEGRO ROJ"/>
    <e v="#N/A"/>
    <s v=""/>
  </r>
  <r>
    <x v="130"/>
    <d v="2017-09-04T00:00:00"/>
    <x v="1"/>
    <s v="SURO - SUR OCCIDENTE"/>
    <s v="CONC - CONCESIONARIOS"/>
    <n v="1"/>
    <x v="64"/>
    <n v="1"/>
    <x v="127"/>
    <x v="0"/>
    <x v="3"/>
    <m/>
    <x v="94"/>
    <x v="64"/>
    <n v="5789916"/>
    <m/>
    <n v="12037319"/>
    <n v="0"/>
    <x v="0"/>
    <x v="9"/>
    <x v="13"/>
    <x v="0"/>
    <n v="0"/>
    <x v="0"/>
    <x v="0"/>
    <s v="*XR 150L                                          NEGRO    "/>
    <e v="#N/A"/>
    <s v=""/>
  </r>
  <r>
    <x v="130"/>
    <d v="2017-09-04T00:00:00"/>
    <x v="1"/>
    <s v="SURO - SUR OCCIDENTE"/>
    <s v="CONC - CONCESIONARIOS"/>
    <n v="2"/>
    <x v="64"/>
    <n v="2"/>
    <x v="127"/>
    <x v="0"/>
    <x v="0"/>
    <m/>
    <x v="94"/>
    <x v="64"/>
    <n v="5789916"/>
    <m/>
    <n v="12037319"/>
    <n v="0"/>
    <x v="0"/>
    <x v="9"/>
    <x v="0"/>
    <x v="0"/>
    <n v="0"/>
    <x v="0"/>
    <x v="0"/>
    <s v="*XR 150L                                          NEGRO BLA"/>
    <e v="#N/A"/>
    <s v=""/>
  </r>
  <r>
    <x v="130"/>
    <d v="2017-09-04T00:00:00"/>
    <x v="1"/>
    <s v="SURO - SUR OCCIDENTE"/>
    <s v="CONC - CONCESIONARIOS"/>
    <n v="1"/>
    <x v="64"/>
    <n v="1"/>
    <x v="127"/>
    <x v="5"/>
    <x v="11"/>
    <m/>
    <x v="94"/>
    <x v="64"/>
    <n v="7554622"/>
    <m/>
    <n v="12037319"/>
    <n v="0"/>
    <x v="0"/>
    <x v="9"/>
    <x v="8"/>
    <x v="0"/>
    <n v="0"/>
    <x v="0"/>
    <x v="0"/>
    <s v="CB 190R                                           ROJO NEGR"/>
    <e v="#N/A"/>
    <s v=""/>
  </r>
  <r>
    <x v="130"/>
    <d v="2017-09-04T00:00:00"/>
    <x v="1"/>
    <s v="SURO - SUR OCCIDENTE"/>
    <s v="CONC - CONCESIONARIOS"/>
    <n v="1"/>
    <x v="64"/>
    <n v="1"/>
    <x v="127"/>
    <x v="5"/>
    <x v="5"/>
    <m/>
    <x v="94"/>
    <x v="64"/>
    <n v="7554622"/>
    <m/>
    <n v="12037319"/>
    <n v="0"/>
    <x v="0"/>
    <x v="9"/>
    <x v="4"/>
    <x v="0"/>
    <n v="0"/>
    <x v="0"/>
    <x v="0"/>
    <s v="CB 190R                                           NEGRO ONI"/>
    <e v="#N/A"/>
    <s v=""/>
  </r>
  <r>
    <x v="130"/>
    <d v="2017-09-04T00:00:00"/>
    <x v="1"/>
    <s v="SURO - SUR OCCIDENTE"/>
    <s v="CONC - CONCESIONARIOS"/>
    <n v="1"/>
    <x v="64"/>
    <n v="1"/>
    <x v="127"/>
    <x v="1"/>
    <x v="0"/>
    <m/>
    <x v="94"/>
    <x v="64"/>
    <n v="3521008"/>
    <m/>
    <n v="12037319"/>
    <n v="0"/>
    <x v="0"/>
    <x v="9"/>
    <x v="0"/>
    <x v="0"/>
    <n v="0"/>
    <x v="0"/>
    <x v="0"/>
    <s v="DIO 110                                           NEGRO BLA"/>
    <e v="#N/A"/>
    <s v=""/>
  </r>
  <r>
    <x v="130"/>
    <d v="2017-09-04T00:00:00"/>
    <x v="1"/>
    <s v="SURO - SUR OCCIDENTE"/>
    <s v="CONC - CONCESIONARIOS"/>
    <n v="2"/>
    <x v="64"/>
    <n v="2"/>
    <x v="127"/>
    <x v="9"/>
    <x v="12"/>
    <m/>
    <x v="94"/>
    <x v="64"/>
    <n v="7730252"/>
    <m/>
    <n v="12037319"/>
    <n v="0"/>
    <x v="0"/>
    <x v="9"/>
    <x v="7"/>
    <x v="0"/>
    <n v="0"/>
    <x v="0"/>
    <x v="0"/>
    <s v="CB 190 REPSOL                                     NARANJA B"/>
    <e v="#N/A"/>
    <s v=""/>
  </r>
  <r>
    <x v="130"/>
    <d v="2017-09-04T00:00:00"/>
    <x v="1"/>
    <s v="SURO - SUR OCCIDENTE"/>
    <s v="CONC - CONCESIONARIOS"/>
    <n v="1"/>
    <x v="64"/>
    <n v="1"/>
    <x v="127"/>
    <x v="2"/>
    <x v="6"/>
    <m/>
    <x v="94"/>
    <x v="64"/>
    <n v="6133613"/>
    <m/>
    <n v="12037319"/>
    <n v="0"/>
    <x v="0"/>
    <x v="9"/>
    <x v="0"/>
    <x v="0"/>
    <n v="0"/>
    <x v="0"/>
    <x v="0"/>
    <s v="CB 160F DLX                                       NEGRO PER"/>
    <e v="#N/A"/>
    <s v=""/>
  </r>
  <r>
    <x v="130"/>
    <d v="2017-09-04T00:00:00"/>
    <x v="1"/>
    <s v="SURO - SUR OCCIDENTE"/>
    <s v="CONC - CONCESIONARIOS"/>
    <n v="1"/>
    <x v="64"/>
    <n v="1"/>
    <x v="127"/>
    <x v="2"/>
    <x v="17"/>
    <m/>
    <x v="94"/>
    <x v="64"/>
    <n v="6133613"/>
    <m/>
    <n v="12037319"/>
    <n v="0"/>
    <x v="0"/>
    <x v="9"/>
    <x v="0"/>
    <x v="0"/>
    <n v="0"/>
    <x v="0"/>
    <x v="0"/>
    <s v="CB 160F DLX                                       BLANCO PE"/>
    <e v="#N/A"/>
    <s v=""/>
  </r>
  <r>
    <x v="130"/>
    <d v="2017-09-04T00:00:00"/>
    <x v="1"/>
    <s v="SURO - SUR OCCIDENTE"/>
    <s v="CONC - CONCESIONARIOS"/>
    <n v="1"/>
    <x v="64"/>
    <n v="1"/>
    <x v="127"/>
    <x v="2"/>
    <x v="9"/>
    <m/>
    <x v="94"/>
    <x v="64"/>
    <n v="6133613"/>
    <m/>
    <n v="12037319"/>
    <n v="0"/>
    <x v="0"/>
    <x v="9"/>
    <x v="0"/>
    <x v="0"/>
    <n v="0"/>
    <x v="0"/>
    <x v="0"/>
    <s v="CB 160F DLX                                       ROJO SPOR"/>
    <e v="#N/A"/>
    <s v=""/>
  </r>
  <r>
    <x v="130"/>
    <d v="2017-09-04T00:00:00"/>
    <x v="1"/>
    <s v="SURO - SUR OCCIDENTE"/>
    <s v="CONC - CONCESIONARIOS"/>
    <n v="1"/>
    <x v="64"/>
    <n v="1"/>
    <x v="127"/>
    <x v="2"/>
    <x v="1"/>
    <m/>
    <x v="94"/>
    <x v="64"/>
    <n v="6133613"/>
    <m/>
    <n v="12037319"/>
    <n v="0"/>
    <x v="0"/>
    <x v="9"/>
    <x v="0"/>
    <x v="0"/>
    <n v="0"/>
    <x v="0"/>
    <x v="0"/>
    <s v="CB 160F DLX                                       NARANJA N"/>
    <e v="#N/A"/>
    <s v=""/>
  </r>
  <r>
    <x v="130"/>
    <d v="2017-09-04T00:00:00"/>
    <x v="1"/>
    <s v="SURO - SUR OCCIDENTE"/>
    <s v="CONC - CONCESIONARIOS"/>
    <n v="1"/>
    <x v="64"/>
    <n v="1"/>
    <x v="127"/>
    <x v="6"/>
    <x v="7"/>
    <m/>
    <x v="94"/>
    <x v="64"/>
    <n v="3521008"/>
    <m/>
    <n v="12037319"/>
    <n v="0"/>
    <x v="0"/>
    <x v="9"/>
    <x v="0"/>
    <x v="0"/>
    <n v="0"/>
    <x v="0"/>
    <x v="0"/>
    <s v="DIO  110                                          AZUL     "/>
    <e v="#N/A"/>
    <s v=""/>
  </r>
  <r>
    <x v="130"/>
    <d v="2017-09-04T00:00:00"/>
    <x v="1"/>
    <s v="SURO - SUR OCCIDENTE"/>
    <s v="CONC - CONCESIONARIOS"/>
    <n v="1"/>
    <x v="64"/>
    <n v="1"/>
    <x v="127"/>
    <x v="6"/>
    <x v="2"/>
    <m/>
    <x v="94"/>
    <x v="64"/>
    <n v="3521008"/>
    <m/>
    <n v="12037319"/>
    <n v="0"/>
    <x v="0"/>
    <x v="9"/>
    <x v="0"/>
    <x v="0"/>
    <n v="0"/>
    <x v="0"/>
    <x v="0"/>
    <s v="DIO  110                                          ROJO     "/>
    <e v="#N/A"/>
    <s v=""/>
  </r>
  <r>
    <x v="130"/>
    <d v="2017-09-04T00:00:00"/>
    <x v="1"/>
    <s v="SURO - SUR OCCIDENTE"/>
    <s v="CONC - CONCESIONARIOS"/>
    <n v="1"/>
    <x v="64"/>
    <n v="1"/>
    <x v="127"/>
    <x v="11"/>
    <x v="13"/>
    <m/>
    <x v="94"/>
    <x v="64"/>
    <n v="3067227"/>
    <m/>
    <n v="12037319"/>
    <n v="0"/>
    <x v="0"/>
    <x v="9"/>
    <x v="8"/>
    <x v="0"/>
    <n v="0"/>
    <x v="0"/>
    <x v="0"/>
    <s v="DREAM  NEO                                        ROJO ALFA"/>
    <e v="#N/A"/>
    <s v=""/>
  </r>
  <r>
    <x v="130"/>
    <d v="2017-09-04T00:00:00"/>
    <x v="1"/>
    <s v="SURO - SUR OCCIDENTE"/>
    <s v="CONC - CONCESIONARIOS"/>
    <n v="4"/>
    <x v="64"/>
    <n v="4"/>
    <x v="127"/>
    <x v="11"/>
    <x v="18"/>
    <m/>
    <x v="94"/>
    <x v="64"/>
    <n v="3067227"/>
    <m/>
    <n v="12037319"/>
    <n v="0"/>
    <x v="0"/>
    <x v="9"/>
    <x v="0"/>
    <x v="0"/>
    <n v="0"/>
    <x v="0"/>
    <x v="0"/>
    <s v="DREAM  NEO                                        NEGRO AZU"/>
    <e v="#N/A"/>
    <s v=""/>
  </r>
  <r>
    <x v="130"/>
    <d v="2017-09-04T00:00:00"/>
    <x v="1"/>
    <s v="SURO - SUR OCCIDENTE"/>
    <s v="CONC - CONCESIONARIOS"/>
    <n v="2"/>
    <x v="64"/>
    <n v="2"/>
    <x v="127"/>
    <x v="11"/>
    <x v="4"/>
    <m/>
    <x v="94"/>
    <x v="64"/>
    <n v="3067227"/>
    <m/>
    <n v="12037319"/>
    <n v="0"/>
    <x v="0"/>
    <x v="9"/>
    <x v="0"/>
    <x v="0"/>
    <n v="0"/>
    <x v="0"/>
    <x v="0"/>
    <s v="DREAM  NEO                                        NEGRO ROJ"/>
    <e v="#N/A"/>
    <s v=""/>
  </r>
  <r>
    <x v="130"/>
    <d v="2017-09-04T00:00:00"/>
    <x v="1"/>
    <s v="SURO - SUR OCCIDENTE"/>
    <s v="CONC - CONCESIONARIOS"/>
    <n v="2"/>
    <x v="64"/>
    <n v="2"/>
    <x v="127"/>
    <x v="7"/>
    <x v="14"/>
    <m/>
    <x v="94"/>
    <x v="64"/>
    <n v="3696639"/>
    <m/>
    <n v="12037319"/>
    <n v="0"/>
    <x v="0"/>
    <x v="9"/>
    <x v="0"/>
    <x v="0"/>
    <n v="0"/>
    <x v="0"/>
    <x v="0"/>
    <s v="CB 110 DLX                                        GRIS     "/>
    <e v="#N/A"/>
    <s v=""/>
  </r>
  <r>
    <x v="130"/>
    <d v="2017-09-04T00:00:00"/>
    <x v="1"/>
    <s v="SURO - SUR OCCIDENTE"/>
    <s v="CONC - CONCESIONARIOS"/>
    <n v="1"/>
    <x v="64"/>
    <n v="1"/>
    <x v="127"/>
    <x v="7"/>
    <x v="2"/>
    <m/>
    <x v="94"/>
    <x v="64"/>
    <n v="3696639"/>
    <m/>
    <n v="12037319"/>
    <n v="0"/>
    <x v="0"/>
    <x v="9"/>
    <x v="9"/>
    <x v="0"/>
    <n v="0"/>
    <x v="0"/>
    <x v="0"/>
    <s v="CB 110 DLX                                        ROJO     "/>
    <e v="#N/A"/>
    <s v=""/>
  </r>
  <r>
    <x v="130"/>
    <d v="2017-09-04T00:00:00"/>
    <x v="1"/>
    <s v="SURO - SUR OCCIDENTE"/>
    <s v="CONC - CONCESIONARIOS"/>
    <n v="3"/>
    <x v="64"/>
    <n v="3"/>
    <x v="127"/>
    <x v="7"/>
    <x v="7"/>
    <m/>
    <x v="94"/>
    <x v="64"/>
    <n v="3696639"/>
    <m/>
    <n v="12037319"/>
    <n v="0"/>
    <x v="0"/>
    <x v="9"/>
    <x v="10"/>
    <x v="0"/>
    <n v="0"/>
    <x v="0"/>
    <x v="0"/>
    <s v="CB 110 DLX                                        AZUL     "/>
    <e v="#N/A"/>
    <s v=""/>
  </r>
  <r>
    <x v="130"/>
    <d v="2017-09-04T00:00:00"/>
    <x v="1"/>
    <s v="SURO - SUR OCCIDENTE"/>
    <s v="CONC - CONCESIONARIOS"/>
    <n v="2"/>
    <x v="64"/>
    <n v="2"/>
    <x v="127"/>
    <x v="7"/>
    <x v="3"/>
    <m/>
    <x v="94"/>
    <x v="64"/>
    <n v="3696639"/>
    <m/>
    <n v="12037319"/>
    <n v="0"/>
    <x v="0"/>
    <x v="9"/>
    <x v="5"/>
    <x v="0"/>
    <n v="0"/>
    <x v="0"/>
    <x v="0"/>
    <s v="CB 110 DLX                                        NEGRO    "/>
    <e v="#N/A"/>
    <s v=""/>
  </r>
  <r>
    <x v="131"/>
    <d v="2017-09-04T00:00:00"/>
    <x v="1"/>
    <s v="SURO - SUR OCCIDENTE"/>
    <s v="CONC - CONCESIONARIOS"/>
    <n v="2"/>
    <x v="64"/>
    <n v="2"/>
    <x v="128"/>
    <x v="4"/>
    <x v="3"/>
    <m/>
    <x v="95"/>
    <x v="64"/>
    <n v="3360504"/>
    <m/>
    <n v="12037319"/>
    <n v="0"/>
    <x v="0"/>
    <x v="9"/>
    <x v="2"/>
    <x v="0"/>
    <n v="0"/>
    <x v="0"/>
    <x v="0"/>
    <s v="*CB-110                                           NEGRO    "/>
    <e v="#N/A"/>
    <s v=""/>
  </r>
  <r>
    <x v="131"/>
    <d v="2017-09-04T00:00:00"/>
    <x v="1"/>
    <s v="SURO - SUR OCCIDENTE"/>
    <s v="CONC - CONCESIONARIOS"/>
    <n v="1"/>
    <x v="64"/>
    <n v="1"/>
    <x v="128"/>
    <x v="14"/>
    <x v="22"/>
    <m/>
    <x v="95"/>
    <x v="64"/>
    <n v="3588235"/>
    <m/>
    <n v="12037319"/>
    <n v="0"/>
    <x v="0"/>
    <x v="9"/>
    <x v="16"/>
    <x v="0"/>
    <n v="0"/>
    <x v="0"/>
    <x v="0"/>
    <s v="*CB1 PRO                                          PEARL PRO"/>
    <e v="#N/A"/>
    <s v=""/>
  </r>
  <r>
    <x v="131"/>
    <d v="2017-09-04T00:00:00"/>
    <x v="1"/>
    <s v="SURO - SUR OCCIDENTE"/>
    <s v="CONC - CONCESIONARIOS"/>
    <n v="1"/>
    <x v="64"/>
    <n v="1"/>
    <x v="128"/>
    <x v="2"/>
    <x v="6"/>
    <m/>
    <x v="95"/>
    <x v="64"/>
    <n v="6133613"/>
    <m/>
    <n v="12037319"/>
    <n v="0"/>
    <x v="0"/>
    <x v="9"/>
    <x v="0"/>
    <x v="0"/>
    <n v="0"/>
    <x v="0"/>
    <x v="0"/>
    <s v="CB 160F DLX                                       NEGRO PER"/>
    <e v="#N/A"/>
    <s v=""/>
  </r>
  <r>
    <x v="131"/>
    <d v="2017-09-04T00:00:00"/>
    <x v="1"/>
    <s v="SURO - SUR OCCIDENTE"/>
    <s v="CONC - CONCESIONARIOS"/>
    <n v="1"/>
    <x v="64"/>
    <n v="1"/>
    <x v="128"/>
    <x v="2"/>
    <x v="1"/>
    <m/>
    <x v="95"/>
    <x v="64"/>
    <n v="6133613"/>
    <m/>
    <n v="12037319"/>
    <n v="0"/>
    <x v="0"/>
    <x v="9"/>
    <x v="0"/>
    <x v="0"/>
    <n v="0"/>
    <x v="0"/>
    <x v="0"/>
    <s v="CB 160F DLX                                       NARANJA N"/>
    <e v="#N/A"/>
    <s v=""/>
  </r>
  <r>
    <x v="131"/>
    <d v="2017-09-04T00:00:00"/>
    <x v="1"/>
    <s v="SURO - SUR OCCIDENTE"/>
    <s v="CONC - CONCESIONARIOS"/>
    <n v="1"/>
    <x v="64"/>
    <n v="1"/>
    <x v="128"/>
    <x v="6"/>
    <x v="2"/>
    <m/>
    <x v="95"/>
    <x v="64"/>
    <n v="3521008"/>
    <m/>
    <n v="12037319"/>
    <n v="0"/>
    <x v="0"/>
    <x v="9"/>
    <x v="0"/>
    <x v="0"/>
    <n v="0"/>
    <x v="0"/>
    <x v="0"/>
    <s v="DIO  110                                          ROJO     "/>
    <e v="#N/A"/>
    <s v=""/>
  </r>
  <r>
    <x v="131"/>
    <d v="2017-09-04T00:00:00"/>
    <x v="1"/>
    <s v="SURO - SUR OCCIDENTE"/>
    <s v="CONC - CONCESIONARIOS"/>
    <n v="2"/>
    <x v="64"/>
    <n v="2"/>
    <x v="128"/>
    <x v="11"/>
    <x v="13"/>
    <m/>
    <x v="95"/>
    <x v="64"/>
    <n v="3067227"/>
    <m/>
    <n v="12037319"/>
    <n v="0"/>
    <x v="0"/>
    <x v="9"/>
    <x v="8"/>
    <x v="0"/>
    <n v="0"/>
    <x v="0"/>
    <x v="0"/>
    <s v="DREAM  NEO                                        ROJO ALFA"/>
    <e v="#N/A"/>
    <s v=""/>
  </r>
  <r>
    <x v="131"/>
    <d v="2017-09-04T00:00:00"/>
    <x v="1"/>
    <s v="SURO - SUR OCCIDENTE"/>
    <s v="CONC - CONCESIONARIOS"/>
    <n v="3"/>
    <x v="64"/>
    <n v="3"/>
    <x v="128"/>
    <x v="11"/>
    <x v="18"/>
    <m/>
    <x v="95"/>
    <x v="64"/>
    <n v="3067227"/>
    <m/>
    <n v="12037319"/>
    <n v="0"/>
    <x v="0"/>
    <x v="9"/>
    <x v="0"/>
    <x v="0"/>
    <n v="0"/>
    <x v="0"/>
    <x v="0"/>
    <s v="DREAM  NEO                                        NEGRO AZU"/>
    <e v="#N/A"/>
    <s v=""/>
  </r>
  <r>
    <x v="131"/>
    <d v="2017-09-04T00:00:00"/>
    <x v="1"/>
    <s v="SURO - SUR OCCIDENTE"/>
    <s v="CONC - CONCESIONARIOS"/>
    <n v="2"/>
    <x v="64"/>
    <n v="2"/>
    <x v="128"/>
    <x v="11"/>
    <x v="4"/>
    <m/>
    <x v="95"/>
    <x v="64"/>
    <n v="3067227"/>
    <m/>
    <n v="12037319"/>
    <n v="0"/>
    <x v="0"/>
    <x v="9"/>
    <x v="0"/>
    <x v="0"/>
    <n v="0"/>
    <x v="0"/>
    <x v="0"/>
    <s v="DREAM  NEO                                        NEGRO ROJ"/>
    <e v="#N/A"/>
    <s v=""/>
  </r>
  <r>
    <x v="131"/>
    <d v="2017-09-04T00:00:00"/>
    <x v="1"/>
    <s v="SURO - SUR OCCIDENTE"/>
    <s v="CONC - CONCESIONARIOS"/>
    <n v="3"/>
    <x v="64"/>
    <n v="3"/>
    <x v="128"/>
    <x v="7"/>
    <x v="14"/>
    <m/>
    <x v="95"/>
    <x v="64"/>
    <n v="3696639"/>
    <m/>
    <n v="12037319"/>
    <n v="0"/>
    <x v="0"/>
    <x v="9"/>
    <x v="0"/>
    <x v="0"/>
    <n v="0"/>
    <x v="0"/>
    <x v="0"/>
    <s v="CB 110 DLX                                        GRIS     "/>
    <e v="#N/A"/>
    <s v=""/>
  </r>
  <r>
    <x v="131"/>
    <d v="2017-09-04T00:00:00"/>
    <x v="1"/>
    <s v="SURO - SUR OCCIDENTE"/>
    <s v="CONC - CONCESIONARIOS"/>
    <n v="1"/>
    <x v="64"/>
    <n v="1"/>
    <x v="128"/>
    <x v="7"/>
    <x v="2"/>
    <m/>
    <x v="95"/>
    <x v="64"/>
    <n v="3696639"/>
    <m/>
    <n v="12037319"/>
    <n v="0"/>
    <x v="0"/>
    <x v="9"/>
    <x v="9"/>
    <x v="0"/>
    <n v="0"/>
    <x v="0"/>
    <x v="0"/>
    <s v="CB 110 DLX                                        ROJO     "/>
    <e v="#N/A"/>
    <s v=""/>
  </r>
  <r>
    <x v="131"/>
    <d v="2017-09-04T00:00:00"/>
    <x v="1"/>
    <s v="SURO - SUR OCCIDENTE"/>
    <s v="CONC - CONCESIONARIOS"/>
    <n v="4"/>
    <x v="64"/>
    <n v="4"/>
    <x v="128"/>
    <x v="7"/>
    <x v="7"/>
    <m/>
    <x v="95"/>
    <x v="64"/>
    <n v="3696639"/>
    <m/>
    <n v="12037319"/>
    <n v="0"/>
    <x v="0"/>
    <x v="9"/>
    <x v="10"/>
    <x v="0"/>
    <n v="0"/>
    <x v="0"/>
    <x v="0"/>
    <s v="CB 110 DLX                                        AZUL     "/>
    <e v="#N/A"/>
    <s v=""/>
  </r>
  <r>
    <x v="131"/>
    <d v="2017-09-04T00:00:00"/>
    <x v="1"/>
    <s v="SURO - SUR OCCIDENTE"/>
    <s v="CONC - CONCESIONARIOS"/>
    <n v="4"/>
    <x v="64"/>
    <n v="4"/>
    <x v="128"/>
    <x v="7"/>
    <x v="3"/>
    <m/>
    <x v="95"/>
    <x v="64"/>
    <n v="3696639"/>
    <m/>
    <n v="12037319"/>
    <n v="0"/>
    <x v="0"/>
    <x v="9"/>
    <x v="5"/>
    <x v="0"/>
    <n v="0"/>
    <x v="0"/>
    <x v="0"/>
    <s v="CB 110 DLX                                        NEGRO    "/>
    <e v="#N/A"/>
    <s v=""/>
  </r>
  <r>
    <x v="132"/>
    <d v="2017-09-04T00:00:00"/>
    <x v="1"/>
    <s v="SURO - SUR OCCIDENTE"/>
    <s v="CONC - CONCESIONARIOS"/>
    <n v="1"/>
    <x v="64"/>
    <n v="1"/>
    <x v="129"/>
    <x v="4"/>
    <x v="3"/>
    <m/>
    <x v="8"/>
    <x v="64"/>
    <n v="3360504"/>
    <m/>
    <n v="12037319"/>
    <n v="0"/>
    <x v="0"/>
    <x v="9"/>
    <x v="2"/>
    <x v="0"/>
    <n v="0"/>
    <x v="0"/>
    <x v="0"/>
    <s v="*CB-110                                           NEGRO    "/>
    <e v="#N/A"/>
    <s v=""/>
  </r>
  <r>
    <x v="132"/>
    <d v="2017-09-04T00:00:00"/>
    <x v="1"/>
    <s v="SURO - SUR OCCIDENTE"/>
    <s v="CONC - CONCESIONARIOS"/>
    <n v="1"/>
    <x v="64"/>
    <n v="1"/>
    <x v="129"/>
    <x v="4"/>
    <x v="16"/>
    <m/>
    <x v="8"/>
    <x v="64"/>
    <n v="3360504"/>
    <m/>
    <n v="12037319"/>
    <n v="0"/>
    <x v="0"/>
    <x v="9"/>
    <x v="12"/>
    <x v="0"/>
    <n v="0"/>
    <x v="0"/>
    <x v="0"/>
    <s v="*CB-110                                           AZUL FIJI"/>
    <e v="#N/A"/>
    <s v=""/>
  </r>
  <r>
    <x v="132"/>
    <d v="2017-09-04T00:00:00"/>
    <x v="1"/>
    <s v="SURO - SUR OCCIDENTE"/>
    <s v="CONC - CONCESIONARIOS"/>
    <n v="2"/>
    <x v="64"/>
    <n v="2"/>
    <x v="129"/>
    <x v="0"/>
    <x v="0"/>
    <m/>
    <x v="8"/>
    <x v="64"/>
    <n v="5789916"/>
    <m/>
    <n v="12037319"/>
    <n v="0"/>
    <x v="0"/>
    <x v="9"/>
    <x v="0"/>
    <x v="0"/>
    <n v="0"/>
    <x v="0"/>
    <x v="0"/>
    <s v="*XR 150L                                          NEGRO BLA"/>
    <e v="#N/A"/>
    <s v=""/>
  </r>
  <r>
    <x v="132"/>
    <d v="2017-09-04T00:00:00"/>
    <x v="1"/>
    <s v="SURO - SUR OCCIDENTE"/>
    <s v="CONC - CONCESIONARIOS"/>
    <n v="1"/>
    <x v="64"/>
    <n v="1"/>
    <x v="129"/>
    <x v="9"/>
    <x v="12"/>
    <m/>
    <x v="8"/>
    <x v="64"/>
    <n v="7730252"/>
    <m/>
    <n v="12037319"/>
    <n v="0"/>
    <x v="0"/>
    <x v="9"/>
    <x v="7"/>
    <x v="0"/>
    <n v="0"/>
    <x v="0"/>
    <x v="0"/>
    <s v="CB 190 REPSOL                                     NARANJA B"/>
    <e v="#N/A"/>
    <s v=""/>
  </r>
  <r>
    <x v="132"/>
    <d v="2017-09-04T00:00:00"/>
    <x v="1"/>
    <s v="SURO - SUR OCCIDENTE"/>
    <s v="CONC - CONCESIONARIOS"/>
    <n v="1"/>
    <x v="64"/>
    <n v="1"/>
    <x v="129"/>
    <x v="2"/>
    <x v="6"/>
    <m/>
    <x v="8"/>
    <x v="64"/>
    <n v="6133613"/>
    <m/>
    <n v="12037319"/>
    <n v="0"/>
    <x v="0"/>
    <x v="9"/>
    <x v="0"/>
    <x v="0"/>
    <n v="0"/>
    <x v="0"/>
    <x v="0"/>
    <s v="CB 160F DLX                                       NEGRO PER"/>
    <e v="#N/A"/>
    <s v=""/>
  </r>
  <r>
    <x v="132"/>
    <d v="2017-09-04T00:00:00"/>
    <x v="1"/>
    <s v="SURO - SUR OCCIDENTE"/>
    <s v="CONC - CONCESIONARIOS"/>
    <n v="1"/>
    <x v="64"/>
    <n v="1"/>
    <x v="129"/>
    <x v="2"/>
    <x v="17"/>
    <m/>
    <x v="8"/>
    <x v="64"/>
    <n v="6133613"/>
    <m/>
    <n v="12037319"/>
    <n v="0"/>
    <x v="0"/>
    <x v="9"/>
    <x v="0"/>
    <x v="0"/>
    <n v="0"/>
    <x v="0"/>
    <x v="0"/>
    <s v="CB 160F DLX                                       BLANCO PE"/>
    <e v="#N/A"/>
    <s v=""/>
  </r>
  <r>
    <x v="132"/>
    <d v="2017-09-04T00:00:00"/>
    <x v="1"/>
    <s v="SURO - SUR OCCIDENTE"/>
    <s v="CONC - CONCESIONARIOS"/>
    <n v="1"/>
    <x v="64"/>
    <n v="1"/>
    <x v="129"/>
    <x v="2"/>
    <x v="1"/>
    <m/>
    <x v="8"/>
    <x v="64"/>
    <n v="6133613"/>
    <m/>
    <n v="12037319"/>
    <n v="0"/>
    <x v="0"/>
    <x v="9"/>
    <x v="0"/>
    <x v="0"/>
    <n v="0"/>
    <x v="0"/>
    <x v="0"/>
    <s v="CB 160F DLX                                       NARANJA N"/>
    <e v="#N/A"/>
    <s v=""/>
  </r>
  <r>
    <x v="132"/>
    <d v="2017-09-04T00:00:00"/>
    <x v="1"/>
    <s v="SURO - SUR OCCIDENTE"/>
    <s v="CONC - CONCESIONARIOS"/>
    <n v="1"/>
    <x v="64"/>
    <n v="1"/>
    <x v="129"/>
    <x v="6"/>
    <x v="7"/>
    <m/>
    <x v="8"/>
    <x v="64"/>
    <n v="3521008"/>
    <m/>
    <n v="12037319"/>
    <n v="0"/>
    <x v="0"/>
    <x v="9"/>
    <x v="0"/>
    <x v="0"/>
    <n v="0"/>
    <x v="0"/>
    <x v="0"/>
    <s v="DIO  110                                          AZUL     "/>
    <e v="#N/A"/>
    <s v=""/>
  </r>
  <r>
    <x v="132"/>
    <d v="2017-09-04T00:00:00"/>
    <x v="1"/>
    <s v="SURO - SUR OCCIDENTE"/>
    <s v="CONC - CONCESIONARIOS"/>
    <n v="1"/>
    <x v="64"/>
    <n v="1"/>
    <x v="129"/>
    <x v="6"/>
    <x v="2"/>
    <m/>
    <x v="8"/>
    <x v="64"/>
    <n v="3521008"/>
    <m/>
    <n v="12037319"/>
    <n v="0"/>
    <x v="0"/>
    <x v="9"/>
    <x v="0"/>
    <x v="0"/>
    <n v="0"/>
    <x v="0"/>
    <x v="0"/>
    <s v="DIO  110                                          ROJO     "/>
    <e v="#N/A"/>
    <s v=""/>
  </r>
  <r>
    <x v="132"/>
    <d v="2017-09-04T00:00:00"/>
    <x v="1"/>
    <s v="SURO - SUR OCCIDENTE"/>
    <s v="CONC - CONCESIONARIOS"/>
    <n v="1"/>
    <x v="64"/>
    <n v="1"/>
    <x v="129"/>
    <x v="11"/>
    <x v="13"/>
    <m/>
    <x v="8"/>
    <x v="64"/>
    <n v="3067227"/>
    <m/>
    <n v="12037319"/>
    <n v="0"/>
    <x v="0"/>
    <x v="9"/>
    <x v="8"/>
    <x v="0"/>
    <n v="0"/>
    <x v="0"/>
    <x v="0"/>
    <s v="DREAM  NEO                                        ROJO ALFA"/>
    <e v="#N/A"/>
    <s v=""/>
  </r>
  <r>
    <x v="132"/>
    <d v="2017-09-04T00:00:00"/>
    <x v="1"/>
    <s v="SURO - SUR OCCIDENTE"/>
    <s v="CONC - CONCESIONARIOS"/>
    <n v="1"/>
    <x v="64"/>
    <n v="1"/>
    <x v="129"/>
    <x v="11"/>
    <x v="18"/>
    <m/>
    <x v="8"/>
    <x v="64"/>
    <n v="3067227"/>
    <m/>
    <n v="12037319"/>
    <n v="0"/>
    <x v="0"/>
    <x v="9"/>
    <x v="0"/>
    <x v="0"/>
    <n v="0"/>
    <x v="0"/>
    <x v="0"/>
    <s v="DREAM  NEO                                        NEGRO AZU"/>
    <e v="#N/A"/>
    <s v=""/>
  </r>
  <r>
    <x v="132"/>
    <d v="2017-09-04T00:00:00"/>
    <x v="1"/>
    <s v="SURO - SUR OCCIDENTE"/>
    <s v="CONC - CONCESIONARIOS"/>
    <n v="1"/>
    <x v="64"/>
    <n v="1"/>
    <x v="129"/>
    <x v="11"/>
    <x v="4"/>
    <m/>
    <x v="8"/>
    <x v="64"/>
    <n v="3067227"/>
    <m/>
    <n v="12037319"/>
    <n v="0"/>
    <x v="0"/>
    <x v="9"/>
    <x v="0"/>
    <x v="0"/>
    <n v="0"/>
    <x v="0"/>
    <x v="0"/>
    <s v="DREAM  NEO                                        NEGRO ROJ"/>
    <e v="#N/A"/>
    <s v=""/>
  </r>
  <r>
    <x v="132"/>
    <d v="2017-09-04T00:00:00"/>
    <x v="1"/>
    <s v="SURO - SUR OCCIDENTE"/>
    <s v="CONC - CONCESIONARIOS"/>
    <n v="1"/>
    <x v="64"/>
    <n v="1"/>
    <x v="129"/>
    <x v="7"/>
    <x v="14"/>
    <m/>
    <x v="8"/>
    <x v="64"/>
    <n v="3696639"/>
    <m/>
    <n v="12037319"/>
    <n v="0"/>
    <x v="0"/>
    <x v="9"/>
    <x v="0"/>
    <x v="0"/>
    <n v="0"/>
    <x v="0"/>
    <x v="0"/>
    <s v="CB 110 DLX                                        GRIS     "/>
    <e v="#N/A"/>
    <s v=""/>
  </r>
  <r>
    <x v="132"/>
    <d v="2017-09-04T00:00:00"/>
    <x v="1"/>
    <s v="SURO - SUR OCCIDENTE"/>
    <s v="CONC - CONCESIONARIOS"/>
    <n v="2"/>
    <x v="64"/>
    <n v="2"/>
    <x v="129"/>
    <x v="7"/>
    <x v="2"/>
    <m/>
    <x v="8"/>
    <x v="64"/>
    <n v="3696639"/>
    <m/>
    <n v="12037319"/>
    <n v="0"/>
    <x v="0"/>
    <x v="9"/>
    <x v="9"/>
    <x v="0"/>
    <n v="0"/>
    <x v="0"/>
    <x v="0"/>
    <s v="CB 110 DLX                                        ROJO     "/>
    <e v="#N/A"/>
    <s v=""/>
  </r>
  <r>
    <x v="132"/>
    <d v="2017-09-04T00:00:00"/>
    <x v="1"/>
    <s v="SURO - SUR OCCIDENTE"/>
    <s v="CONC - CONCESIONARIOS"/>
    <n v="2"/>
    <x v="64"/>
    <n v="2"/>
    <x v="129"/>
    <x v="7"/>
    <x v="7"/>
    <m/>
    <x v="8"/>
    <x v="64"/>
    <n v="3696639"/>
    <m/>
    <n v="12037319"/>
    <n v="0"/>
    <x v="0"/>
    <x v="9"/>
    <x v="10"/>
    <x v="0"/>
    <n v="0"/>
    <x v="0"/>
    <x v="0"/>
    <s v="CB 110 DLX                                        AZUL     "/>
    <e v="#N/A"/>
    <s v=""/>
  </r>
  <r>
    <x v="132"/>
    <d v="2017-09-04T00:00:00"/>
    <x v="1"/>
    <s v="SURO - SUR OCCIDENTE"/>
    <s v="CONC - CONCESIONARIOS"/>
    <n v="2"/>
    <x v="64"/>
    <n v="2"/>
    <x v="129"/>
    <x v="7"/>
    <x v="3"/>
    <m/>
    <x v="8"/>
    <x v="64"/>
    <n v="3696639"/>
    <m/>
    <n v="12037319"/>
    <n v="0"/>
    <x v="0"/>
    <x v="9"/>
    <x v="5"/>
    <x v="0"/>
    <n v="0"/>
    <x v="0"/>
    <x v="0"/>
    <s v="CB 110 DLX                                        NEGRO    "/>
    <e v="#N/A"/>
    <s v=""/>
  </r>
  <r>
    <x v="133"/>
    <d v="2017-09-04T00:00:00"/>
    <x v="1"/>
    <s v="SURO - SUR OCCIDENTE"/>
    <s v="CONC - CONCESIONARIOS"/>
    <n v="3"/>
    <x v="64"/>
    <n v="3"/>
    <x v="130"/>
    <x v="0"/>
    <x v="4"/>
    <m/>
    <x v="13"/>
    <x v="64"/>
    <n v="5789916"/>
    <m/>
    <n v="12037319"/>
    <n v="0"/>
    <x v="0"/>
    <x v="9"/>
    <x v="3"/>
    <x v="0"/>
    <n v="0"/>
    <x v="0"/>
    <x v="0"/>
    <s v="*XR 150L                                          NEGRO ROJ"/>
    <e v="#N/A"/>
    <s v=""/>
  </r>
  <r>
    <x v="133"/>
    <d v="2017-09-04T00:00:00"/>
    <x v="1"/>
    <s v="SURO - SUR OCCIDENTE"/>
    <s v="CONC - CONCESIONARIOS"/>
    <n v="2"/>
    <x v="64"/>
    <n v="2"/>
    <x v="130"/>
    <x v="0"/>
    <x v="3"/>
    <m/>
    <x v="13"/>
    <x v="64"/>
    <n v="5789916"/>
    <m/>
    <n v="12037319"/>
    <n v="0"/>
    <x v="0"/>
    <x v="9"/>
    <x v="13"/>
    <x v="0"/>
    <n v="0"/>
    <x v="0"/>
    <x v="0"/>
    <s v="*XR 150L                                          NEGRO    "/>
    <e v="#N/A"/>
    <s v=""/>
  </r>
  <r>
    <x v="133"/>
    <d v="2017-09-04T00:00:00"/>
    <x v="1"/>
    <s v="SURO - SUR OCCIDENTE"/>
    <s v="CONC - CONCESIONARIOS"/>
    <n v="2"/>
    <x v="64"/>
    <n v="2"/>
    <x v="130"/>
    <x v="5"/>
    <x v="11"/>
    <m/>
    <x v="13"/>
    <x v="64"/>
    <n v="7554622"/>
    <m/>
    <n v="12037319"/>
    <n v="0"/>
    <x v="0"/>
    <x v="9"/>
    <x v="8"/>
    <x v="0"/>
    <n v="0"/>
    <x v="0"/>
    <x v="0"/>
    <s v="CB 190R                                           ROJO NEGR"/>
    <e v="#N/A"/>
    <s v=""/>
  </r>
  <r>
    <x v="133"/>
    <d v="2017-09-04T00:00:00"/>
    <x v="1"/>
    <s v="SURO - SUR OCCIDENTE"/>
    <s v="CONC - CONCESIONARIOS"/>
    <n v="2"/>
    <x v="64"/>
    <n v="2"/>
    <x v="130"/>
    <x v="5"/>
    <x v="5"/>
    <m/>
    <x v="13"/>
    <x v="64"/>
    <n v="7554622"/>
    <m/>
    <n v="12037319"/>
    <n v="0"/>
    <x v="0"/>
    <x v="9"/>
    <x v="4"/>
    <x v="0"/>
    <n v="0"/>
    <x v="0"/>
    <x v="0"/>
    <s v="CB 190R                                           NEGRO ONI"/>
    <e v="#N/A"/>
    <s v=""/>
  </r>
  <r>
    <x v="133"/>
    <d v="2017-09-04T00:00:00"/>
    <x v="1"/>
    <s v="SURO - SUR OCCIDENTE"/>
    <s v="CONC - CONCESIONARIOS"/>
    <n v="2"/>
    <x v="64"/>
    <n v="2"/>
    <x v="130"/>
    <x v="1"/>
    <x v="0"/>
    <m/>
    <x v="13"/>
    <x v="64"/>
    <n v="3521008"/>
    <m/>
    <n v="12037319"/>
    <n v="0"/>
    <x v="0"/>
    <x v="9"/>
    <x v="0"/>
    <x v="0"/>
    <n v="0"/>
    <x v="0"/>
    <x v="0"/>
    <s v="DIO 110                                           NEGRO BLA"/>
    <e v="#N/A"/>
    <s v=""/>
  </r>
  <r>
    <x v="133"/>
    <d v="2017-09-04T00:00:00"/>
    <x v="1"/>
    <s v="SURO - SUR OCCIDENTE"/>
    <s v="CONC - CONCESIONARIOS"/>
    <n v="1"/>
    <x v="64"/>
    <n v="1"/>
    <x v="130"/>
    <x v="9"/>
    <x v="12"/>
    <m/>
    <x v="13"/>
    <x v="64"/>
    <n v="7730252"/>
    <m/>
    <n v="12037319"/>
    <n v="0"/>
    <x v="0"/>
    <x v="9"/>
    <x v="7"/>
    <x v="0"/>
    <n v="0"/>
    <x v="0"/>
    <x v="0"/>
    <s v="CB 190 REPSOL                                     NARANJA B"/>
    <e v="#N/A"/>
    <s v=""/>
  </r>
  <r>
    <x v="133"/>
    <d v="2017-09-04T00:00:00"/>
    <x v="1"/>
    <s v="SURO - SUR OCCIDENTE"/>
    <s v="CONC - CONCESIONARIOS"/>
    <n v="3"/>
    <x v="64"/>
    <n v="3"/>
    <x v="130"/>
    <x v="2"/>
    <x v="6"/>
    <m/>
    <x v="13"/>
    <x v="64"/>
    <n v="6133613"/>
    <m/>
    <n v="12037319"/>
    <n v="0"/>
    <x v="0"/>
    <x v="9"/>
    <x v="0"/>
    <x v="0"/>
    <n v="0"/>
    <x v="0"/>
    <x v="0"/>
    <s v="CB 160F DLX                                       NEGRO PER"/>
    <e v="#N/A"/>
    <s v=""/>
  </r>
  <r>
    <x v="133"/>
    <d v="2017-09-04T00:00:00"/>
    <x v="1"/>
    <s v="SURO - SUR OCCIDENTE"/>
    <s v="CONC - CONCESIONARIOS"/>
    <n v="3"/>
    <x v="64"/>
    <n v="3"/>
    <x v="130"/>
    <x v="2"/>
    <x v="17"/>
    <m/>
    <x v="13"/>
    <x v="64"/>
    <n v="6133613"/>
    <m/>
    <n v="12037319"/>
    <n v="0"/>
    <x v="0"/>
    <x v="9"/>
    <x v="0"/>
    <x v="0"/>
    <n v="0"/>
    <x v="0"/>
    <x v="0"/>
    <s v="CB 160F DLX                                       BLANCO PE"/>
    <e v="#N/A"/>
    <s v=""/>
  </r>
  <r>
    <x v="133"/>
    <d v="2017-09-04T00:00:00"/>
    <x v="1"/>
    <s v="SURO - SUR OCCIDENTE"/>
    <s v="CONC - CONCESIONARIOS"/>
    <n v="3"/>
    <x v="64"/>
    <n v="3"/>
    <x v="130"/>
    <x v="2"/>
    <x v="9"/>
    <m/>
    <x v="13"/>
    <x v="64"/>
    <n v="6133613"/>
    <m/>
    <n v="12037319"/>
    <n v="0"/>
    <x v="0"/>
    <x v="9"/>
    <x v="0"/>
    <x v="0"/>
    <n v="0"/>
    <x v="0"/>
    <x v="0"/>
    <s v="CB 160F DLX                                       ROJO SPOR"/>
    <e v="#N/A"/>
    <s v=""/>
  </r>
  <r>
    <x v="133"/>
    <d v="2017-09-04T00:00:00"/>
    <x v="1"/>
    <s v="SURO - SUR OCCIDENTE"/>
    <s v="CONC - CONCESIONARIOS"/>
    <n v="5"/>
    <x v="64"/>
    <n v="5"/>
    <x v="130"/>
    <x v="2"/>
    <x v="1"/>
    <m/>
    <x v="13"/>
    <x v="64"/>
    <n v="6133613"/>
    <m/>
    <n v="12037319"/>
    <n v="0"/>
    <x v="0"/>
    <x v="9"/>
    <x v="0"/>
    <x v="0"/>
    <n v="0"/>
    <x v="0"/>
    <x v="0"/>
    <s v="CB 160F DLX                                       NARANJA N"/>
    <e v="#N/A"/>
    <s v=""/>
  </r>
  <r>
    <x v="133"/>
    <d v="2017-09-04T00:00:00"/>
    <x v="1"/>
    <s v="SURO - SUR OCCIDENTE"/>
    <s v="CONC - CONCESIONARIOS"/>
    <n v="2"/>
    <x v="64"/>
    <n v="2"/>
    <x v="130"/>
    <x v="6"/>
    <x v="7"/>
    <m/>
    <x v="13"/>
    <x v="64"/>
    <n v="3521008"/>
    <m/>
    <n v="12037319"/>
    <n v="0"/>
    <x v="0"/>
    <x v="9"/>
    <x v="0"/>
    <x v="0"/>
    <n v="0"/>
    <x v="0"/>
    <x v="0"/>
    <s v="DIO  110                                          AZUL     "/>
    <e v="#N/A"/>
    <s v=""/>
  </r>
  <r>
    <x v="133"/>
    <d v="2017-09-04T00:00:00"/>
    <x v="1"/>
    <s v="SURO - SUR OCCIDENTE"/>
    <s v="CONC - CONCESIONARIOS"/>
    <n v="2"/>
    <x v="64"/>
    <n v="2"/>
    <x v="130"/>
    <x v="6"/>
    <x v="2"/>
    <m/>
    <x v="13"/>
    <x v="64"/>
    <n v="3521008"/>
    <m/>
    <n v="12037319"/>
    <n v="0"/>
    <x v="0"/>
    <x v="9"/>
    <x v="0"/>
    <x v="0"/>
    <n v="0"/>
    <x v="0"/>
    <x v="0"/>
    <s v="DIO  110                                          ROJO     "/>
    <e v="#N/A"/>
    <s v=""/>
  </r>
  <r>
    <x v="133"/>
    <d v="2017-09-04T00:00:00"/>
    <x v="1"/>
    <s v="SURO - SUR OCCIDENTE"/>
    <s v="CONC - CONCESIONARIOS"/>
    <n v="5"/>
    <x v="64"/>
    <n v="5"/>
    <x v="130"/>
    <x v="11"/>
    <x v="13"/>
    <m/>
    <x v="13"/>
    <x v="64"/>
    <n v="3067227"/>
    <m/>
    <n v="12037319"/>
    <n v="0"/>
    <x v="0"/>
    <x v="9"/>
    <x v="8"/>
    <x v="0"/>
    <n v="0"/>
    <x v="0"/>
    <x v="0"/>
    <s v="DREAM  NEO                                        ROJO ALFA"/>
    <e v="#N/A"/>
    <s v=""/>
  </r>
  <r>
    <x v="133"/>
    <d v="2017-09-04T00:00:00"/>
    <x v="1"/>
    <s v="SURO - SUR OCCIDENTE"/>
    <s v="CONC - CONCESIONARIOS"/>
    <n v="32"/>
    <x v="64"/>
    <n v="32"/>
    <x v="130"/>
    <x v="11"/>
    <x v="4"/>
    <m/>
    <x v="13"/>
    <x v="64"/>
    <n v="3067227"/>
    <m/>
    <n v="12037319"/>
    <n v="0"/>
    <x v="0"/>
    <x v="9"/>
    <x v="0"/>
    <x v="0"/>
    <n v="0"/>
    <x v="0"/>
    <x v="0"/>
    <s v="DREAM  NEO                                        NEGRO ROJ"/>
    <e v="#N/A"/>
    <s v=""/>
  </r>
  <r>
    <x v="133"/>
    <d v="2017-09-04T00:00:00"/>
    <x v="1"/>
    <s v="SURO - SUR OCCIDENTE"/>
    <s v="CONC - CONCESIONARIOS"/>
    <n v="1"/>
    <x v="64"/>
    <n v="1"/>
    <x v="130"/>
    <x v="12"/>
    <x v="6"/>
    <m/>
    <x v="13"/>
    <x v="64"/>
    <n v="5453782"/>
    <m/>
    <n v="12037319"/>
    <n v="0"/>
    <x v="0"/>
    <x v="9"/>
    <x v="0"/>
    <x v="0"/>
    <n v="0"/>
    <x v="0"/>
    <x v="0"/>
    <s v="CB 160F STD                                       NEGRO PER"/>
    <e v="#N/A"/>
    <s v=""/>
  </r>
  <r>
    <x v="133"/>
    <d v="2017-09-04T00:00:00"/>
    <x v="1"/>
    <s v="SURO - SUR OCCIDENTE"/>
    <s v="CONC - CONCESIONARIOS"/>
    <n v="2"/>
    <x v="64"/>
    <n v="2"/>
    <x v="130"/>
    <x v="7"/>
    <x v="2"/>
    <m/>
    <x v="13"/>
    <x v="64"/>
    <n v="3696639"/>
    <m/>
    <n v="12037319"/>
    <n v="0"/>
    <x v="0"/>
    <x v="9"/>
    <x v="9"/>
    <x v="0"/>
    <n v="0"/>
    <x v="0"/>
    <x v="0"/>
    <s v="CB 110 DLX                                        ROJO     "/>
    <e v="#N/A"/>
    <s v=""/>
  </r>
  <r>
    <x v="134"/>
    <d v="2017-09-04T00:00:00"/>
    <x v="1"/>
    <s v="SURO - SUR OCCIDENTE"/>
    <s v="CONC - CONCESIONARIOS"/>
    <n v="1"/>
    <x v="65"/>
    <n v="1"/>
    <x v="131"/>
    <x v="4"/>
    <x v="3"/>
    <m/>
    <x v="96"/>
    <x v="65"/>
    <n v="3360504"/>
    <m/>
    <n v="252031088"/>
    <n v="0"/>
    <x v="0"/>
    <x v="10"/>
    <x v="2"/>
    <x v="0"/>
    <n v="0"/>
    <x v="0"/>
    <x v="0"/>
    <s v="*CB-110                                           NEGRO    "/>
    <e v="#N/A"/>
    <s v=""/>
  </r>
  <r>
    <x v="134"/>
    <d v="2017-09-04T00:00:00"/>
    <x v="1"/>
    <s v="SURO - SUR OCCIDENTE"/>
    <s v="CONC - CONCESIONARIOS"/>
    <n v="3"/>
    <x v="65"/>
    <n v="3"/>
    <x v="131"/>
    <x v="4"/>
    <x v="16"/>
    <m/>
    <x v="96"/>
    <x v="65"/>
    <n v="3360504"/>
    <m/>
    <n v="252031088"/>
    <n v="0"/>
    <x v="0"/>
    <x v="10"/>
    <x v="12"/>
    <x v="0"/>
    <n v="0"/>
    <x v="0"/>
    <x v="0"/>
    <s v="*CB-110                                           AZUL FIJI"/>
    <e v="#N/A"/>
    <s v=""/>
  </r>
  <r>
    <x v="134"/>
    <d v="2017-09-04T00:00:00"/>
    <x v="1"/>
    <s v="SURO - SUR OCCIDENTE"/>
    <s v="CONC - CONCESIONARIOS"/>
    <n v="5"/>
    <x v="65"/>
    <n v="5"/>
    <x v="131"/>
    <x v="0"/>
    <x v="0"/>
    <m/>
    <x v="96"/>
    <x v="65"/>
    <n v="5789916"/>
    <m/>
    <n v="252031088"/>
    <n v="0"/>
    <x v="0"/>
    <x v="10"/>
    <x v="0"/>
    <x v="0"/>
    <n v="0"/>
    <x v="0"/>
    <x v="0"/>
    <s v="*XR 150L                                          NEGRO BLA"/>
    <e v="#N/A"/>
    <s v=""/>
  </r>
  <r>
    <x v="134"/>
    <d v="2017-09-04T00:00:00"/>
    <x v="1"/>
    <s v="SURO - SUR OCCIDENTE"/>
    <s v="CONC - CONCESIONARIOS"/>
    <n v="3"/>
    <x v="65"/>
    <n v="3"/>
    <x v="131"/>
    <x v="7"/>
    <x v="7"/>
    <m/>
    <x v="96"/>
    <x v="65"/>
    <n v="3696639"/>
    <m/>
    <n v="252031088"/>
    <n v="0"/>
    <x v="0"/>
    <x v="10"/>
    <x v="10"/>
    <x v="0"/>
    <n v="0"/>
    <x v="0"/>
    <x v="0"/>
    <s v="CB 110 DLX                                        AZUL     "/>
    <e v="#N/A"/>
    <s v=""/>
  </r>
  <r>
    <x v="135"/>
    <d v="2017-09-04T00:00:00"/>
    <x v="1"/>
    <s v="NTE - ZONA NORTE"/>
    <s v="CONC - CONCESIONARIOS"/>
    <n v="5"/>
    <x v="66"/>
    <n v="5"/>
    <x v="132"/>
    <x v="4"/>
    <x v="9"/>
    <m/>
    <x v="97"/>
    <x v="66"/>
    <n v="3360504"/>
    <m/>
    <s v="NO TIENE CUPO"/>
    <n v="0"/>
    <x v="0"/>
    <x v="23"/>
    <x v="6"/>
    <x v="0"/>
    <n v="0"/>
    <x v="0"/>
    <x v="0"/>
    <s v="*CB-110                                           ROJO SPOR"/>
    <e v="#N/A"/>
    <s v=""/>
  </r>
  <r>
    <x v="135"/>
    <d v="2017-09-04T00:00:00"/>
    <x v="1"/>
    <s v="NTE - ZONA NORTE"/>
    <s v="CONC - CONCESIONARIOS"/>
    <n v="3"/>
    <x v="66"/>
    <n v="3"/>
    <x v="132"/>
    <x v="4"/>
    <x v="3"/>
    <m/>
    <x v="97"/>
    <x v="66"/>
    <n v="3360504"/>
    <m/>
    <s v="NO TIENE CUPO"/>
    <n v="0"/>
    <x v="0"/>
    <x v="23"/>
    <x v="2"/>
    <x v="0"/>
    <n v="0"/>
    <x v="0"/>
    <x v="0"/>
    <s v="*CB-110                                           NEGRO    "/>
    <e v="#N/A"/>
    <s v=""/>
  </r>
  <r>
    <x v="135"/>
    <d v="2017-09-04T00:00:00"/>
    <x v="1"/>
    <s v="NTE - ZONA NORTE"/>
    <s v="CONC - CONCESIONARIOS"/>
    <n v="7"/>
    <x v="66"/>
    <n v="7"/>
    <x v="132"/>
    <x v="4"/>
    <x v="16"/>
    <m/>
    <x v="97"/>
    <x v="66"/>
    <n v="3360504"/>
    <m/>
    <s v="NO TIENE CUPO"/>
    <n v="0"/>
    <x v="0"/>
    <x v="23"/>
    <x v="12"/>
    <x v="0"/>
    <n v="0"/>
    <x v="0"/>
    <x v="0"/>
    <s v="*CB-110                                           AZUL FIJI"/>
    <e v="#N/A"/>
    <s v=""/>
  </r>
  <r>
    <x v="135"/>
    <d v="2017-09-04T00:00:00"/>
    <x v="1"/>
    <s v="NTE - ZONA NORTE"/>
    <s v="CONC - CONCESIONARIOS"/>
    <n v="6"/>
    <x v="66"/>
    <n v="6"/>
    <x v="132"/>
    <x v="0"/>
    <x v="4"/>
    <m/>
    <x v="97"/>
    <x v="66"/>
    <n v="5789916"/>
    <m/>
    <s v="NO TIENE CUPO"/>
    <n v="0"/>
    <x v="0"/>
    <x v="23"/>
    <x v="3"/>
    <x v="0"/>
    <n v="0"/>
    <x v="0"/>
    <x v="0"/>
    <s v="*XR 150L                                          NEGRO ROJ"/>
    <e v="#N/A"/>
    <s v=""/>
  </r>
  <r>
    <x v="135"/>
    <d v="2017-09-04T00:00:00"/>
    <x v="1"/>
    <s v="NTE - ZONA NORTE"/>
    <s v="CONC - CONCESIONARIOS"/>
    <n v="5"/>
    <x v="66"/>
    <n v="5"/>
    <x v="132"/>
    <x v="0"/>
    <x v="3"/>
    <m/>
    <x v="97"/>
    <x v="66"/>
    <n v="5789916"/>
    <m/>
    <s v="NO TIENE CUPO"/>
    <n v="0"/>
    <x v="0"/>
    <x v="23"/>
    <x v="13"/>
    <x v="0"/>
    <n v="0"/>
    <x v="0"/>
    <x v="0"/>
    <s v="*XR 150L                                          NEGRO    "/>
    <e v="#N/A"/>
    <s v=""/>
  </r>
  <r>
    <x v="135"/>
    <d v="2017-09-04T00:00:00"/>
    <x v="1"/>
    <s v="NTE - ZONA NORTE"/>
    <s v="CONC - CONCESIONARIOS"/>
    <n v="2"/>
    <x v="66"/>
    <n v="2"/>
    <x v="132"/>
    <x v="1"/>
    <x v="0"/>
    <m/>
    <x v="97"/>
    <x v="66"/>
    <n v="3521008"/>
    <m/>
    <s v="NO TIENE CUPO"/>
    <n v="0"/>
    <x v="0"/>
    <x v="23"/>
    <x v="0"/>
    <x v="0"/>
    <n v="0"/>
    <x v="0"/>
    <x v="0"/>
    <s v="DIO 110                                           NEGRO BLA"/>
    <e v="#N/A"/>
    <s v=""/>
  </r>
  <r>
    <x v="135"/>
    <d v="2017-09-04T00:00:00"/>
    <x v="1"/>
    <s v="NTE - ZONA NORTE"/>
    <s v="CONC - CONCESIONARIOS"/>
    <n v="3"/>
    <x v="66"/>
    <n v="3"/>
    <x v="132"/>
    <x v="2"/>
    <x v="6"/>
    <m/>
    <x v="97"/>
    <x v="66"/>
    <n v="6133613"/>
    <m/>
    <s v="NO TIENE CUPO"/>
    <n v="0"/>
    <x v="0"/>
    <x v="23"/>
    <x v="0"/>
    <x v="0"/>
    <n v="0"/>
    <x v="0"/>
    <x v="0"/>
    <s v="CB 160F DLX                                       NEGRO PER"/>
    <e v="#N/A"/>
    <s v=""/>
  </r>
  <r>
    <x v="135"/>
    <d v="2017-09-04T00:00:00"/>
    <x v="1"/>
    <s v="NTE - ZONA NORTE"/>
    <s v="CONC - CONCESIONARIOS"/>
    <n v="2"/>
    <x v="66"/>
    <n v="2"/>
    <x v="132"/>
    <x v="2"/>
    <x v="9"/>
    <m/>
    <x v="97"/>
    <x v="66"/>
    <n v="6133613"/>
    <m/>
    <s v="NO TIENE CUPO"/>
    <n v="0"/>
    <x v="0"/>
    <x v="23"/>
    <x v="0"/>
    <x v="0"/>
    <n v="0"/>
    <x v="0"/>
    <x v="0"/>
    <s v="CB 160F DLX                                       ROJO SPOR"/>
    <e v="#N/A"/>
    <s v=""/>
  </r>
  <r>
    <x v="135"/>
    <d v="2017-09-04T00:00:00"/>
    <x v="1"/>
    <s v="NTE - ZONA NORTE"/>
    <s v="CONC - CONCESIONARIOS"/>
    <n v="2"/>
    <x v="66"/>
    <n v="2"/>
    <x v="132"/>
    <x v="6"/>
    <x v="2"/>
    <m/>
    <x v="97"/>
    <x v="66"/>
    <n v="3521008"/>
    <m/>
    <s v="NO TIENE CUPO"/>
    <n v="0"/>
    <x v="0"/>
    <x v="23"/>
    <x v="0"/>
    <x v="0"/>
    <n v="0"/>
    <x v="0"/>
    <x v="0"/>
    <s v="DIO  110                                          ROJO     "/>
    <e v="#N/A"/>
    <s v=""/>
  </r>
  <r>
    <x v="135"/>
    <d v="2017-09-04T00:00:00"/>
    <x v="1"/>
    <s v="NTE - ZONA NORTE"/>
    <s v="CONC - CONCESIONARIOS"/>
    <n v="1"/>
    <x v="66"/>
    <n v="1"/>
    <x v="132"/>
    <x v="10"/>
    <x v="5"/>
    <m/>
    <x v="97"/>
    <x v="66"/>
    <n v="7730252"/>
    <m/>
    <s v="NO TIENE CUPO"/>
    <n v="0"/>
    <x v="0"/>
    <x v="23"/>
    <x v="0"/>
    <x v="0"/>
    <n v="0"/>
    <x v="0"/>
    <x v="0"/>
    <s v="CB 190R INSTINTO R                                NEGRO ONI"/>
    <e v="#N/A"/>
    <s v=""/>
  </r>
  <r>
    <x v="135"/>
    <d v="2017-09-04T00:00:00"/>
    <x v="1"/>
    <s v="NTE - ZONA NORTE"/>
    <s v="CONC - CONCESIONARIOS"/>
    <n v="5"/>
    <x v="66"/>
    <n v="5"/>
    <x v="132"/>
    <x v="11"/>
    <x v="13"/>
    <m/>
    <x v="97"/>
    <x v="66"/>
    <n v="3067227"/>
    <m/>
    <s v="NO TIENE CUPO"/>
    <n v="0"/>
    <x v="0"/>
    <x v="23"/>
    <x v="8"/>
    <x v="0"/>
    <n v="0"/>
    <x v="0"/>
    <x v="0"/>
    <s v="DREAM  NEO                                        ROJO ALFA"/>
    <e v="#N/A"/>
    <s v=""/>
  </r>
  <r>
    <x v="135"/>
    <d v="2017-09-04T00:00:00"/>
    <x v="1"/>
    <s v="NTE - ZONA NORTE"/>
    <s v="CONC - CONCESIONARIOS"/>
    <n v="2"/>
    <x v="66"/>
    <n v="2"/>
    <x v="132"/>
    <x v="11"/>
    <x v="18"/>
    <m/>
    <x v="97"/>
    <x v="66"/>
    <n v="3067227"/>
    <m/>
    <s v="NO TIENE CUPO"/>
    <n v="0"/>
    <x v="0"/>
    <x v="23"/>
    <x v="0"/>
    <x v="0"/>
    <n v="0"/>
    <x v="0"/>
    <x v="0"/>
    <s v="DREAM  NEO                                        NEGRO AZU"/>
    <e v="#N/A"/>
    <s v=""/>
  </r>
  <r>
    <x v="135"/>
    <d v="2017-09-04T00:00:00"/>
    <x v="1"/>
    <s v="NTE - ZONA NORTE"/>
    <s v="CONC - CONCESIONARIOS"/>
    <n v="16"/>
    <x v="66"/>
    <n v="16"/>
    <x v="132"/>
    <x v="11"/>
    <x v="4"/>
    <m/>
    <x v="97"/>
    <x v="66"/>
    <n v="3067227"/>
    <m/>
    <s v="NO TIENE CUPO"/>
    <n v="0"/>
    <x v="0"/>
    <x v="23"/>
    <x v="0"/>
    <x v="0"/>
    <n v="0"/>
    <x v="0"/>
    <x v="0"/>
    <s v="DREAM  NEO                                        NEGRO ROJ"/>
    <e v="#N/A"/>
    <s v=""/>
  </r>
  <r>
    <x v="135"/>
    <d v="2017-09-04T00:00:00"/>
    <x v="1"/>
    <s v="NTE - ZONA NORTE"/>
    <s v="CONC - CONCESIONARIOS"/>
    <n v="2"/>
    <x v="66"/>
    <n v="2"/>
    <x v="132"/>
    <x v="12"/>
    <x v="6"/>
    <m/>
    <x v="97"/>
    <x v="66"/>
    <n v="5453782"/>
    <m/>
    <s v="NO TIENE CUPO"/>
    <n v="0"/>
    <x v="0"/>
    <x v="23"/>
    <x v="0"/>
    <x v="0"/>
    <n v="0"/>
    <x v="0"/>
    <x v="0"/>
    <s v="CB 160F STD                                       NEGRO PER"/>
    <e v="#N/A"/>
    <s v=""/>
  </r>
  <r>
    <x v="136"/>
    <d v="2017-09-04T00:00:00"/>
    <x v="1"/>
    <s v="SURO - SUR OCCIDENTE"/>
    <s v="CONC - CONCESIONARIOS"/>
    <n v="2"/>
    <x v="32"/>
    <n v="2"/>
    <x v="133"/>
    <x v="8"/>
    <x v="23"/>
    <m/>
    <x v="15"/>
    <x v="32"/>
    <n v="11496063"/>
    <m/>
    <n v="548212607"/>
    <n v="0"/>
    <x v="0"/>
    <x v="11"/>
    <x v="17"/>
    <x v="0"/>
    <n v="0"/>
    <x v="0"/>
    <x v="0"/>
    <s v="*XR-250 TORNADO pt MD34                           BLANCO NE"/>
    <e v="#N/A"/>
    <s v=""/>
  </r>
  <r>
    <x v="136"/>
    <d v="2017-09-04T00:00:00"/>
    <x v="1"/>
    <s v="SURO - SUR OCCIDENTE"/>
    <s v="CONC - CONCESIONARIOS"/>
    <n v="5"/>
    <x v="32"/>
    <n v="5"/>
    <x v="133"/>
    <x v="4"/>
    <x v="15"/>
    <m/>
    <x v="15"/>
    <x v="32"/>
    <n v="3360504"/>
    <m/>
    <n v="548212607"/>
    <n v="0"/>
    <x v="0"/>
    <x v="11"/>
    <x v="11"/>
    <x v="0"/>
    <n v="0"/>
    <x v="0"/>
    <x v="0"/>
    <s v="*CB-110                                           GRIS MET "/>
    <e v="#N/A"/>
    <s v=""/>
  </r>
  <r>
    <x v="136"/>
    <d v="2017-09-04T00:00:00"/>
    <x v="1"/>
    <s v="SURO - SUR OCCIDENTE"/>
    <s v="CONC - CONCESIONARIOS"/>
    <n v="3"/>
    <x v="32"/>
    <n v="3"/>
    <x v="133"/>
    <x v="4"/>
    <x v="9"/>
    <m/>
    <x v="15"/>
    <x v="32"/>
    <n v="3360504"/>
    <m/>
    <n v="548212607"/>
    <n v="0"/>
    <x v="0"/>
    <x v="11"/>
    <x v="6"/>
    <x v="0"/>
    <n v="0"/>
    <x v="0"/>
    <x v="0"/>
    <s v="*CB-110                                           ROJO SPOR"/>
    <e v="#N/A"/>
    <s v=""/>
  </r>
  <r>
    <x v="136"/>
    <d v="2017-09-04T00:00:00"/>
    <x v="1"/>
    <s v="SURO - SUR OCCIDENTE"/>
    <s v="CONC - CONCESIONARIOS"/>
    <n v="25"/>
    <x v="32"/>
    <n v="25"/>
    <x v="133"/>
    <x v="4"/>
    <x v="3"/>
    <m/>
    <x v="15"/>
    <x v="32"/>
    <n v="3360504"/>
    <m/>
    <n v="548212607"/>
    <n v="0"/>
    <x v="0"/>
    <x v="11"/>
    <x v="2"/>
    <x v="1"/>
    <n v="20163024"/>
    <x v="8"/>
    <x v="1"/>
    <s v="*CB-110                                           NEGRO    "/>
    <s v="ENTREGAS"/>
    <s v="E"/>
  </r>
  <r>
    <x v="136"/>
    <d v="2017-09-04T00:00:00"/>
    <x v="1"/>
    <s v="SURO - SUR OCCIDENTE"/>
    <s v="CONC - CONCESIONARIOS"/>
    <n v="7"/>
    <x v="32"/>
    <n v="7"/>
    <x v="133"/>
    <x v="4"/>
    <x v="16"/>
    <m/>
    <x v="15"/>
    <x v="32"/>
    <n v="3360504"/>
    <m/>
    <n v="548212607"/>
    <n v="0"/>
    <x v="0"/>
    <x v="11"/>
    <x v="12"/>
    <x v="0"/>
    <n v="0"/>
    <x v="0"/>
    <x v="0"/>
    <s v="*CB-110                                           AZUL FIJI"/>
    <e v="#N/A"/>
    <s v=""/>
  </r>
  <r>
    <x v="136"/>
    <d v="2017-09-04T00:00:00"/>
    <x v="1"/>
    <s v="SURO - SUR OCCIDENTE"/>
    <s v="CONC - CONCESIONARIOS"/>
    <n v="13"/>
    <x v="32"/>
    <n v="13"/>
    <x v="133"/>
    <x v="0"/>
    <x v="3"/>
    <m/>
    <x v="15"/>
    <x v="32"/>
    <n v="5789916"/>
    <m/>
    <n v="548212607"/>
    <n v="0"/>
    <x v="0"/>
    <x v="11"/>
    <x v="13"/>
    <x v="5"/>
    <n v="28949580"/>
    <x v="8"/>
    <x v="1"/>
    <s v="*XR 150L                                          NEGRO    "/>
    <s v="ENTREGAS"/>
    <s v="E"/>
  </r>
  <r>
    <x v="136"/>
    <d v="2017-09-04T00:00:00"/>
    <x v="1"/>
    <s v="SURO - SUR OCCIDENTE"/>
    <s v="CONC - CONCESIONARIOS"/>
    <n v="2"/>
    <x v="32"/>
    <n v="2"/>
    <x v="133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136"/>
    <d v="2017-09-04T00:00:00"/>
    <x v="1"/>
    <s v="SURO - SUR OCCIDENTE"/>
    <s v="CONC - CONCESIONARIOS"/>
    <n v="2"/>
    <x v="32"/>
    <n v="2"/>
    <x v="133"/>
    <x v="5"/>
    <x v="11"/>
    <m/>
    <x v="15"/>
    <x v="32"/>
    <n v="7554622"/>
    <m/>
    <n v="548212607"/>
    <n v="0"/>
    <x v="0"/>
    <x v="11"/>
    <x v="8"/>
    <x v="0"/>
    <n v="0"/>
    <x v="0"/>
    <x v="0"/>
    <s v="CB 190R                                           ROJO NEGR"/>
    <e v="#N/A"/>
    <s v=""/>
  </r>
  <r>
    <x v="136"/>
    <d v="2017-09-04T00:00:00"/>
    <x v="1"/>
    <s v="SURO - SUR OCCIDENTE"/>
    <s v="CONC - CONCESIONARIOS"/>
    <n v="4"/>
    <x v="32"/>
    <n v="4"/>
    <x v="133"/>
    <x v="5"/>
    <x v="5"/>
    <m/>
    <x v="15"/>
    <x v="32"/>
    <n v="7554622"/>
    <m/>
    <n v="548212607"/>
    <n v="0"/>
    <x v="0"/>
    <x v="11"/>
    <x v="4"/>
    <x v="0"/>
    <n v="0"/>
    <x v="0"/>
    <x v="0"/>
    <s v="CB 190R                                           NEGRO ONI"/>
    <e v="#N/A"/>
    <s v=""/>
  </r>
  <r>
    <x v="136"/>
    <d v="2017-09-04T00:00:00"/>
    <x v="1"/>
    <s v="SURO - SUR OCCIDENTE"/>
    <s v="CONC - CONCESIONARIOS"/>
    <n v="2"/>
    <x v="32"/>
    <n v="2"/>
    <x v="133"/>
    <x v="1"/>
    <x v="0"/>
    <m/>
    <x v="15"/>
    <x v="32"/>
    <n v="3521008"/>
    <m/>
    <n v="548212607"/>
    <n v="0"/>
    <x v="0"/>
    <x v="11"/>
    <x v="0"/>
    <x v="0"/>
    <n v="0"/>
    <x v="0"/>
    <x v="0"/>
    <s v="DIO 110                                           NEGRO BLA"/>
    <e v="#N/A"/>
    <s v=""/>
  </r>
  <r>
    <x v="136"/>
    <d v="2017-09-04T00:00:00"/>
    <x v="1"/>
    <s v="SURO - SUR OCCIDENTE"/>
    <s v="CONC - CONCESIONARIOS"/>
    <n v="2"/>
    <x v="32"/>
    <n v="2"/>
    <x v="133"/>
    <x v="1"/>
    <x v="20"/>
    <m/>
    <x v="15"/>
    <x v="32"/>
    <n v="3521008"/>
    <m/>
    <n v="548212607"/>
    <n v="0"/>
    <x v="0"/>
    <x v="11"/>
    <x v="14"/>
    <x v="0"/>
    <n v="0"/>
    <x v="0"/>
    <x v="0"/>
    <s v="DIO 110                                           AZUL BLAN"/>
    <e v="#N/A"/>
    <s v=""/>
  </r>
  <r>
    <x v="136"/>
    <d v="2017-09-04T00:00:00"/>
    <x v="1"/>
    <s v="SURO - SUR OCCIDENTE"/>
    <s v="CONC - CONCESIONARIOS"/>
    <n v="1"/>
    <x v="32"/>
    <n v="1"/>
    <x v="133"/>
    <x v="1"/>
    <x v="19"/>
    <m/>
    <x v="15"/>
    <x v="32"/>
    <n v="3521008"/>
    <m/>
    <n v="548212607"/>
    <n v="0"/>
    <x v="0"/>
    <x v="11"/>
    <x v="0"/>
    <x v="0"/>
    <n v="0"/>
    <x v="0"/>
    <x v="0"/>
    <s v="DIO 110                                           ROJO BLAN"/>
    <e v="#N/A"/>
    <s v=""/>
  </r>
  <r>
    <x v="136"/>
    <d v="2017-09-04T00:00:00"/>
    <x v="1"/>
    <s v="SURO - SUR OCCIDENTE"/>
    <s v="CONC - CONCESIONARIOS"/>
    <n v="4"/>
    <x v="32"/>
    <n v="4"/>
    <x v="133"/>
    <x v="9"/>
    <x v="12"/>
    <m/>
    <x v="15"/>
    <x v="32"/>
    <n v="7730252"/>
    <m/>
    <n v="548212607"/>
    <n v="0"/>
    <x v="0"/>
    <x v="11"/>
    <x v="7"/>
    <x v="0"/>
    <n v="0"/>
    <x v="0"/>
    <x v="0"/>
    <s v="CB 190 REPSOL                                     NARANJA B"/>
    <e v="#N/A"/>
    <s v=""/>
  </r>
  <r>
    <x v="136"/>
    <d v="2017-09-04T00:00:00"/>
    <x v="1"/>
    <s v="SURO - SUR OCCIDENTE"/>
    <s v="CONC - CONCESIONARIOS"/>
    <n v="13"/>
    <x v="32"/>
    <n v="13"/>
    <x v="133"/>
    <x v="2"/>
    <x v="6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EGRO PER"/>
    <e v="#N/A"/>
    <s v=""/>
  </r>
  <r>
    <x v="136"/>
    <d v="2017-09-04T00:00:00"/>
    <x v="1"/>
    <s v="SURO - SUR OCCIDENTE"/>
    <s v="CONC - CONCESIONARIOS"/>
    <n v="5"/>
    <x v="32"/>
    <n v="5"/>
    <x v="133"/>
    <x v="2"/>
    <x v="9"/>
    <m/>
    <x v="15"/>
    <x v="32"/>
    <n v="6133613"/>
    <m/>
    <n v="548212607"/>
    <n v="0"/>
    <x v="0"/>
    <x v="11"/>
    <x v="0"/>
    <x v="0"/>
    <n v="0"/>
    <x v="0"/>
    <x v="0"/>
    <s v="CB 160F DLX                                       ROJO SPOR"/>
    <e v="#N/A"/>
    <s v=""/>
  </r>
  <r>
    <x v="136"/>
    <d v="2017-09-04T00:00:00"/>
    <x v="1"/>
    <s v="SURO - SUR OCCIDENTE"/>
    <s v="CONC - CONCESIONARIOS"/>
    <n v="6"/>
    <x v="32"/>
    <n v="6"/>
    <x v="133"/>
    <x v="2"/>
    <x v="1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ARANJA N"/>
    <e v="#N/A"/>
    <s v=""/>
  </r>
  <r>
    <x v="136"/>
    <d v="2017-09-04T00:00:00"/>
    <x v="1"/>
    <s v="SURO - SUR OCCIDENTE"/>
    <s v="CONC - CONCESIONARIOS"/>
    <n v="3"/>
    <x v="32"/>
    <n v="3"/>
    <x v="133"/>
    <x v="6"/>
    <x v="7"/>
    <m/>
    <x v="15"/>
    <x v="32"/>
    <n v="3521008"/>
    <m/>
    <n v="548212607"/>
    <n v="0"/>
    <x v="0"/>
    <x v="11"/>
    <x v="0"/>
    <x v="0"/>
    <n v="0"/>
    <x v="0"/>
    <x v="0"/>
    <s v="DIO  110                                          AZUL     "/>
    <e v="#N/A"/>
    <s v=""/>
  </r>
  <r>
    <x v="136"/>
    <d v="2017-09-04T00:00:00"/>
    <x v="1"/>
    <s v="SURO - SUR OCCIDENTE"/>
    <s v="CONC - CONCESIONARIOS"/>
    <n v="7"/>
    <x v="32"/>
    <n v="7"/>
    <x v="133"/>
    <x v="6"/>
    <x v="2"/>
    <m/>
    <x v="15"/>
    <x v="32"/>
    <n v="3521008"/>
    <m/>
    <n v="548212607"/>
    <n v="0"/>
    <x v="0"/>
    <x v="11"/>
    <x v="0"/>
    <x v="0"/>
    <n v="0"/>
    <x v="0"/>
    <x v="0"/>
    <s v="DIO  110                                          ROJO     "/>
    <e v="#N/A"/>
    <s v=""/>
  </r>
  <r>
    <x v="136"/>
    <d v="2017-09-04T00:00:00"/>
    <x v="1"/>
    <s v="SURO - SUR OCCIDENTE"/>
    <s v="CONC - CONCESIONARIOS"/>
    <n v="6"/>
    <x v="32"/>
    <n v="6"/>
    <x v="133"/>
    <x v="11"/>
    <x v="13"/>
    <m/>
    <x v="15"/>
    <x v="32"/>
    <n v="3067227"/>
    <m/>
    <n v="548212607"/>
    <n v="0"/>
    <x v="0"/>
    <x v="11"/>
    <x v="8"/>
    <x v="4"/>
    <n v="9201681"/>
    <x v="8"/>
    <x v="1"/>
    <s v="DREAM  NEO                                        ROJO ALFA"/>
    <s v="ENTREGAS"/>
    <s v="E"/>
  </r>
  <r>
    <x v="136"/>
    <d v="2017-09-04T00:00:00"/>
    <x v="1"/>
    <s v="SURO - SUR OCCIDENTE"/>
    <s v="CONC - CONCESIONARIOS"/>
    <n v="32"/>
    <x v="32"/>
    <n v="32"/>
    <x v="133"/>
    <x v="11"/>
    <x v="4"/>
    <m/>
    <x v="15"/>
    <x v="32"/>
    <n v="3067227"/>
    <m/>
    <n v="548212607"/>
    <n v="0"/>
    <x v="0"/>
    <x v="11"/>
    <x v="0"/>
    <x v="0"/>
    <n v="0"/>
    <x v="0"/>
    <x v="0"/>
    <s v="DREAM  NEO                                        NEGRO ROJ"/>
    <e v="#N/A"/>
    <s v=""/>
  </r>
  <r>
    <x v="136"/>
    <d v="2017-09-04T00:00:00"/>
    <x v="1"/>
    <s v="SURO - SUR OCCIDENTE"/>
    <s v="CONC - CONCESIONARIOS"/>
    <n v="5"/>
    <x v="32"/>
    <n v="5"/>
    <x v="133"/>
    <x v="3"/>
    <x v="2"/>
    <m/>
    <x v="15"/>
    <x v="32"/>
    <n v="3941176"/>
    <m/>
    <n v="548212607"/>
    <n v="0"/>
    <x v="0"/>
    <x v="11"/>
    <x v="0"/>
    <x v="0"/>
    <n v="0"/>
    <x v="0"/>
    <x v="0"/>
    <s v="WAVE 110S                                         ROJO     "/>
    <e v="#N/A"/>
    <s v=""/>
  </r>
  <r>
    <x v="136"/>
    <d v="2017-09-04T00:00:00"/>
    <x v="1"/>
    <s v="SURO - SUR OCCIDENTE"/>
    <s v="CONC - CONCESIONARIOS"/>
    <n v="6"/>
    <x v="32"/>
    <n v="6"/>
    <x v="133"/>
    <x v="3"/>
    <x v="8"/>
    <m/>
    <x v="15"/>
    <x v="32"/>
    <n v="3941176"/>
    <m/>
    <n v="548212607"/>
    <n v="0"/>
    <x v="0"/>
    <x v="11"/>
    <x v="0"/>
    <x v="0"/>
    <n v="0"/>
    <x v="0"/>
    <x v="0"/>
    <s v="WAVE 110S                                         BLANCO   "/>
    <e v="#N/A"/>
    <s v=""/>
  </r>
  <r>
    <x v="136"/>
    <d v="2017-09-04T00:00:00"/>
    <x v="1"/>
    <s v="SURO - SUR OCCIDENTE"/>
    <s v="CONC - CONCESIONARIOS"/>
    <n v="4"/>
    <x v="32"/>
    <n v="4"/>
    <x v="133"/>
    <x v="3"/>
    <x v="3"/>
    <m/>
    <x v="15"/>
    <x v="32"/>
    <n v="3941176"/>
    <m/>
    <n v="548212607"/>
    <n v="0"/>
    <x v="0"/>
    <x v="11"/>
    <x v="1"/>
    <x v="0"/>
    <n v="0"/>
    <x v="0"/>
    <x v="0"/>
    <s v="WAVE 110S                                         NEGRO    "/>
    <e v="#N/A"/>
    <s v=""/>
  </r>
  <r>
    <x v="136"/>
    <d v="2017-09-04T00:00:00"/>
    <x v="1"/>
    <s v="SURO - SUR OCCIDENTE"/>
    <s v="CONC - CONCESIONARIOS"/>
    <n v="3"/>
    <x v="32"/>
    <n v="3"/>
    <x v="133"/>
    <x v="12"/>
    <x v="6"/>
    <m/>
    <x v="15"/>
    <x v="32"/>
    <n v="5453782"/>
    <m/>
    <n v="548212607"/>
    <n v="0"/>
    <x v="0"/>
    <x v="11"/>
    <x v="0"/>
    <x v="0"/>
    <n v="0"/>
    <x v="0"/>
    <x v="0"/>
    <s v="CB 160F STD                                       NEGRO PER"/>
    <e v="#N/A"/>
    <s v=""/>
  </r>
  <r>
    <x v="136"/>
    <d v="2017-09-04T00:00:00"/>
    <x v="1"/>
    <s v="SURO - SUR OCCIDENTE"/>
    <s v="CONC - CONCESIONARIOS"/>
    <n v="1"/>
    <x v="32"/>
    <n v="1"/>
    <x v="133"/>
    <x v="12"/>
    <x v="9"/>
    <m/>
    <x v="15"/>
    <x v="32"/>
    <n v="5453782"/>
    <m/>
    <n v="548212607"/>
    <n v="0"/>
    <x v="0"/>
    <x v="11"/>
    <x v="0"/>
    <x v="0"/>
    <n v="0"/>
    <x v="0"/>
    <x v="0"/>
    <s v="CB 160F STD                                       ROJO SPOR"/>
    <e v="#N/A"/>
    <s v=""/>
  </r>
  <r>
    <x v="136"/>
    <d v="2017-09-04T00:00:00"/>
    <x v="1"/>
    <s v="SURO - SUR OCCIDENTE"/>
    <s v="CONC - CONCESIONARIOS"/>
    <n v="2"/>
    <x v="32"/>
    <n v="2"/>
    <x v="133"/>
    <x v="12"/>
    <x v="17"/>
    <m/>
    <x v="15"/>
    <x v="32"/>
    <n v="5453782"/>
    <m/>
    <n v="548212607"/>
    <n v="0"/>
    <x v="0"/>
    <x v="11"/>
    <x v="0"/>
    <x v="0"/>
    <n v="0"/>
    <x v="0"/>
    <x v="0"/>
    <s v="CB 160F STD                                       BLANCO PE"/>
    <e v="#N/A"/>
    <s v=""/>
  </r>
  <r>
    <x v="136"/>
    <d v="2017-09-04T00:00:00"/>
    <x v="1"/>
    <s v="SURO - SUR OCCIDENTE"/>
    <s v="CONC - CONCESIONARIOS"/>
    <n v="3"/>
    <x v="32"/>
    <n v="3"/>
    <x v="133"/>
    <x v="7"/>
    <x v="14"/>
    <m/>
    <x v="15"/>
    <x v="32"/>
    <n v="3696639"/>
    <m/>
    <n v="548212607"/>
    <n v="0"/>
    <x v="0"/>
    <x v="11"/>
    <x v="0"/>
    <x v="0"/>
    <n v="0"/>
    <x v="0"/>
    <x v="0"/>
    <s v="CB 110 DLX                                        GRIS     "/>
    <e v="#N/A"/>
    <s v=""/>
  </r>
  <r>
    <x v="136"/>
    <d v="2017-09-04T00:00:00"/>
    <x v="1"/>
    <s v="SURO - SUR OCCIDENTE"/>
    <s v="CONC - CONCESIONARIOS"/>
    <n v="18"/>
    <x v="32"/>
    <n v="18"/>
    <x v="133"/>
    <x v="7"/>
    <x v="3"/>
    <m/>
    <x v="15"/>
    <x v="32"/>
    <n v="3696639"/>
    <m/>
    <n v="548212607"/>
    <n v="0"/>
    <x v="0"/>
    <x v="11"/>
    <x v="5"/>
    <x v="5"/>
    <n v="18483195"/>
    <x v="8"/>
    <x v="1"/>
    <s v="CB 110 DLX                                        NEGRO    "/>
    <s v="ENTREGAS"/>
    <s v="E"/>
  </r>
  <r>
    <x v="137"/>
    <d v="2017-09-04T00:00:00"/>
    <x v="1"/>
    <s v="SURO - SUR OCCIDENTE"/>
    <s v="CONC - CONCESIONARIOS"/>
    <n v="1"/>
    <x v="32"/>
    <n v="1"/>
    <x v="134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137"/>
    <d v="2017-09-04T00:00:00"/>
    <x v="1"/>
    <s v="SURO - SUR OCCIDENTE"/>
    <s v="CONC - CONCESIONARIOS"/>
    <n v="2"/>
    <x v="32"/>
    <n v="2"/>
    <x v="134"/>
    <x v="5"/>
    <x v="5"/>
    <m/>
    <x v="15"/>
    <x v="32"/>
    <n v="7554622"/>
    <m/>
    <n v="548212607"/>
    <n v="0"/>
    <x v="0"/>
    <x v="11"/>
    <x v="4"/>
    <x v="0"/>
    <n v="0"/>
    <x v="0"/>
    <x v="0"/>
    <s v="CB 190R                                           NEGRO ONI"/>
    <e v="#N/A"/>
    <s v=""/>
  </r>
  <r>
    <x v="137"/>
    <d v="2017-09-04T00:00:00"/>
    <x v="1"/>
    <s v="SURO - SUR OCCIDENTE"/>
    <s v="CONC - CONCESIONARIOS"/>
    <n v="1"/>
    <x v="32"/>
    <n v="1"/>
    <x v="134"/>
    <x v="1"/>
    <x v="0"/>
    <m/>
    <x v="15"/>
    <x v="32"/>
    <n v="3521008"/>
    <m/>
    <n v="548212607"/>
    <n v="0"/>
    <x v="0"/>
    <x v="11"/>
    <x v="0"/>
    <x v="0"/>
    <n v="0"/>
    <x v="0"/>
    <x v="0"/>
    <s v="DIO 110                                           NEGRO BLA"/>
    <e v="#N/A"/>
    <s v=""/>
  </r>
  <r>
    <x v="137"/>
    <d v="2017-09-04T00:00:00"/>
    <x v="1"/>
    <s v="SURO - SUR OCCIDENTE"/>
    <s v="CONC - CONCESIONARIOS"/>
    <n v="2"/>
    <x v="32"/>
    <n v="2"/>
    <x v="134"/>
    <x v="2"/>
    <x v="1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ARANJA N"/>
    <e v="#N/A"/>
    <s v=""/>
  </r>
  <r>
    <x v="137"/>
    <d v="2017-09-04T00:00:00"/>
    <x v="1"/>
    <s v="SURO - SUR OCCIDENTE"/>
    <s v="CONC - CONCESIONARIOS"/>
    <n v="1"/>
    <x v="32"/>
    <n v="1"/>
    <x v="134"/>
    <x v="6"/>
    <x v="2"/>
    <m/>
    <x v="15"/>
    <x v="32"/>
    <n v="3521008"/>
    <m/>
    <n v="548212607"/>
    <n v="0"/>
    <x v="0"/>
    <x v="11"/>
    <x v="0"/>
    <x v="0"/>
    <n v="0"/>
    <x v="0"/>
    <x v="0"/>
    <s v="DIO  110                                          ROJO     "/>
    <e v="#N/A"/>
    <s v=""/>
  </r>
  <r>
    <x v="138"/>
    <d v="2017-09-04T00:00:00"/>
    <x v="1"/>
    <s v="SURO - SUR OCCIDENTE"/>
    <s v="CONC - CONCESIONARIOS"/>
    <n v="1"/>
    <x v="32"/>
    <n v="1"/>
    <x v="135"/>
    <x v="0"/>
    <x v="0"/>
    <m/>
    <x v="15"/>
    <x v="32"/>
    <n v="5789916"/>
    <m/>
    <n v="548212607"/>
    <n v="0"/>
    <x v="0"/>
    <x v="11"/>
    <x v="0"/>
    <x v="0"/>
    <n v="0"/>
    <x v="0"/>
    <x v="0"/>
    <s v="*XR 150L                                          NEGRO BLA"/>
    <e v="#N/A"/>
    <s v=""/>
  </r>
  <r>
    <x v="138"/>
    <d v="2017-09-04T00:00:00"/>
    <x v="1"/>
    <s v="SURO - SUR OCCIDENTE"/>
    <s v="CONC - CONCESIONARIOS"/>
    <n v="1"/>
    <x v="32"/>
    <n v="1"/>
    <x v="135"/>
    <x v="1"/>
    <x v="0"/>
    <m/>
    <x v="15"/>
    <x v="32"/>
    <n v="3521008"/>
    <m/>
    <n v="548212607"/>
    <n v="0"/>
    <x v="0"/>
    <x v="11"/>
    <x v="0"/>
    <x v="0"/>
    <n v="0"/>
    <x v="0"/>
    <x v="0"/>
    <s v="DIO 110                                           NEGRO BLA"/>
    <e v="#N/A"/>
    <s v=""/>
  </r>
  <r>
    <x v="138"/>
    <d v="2017-09-04T00:00:00"/>
    <x v="1"/>
    <s v="SURO - SUR OCCIDENTE"/>
    <s v="CONC - CONCESIONARIOS"/>
    <n v="1"/>
    <x v="32"/>
    <n v="1"/>
    <x v="135"/>
    <x v="2"/>
    <x v="6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EGRO PER"/>
    <e v="#N/A"/>
    <s v=""/>
  </r>
  <r>
    <x v="138"/>
    <d v="2017-09-04T00:00:00"/>
    <x v="1"/>
    <s v="SURO - SUR OCCIDENTE"/>
    <s v="CONC - CONCESIONARIOS"/>
    <n v="1"/>
    <x v="32"/>
    <n v="1"/>
    <x v="135"/>
    <x v="2"/>
    <x v="17"/>
    <m/>
    <x v="15"/>
    <x v="32"/>
    <n v="6133613"/>
    <m/>
    <n v="548212607"/>
    <n v="0"/>
    <x v="0"/>
    <x v="11"/>
    <x v="0"/>
    <x v="0"/>
    <n v="0"/>
    <x v="0"/>
    <x v="0"/>
    <s v="CB 160F DLX                                       BLANCO PE"/>
    <e v="#N/A"/>
    <s v=""/>
  </r>
  <r>
    <x v="138"/>
    <d v="2017-09-04T00:00:00"/>
    <x v="1"/>
    <s v="SURO - SUR OCCIDENTE"/>
    <s v="CONC - CONCESIONARIOS"/>
    <n v="1"/>
    <x v="32"/>
    <n v="1"/>
    <x v="135"/>
    <x v="2"/>
    <x v="9"/>
    <m/>
    <x v="15"/>
    <x v="32"/>
    <n v="6133613"/>
    <m/>
    <n v="548212607"/>
    <n v="0"/>
    <x v="0"/>
    <x v="11"/>
    <x v="0"/>
    <x v="0"/>
    <n v="0"/>
    <x v="0"/>
    <x v="0"/>
    <s v="CB 160F DLX                                       ROJO SPOR"/>
    <e v="#N/A"/>
    <s v=""/>
  </r>
  <r>
    <x v="138"/>
    <d v="2017-09-04T00:00:00"/>
    <x v="1"/>
    <s v="SURO - SUR OCCIDENTE"/>
    <s v="CONC - CONCESIONARIOS"/>
    <n v="2"/>
    <x v="32"/>
    <n v="2"/>
    <x v="135"/>
    <x v="2"/>
    <x v="1"/>
    <m/>
    <x v="15"/>
    <x v="32"/>
    <n v="6133613"/>
    <m/>
    <n v="548212607"/>
    <n v="0"/>
    <x v="0"/>
    <x v="11"/>
    <x v="0"/>
    <x v="0"/>
    <n v="0"/>
    <x v="0"/>
    <x v="0"/>
    <s v="CB 160F DLX                                       NARANJA N"/>
    <e v="#N/A"/>
    <s v=""/>
  </r>
  <r>
    <x v="138"/>
    <d v="2017-09-04T00:00:00"/>
    <x v="1"/>
    <s v="SURO - SUR OCCIDENTE"/>
    <s v="CONC - CONCESIONARIOS"/>
    <n v="1"/>
    <x v="32"/>
    <n v="1"/>
    <x v="135"/>
    <x v="11"/>
    <x v="4"/>
    <m/>
    <x v="15"/>
    <x v="32"/>
    <n v="3067227"/>
    <m/>
    <n v="548212607"/>
    <n v="0"/>
    <x v="0"/>
    <x v="11"/>
    <x v="0"/>
    <x v="0"/>
    <n v="0"/>
    <x v="0"/>
    <x v="0"/>
    <s v="DREAM  NEO                                        NEGRO ROJ"/>
    <e v="#N/A"/>
    <s v=""/>
  </r>
  <r>
    <x v="138"/>
    <d v="2017-09-04T00:00:00"/>
    <x v="1"/>
    <s v="SURO - SUR OCCIDENTE"/>
    <s v="CONC - CONCESIONARIOS"/>
    <n v="1"/>
    <x v="32"/>
    <n v="1"/>
    <x v="135"/>
    <x v="3"/>
    <x v="3"/>
    <m/>
    <x v="15"/>
    <x v="32"/>
    <n v="3941176"/>
    <m/>
    <n v="548212607"/>
    <n v="0"/>
    <x v="0"/>
    <x v="11"/>
    <x v="1"/>
    <x v="0"/>
    <n v="0"/>
    <x v="0"/>
    <x v="0"/>
    <s v="WAVE 110S                                         NEGRO    "/>
    <e v="#N/A"/>
    <s v=""/>
  </r>
  <r>
    <x v="139"/>
    <d v="2017-09-04T00:00:00"/>
    <x v="1"/>
    <s v="SURO - SUR OCCIDENTE"/>
    <s v="CONC - CONCESIONARIOS"/>
    <n v="3"/>
    <x v="32"/>
    <n v="3"/>
    <x v="136"/>
    <x v="4"/>
    <x v="3"/>
    <m/>
    <x v="98"/>
    <x v="32"/>
    <n v="3360504"/>
    <m/>
    <n v="548212607"/>
    <n v="0"/>
    <x v="0"/>
    <x v="41"/>
    <x v="2"/>
    <x v="4"/>
    <n v="10081512"/>
    <x v="8"/>
    <x v="1"/>
    <s v="*CB-110                                           NEGRO    "/>
    <s v="ENTREGAS"/>
    <s v="E"/>
  </r>
  <r>
    <x v="139"/>
    <d v="2017-09-04T00:00:00"/>
    <x v="1"/>
    <s v="SURO - SUR OCCIDENTE"/>
    <s v="CONC - CONCESIONARIOS"/>
    <n v="1"/>
    <x v="32"/>
    <n v="1"/>
    <x v="136"/>
    <x v="0"/>
    <x v="4"/>
    <m/>
    <x v="98"/>
    <x v="32"/>
    <n v="5789916"/>
    <m/>
    <n v="548212607"/>
    <n v="0"/>
    <x v="0"/>
    <x v="41"/>
    <x v="3"/>
    <x v="3"/>
    <n v="5789916"/>
    <x v="8"/>
    <x v="1"/>
    <s v="*XR 150L                                          NEGRO ROJ"/>
    <s v="ENTREGAS"/>
    <s v="E"/>
  </r>
  <r>
    <x v="139"/>
    <d v="2017-09-04T00:00:00"/>
    <x v="1"/>
    <s v="SURO - SUR OCCIDENTE"/>
    <s v="CONC - CONCESIONARIOS"/>
    <n v="2"/>
    <x v="32"/>
    <n v="2"/>
    <x v="136"/>
    <x v="0"/>
    <x v="3"/>
    <m/>
    <x v="98"/>
    <x v="32"/>
    <n v="5789916"/>
    <m/>
    <n v="548212607"/>
    <n v="0"/>
    <x v="0"/>
    <x v="41"/>
    <x v="13"/>
    <x v="2"/>
    <n v="11579832"/>
    <x v="8"/>
    <x v="1"/>
    <s v="*XR 150L                                          NEGRO    "/>
    <s v="ENTREGAS"/>
    <s v="E"/>
  </r>
  <r>
    <x v="139"/>
    <d v="2017-09-04T00:00:00"/>
    <x v="1"/>
    <s v="SURO - SUR OCCIDENTE"/>
    <s v="CONC - CONCESIONARIOS"/>
    <n v="1"/>
    <x v="32"/>
    <n v="1"/>
    <x v="136"/>
    <x v="0"/>
    <x v="0"/>
    <m/>
    <x v="98"/>
    <x v="32"/>
    <n v="5789916"/>
    <m/>
    <n v="548212607"/>
    <n v="0"/>
    <x v="0"/>
    <x v="41"/>
    <x v="0"/>
    <x v="0"/>
    <n v="0"/>
    <x v="0"/>
    <x v="0"/>
    <s v="*XR 150L                                          NEGRO BLA"/>
    <e v="#N/A"/>
    <s v=""/>
  </r>
  <r>
    <x v="139"/>
    <d v="2017-09-04T00:00:00"/>
    <x v="1"/>
    <s v="SURO - SUR OCCIDENTE"/>
    <s v="CONC - CONCESIONARIOS"/>
    <n v="1"/>
    <x v="32"/>
    <n v="1"/>
    <x v="136"/>
    <x v="5"/>
    <x v="5"/>
    <m/>
    <x v="98"/>
    <x v="32"/>
    <n v="7554622"/>
    <m/>
    <n v="548212607"/>
    <n v="0"/>
    <x v="0"/>
    <x v="41"/>
    <x v="4"/>
    <x v="3"/>
    <n v="7554622"/>
    <x v="8"/>
    <x v="1"/>
    <s v="CB 190R                                           NEGRO ONI"/>
    <s v="ENTREGAS"/>
    <s v="E"/>
  </r>
  <r>
    <x v="139"/>
    <d v="2017-09-04T00:00:00"/>
    <x v="1"/>
    <s v="SURO - SUR OCCIDENTE"/>
    <s v="CONC - CONCESIONARIOS"/>
    <n v="1"/>
    <x v="32"/>
    <n v="1"/>
    <x v="136"/>
    <x v="1"/>
    <x v="0"/>
    <m/>
    <x v="98"/>
    <x v="32"/>
    <n v="3521008"/>
    <m/>
    <n v="548212607"/>
    <n v="0"/>
    <x v="0"/>
    <x v="41"/>
    <x v="0"/>
    <x v="0"/>
    <n v="0"/>
    <x v="0"/>
    <x v="0"/>
    <s v="DIO 110                                           NEGRO BLA"/>
    <e v="#N/A"/>
    <s v=""/>
  </r>
  <r>
    <x v="139"/>
    <d v="2017-09-04T00:00:00"/>
    <x v="1"/>
    <s v="SURO - SUR OCCIDENTE"/>
    <s v="CONC - CONCESIONARIOS"/>
    <n v="2"/>
    <x v="32"/>
    <n v="2"/>
    <x v="136"/>
    <x v="2"/>
    <x v="6"/>
    <m/>
    <x v="98"/>
    <x v="32"/>
    <n v="6133613"/>
    <m/>
    <n v="548212607"/>
    <n v="0"/>
    <x v="0"/>
    <x v="41"/>
    <x v="0"/>
    <x v="0"/>
    <n v="0"/>
    <x v="0"/>
    <x v="0"/>
    <s v="CB 160F DLX                                       NEGRO PER"/>
    <e v="#N/A"/>
    <s v=""/>
  </r>
  <r>
    <x v="139"/>
    <d v="2017-09-04T00:00:00"/>
    <x v="1"/>
    <s v="SURO - SUR OCCIDENTE"/>
    <s v="CONC - CONCESIONARIOS"/>
    <n v="2"/>
    <x v="32"/>
    <n v="2"/>
    <x v="136"/>
    <x v="2"/>
    <x v="9"/>
    <m/>
    <x v="98"/>
    <x v="32"/>
    <n v="6133613"/>
    <m/>
    <n v="548212607"/>
    <n v="0"/>
    <x v="0"/>
    <x v="41"/>
    <x v="0"/>
    <x v="0"/>
    <n v="0"/>
    <x v="0"/>
    <x v="0"/>
    <s v="CB 160F DLX                                       ROJO SPOR"/>
    <e v="#N/A"/>
    <s v=""/>
  </r>
  <r>
    <x v="139"/>
    <d v="2017-09-04T00:00:00"/>
    <x v="1"/>
    <s v="SURO - SUR OCCIDENTE"/>
    <s v="CONC - CONCESIONARIOS"/>
    <n v="3"/>
    <x v="32"/>
    <n v="3"/>
    <x v="136"/>
    <x v="2"/>
    <x v="1"/>
    <m/>
    <x v="98"/>
    <x v="32"/>
    <n v="6133613"/>
    <m/>
    <n v="548212607"/>
    <n v="0"/>
    <x v="0"/>
    <x v="41"/>
    <x v="0"/>
    <x v="0"/>
    <n v="0"/>
    <x v="0"/>
    <x v="0"/>
    <s v="CB 160F DLX                                       NARANJA N"/>
    <e v="#N/A"/>
    <s v=""/>
  </r>
  <r>
    <x v="139"/>
    <d v="2017-09-04T00:00:00"/>
    <x v="1"/>
    <s v="SURO - SUR OCCIDENTE"/>
    <s v="CONC - CONCESIONARIOS"/>
    <n v="1"/>
    <x v="32"/>
    <n v="1"/>
    <x v="136"/>
    <x v="11"/>
    <x v="13"/>
    <m/>
    <x v="98"/>
    <x v="32"/>
    <n v="3067227"/>
    <m/>
    <n v="548212607"/>
    <n v="0"/>
    <x v="0"/>
    <x v="41"/>
    <x v="8"/>
    <x v="3"/>
    <n v="3067227"/>
    <x v="8"/>
    <x v="1"/>
    <s v="DREAM  NEO                                        ROJO ALFA"/>
    <s v="ENTREGAS"/>
    <s v="E"/>
  </r>
  <r>
    <x v="139"/>
    <d v="2017-09-04T00:00:00"/>
    <x v="1"/>
    <s v="SURO - SUR OCCIDENTE"/>
    <s v="CONC - CONCESIONARIOS"/>
    <n v="12"/>
    <x v="32"/>
    <n v="12"/>
    <x v="136"/>
    <x v="11"/>
    <x v="4"/>
    <m/>
    <x v="98"/>
    <x v="32"/>
    <n v="3067227"/>
    <m/>
    <n v="548212607"/>
    <n v="0"/>
    <x v="0"/>
    <x v="41"/>
    <x v="0"/>
    <x v="0"/>
    <n v="0"/>
    <x v="0"/>
    <x v="0"/>
    <s v="DREAM  NEO                                        NEGRO ROJ"/>
    <e v="#N/A"/>
    <s v=""/>
  </r>
  <r>
    <x v="139"/>
    <d v="2017-09-04T00:00:00"/>
    <x v="1"/>
    <s v="SURO - SUR OCCIDENTE"/>
    <s v="CONC - CONCESIONARIOS"/>
    <n v="2"/>
    <x v="32"/>
    <n v="2"/>
    <x v="136"/>
    <x v="3"/>
    <x v="2"/>
    <m/>
    <x v="98"/>
    <x v="32"/>
    <n v="3941176"/>
    <m/>
    <n v="548212607"/>
    <n v="0"/>
    <x v="0"/>
    <x v="41"/>
    <x v="0"/>
    <x v="0"/>
    <n v="0"/>
    <x v="0"/>
    <x v="0"/>
    <s v="WAVE 110S                                         ROJO     "/>
    <e v="#N/A"/>
    <s v=""/>
  </r>
  <r>
    <x v="139"/>
    <d v="2017-09-04T00:00:00"/>
    <x v="1"/>
    <s v="SURO - SUR OCCIDENTE"/>
    <s v="CONC - CONCESIONARIOS"/>
    <n v="1"/>
    <x v="32"/>
    <n v="1"/>
    <x v="136"/>
    <x v="3"/>
    <x v="3"/>
    <m/>
    <x v="98"/>
    <x v="32"/>
    <n v="3941176"/>
    <m/>
    <n v="548212607"/>
    <n v="0"/>
    <x v="0"/>
    <x v="41"/>
    <x v="1"/>
    <x v="3"/>
    <n v="3941176"/>
    <x v="8"/>
    <x v="1"/>
    <s v="WAVE 110S                                         NEGRO    "/>
    <s v="ENTREGAS"/>
    <s v="E"/>
  </r>
  <r>
    <x v="139"/>
    <d v="2017-09-04T00:00:00"/>
    <x v="1"/>
    <s v="SURO - SUR OCCIDENTE"/>
    <s v="CONC - CONCESIONARIOS"/>
    <n v="2"/>
    <x v="32"/>
    <n v="2"/>
    <x v="136"/>
    <x v="7"/>
    <x v="14"/>
    <m/>
    <x v="98"/>
    <x v="32"/>
    <n v="3696639"/>
    <m/>
    <n v="548212607"/>
    <n v="0"/>
    <x v="0"/>
    <x v="41"/>
    <x v="0"/>
    <x v="0"/>
    <n v="0"/>
    <x v="0"/>
    <x v="0"/>
    <s v="CB 110 DLX                                        GRIS     "/>
    <e v="#N/A"/>
    <s v=""/>
  </r>
  <r>
    <x v="139"/>
    <d v="2017-09-04T00:00:00"/>
    <x v="1"/>
    <s v="SURO - SUR OCCIDENTE"/>
    <s v="CONC - CONCESIONARIOS"/>
    <n v="1"/>
    <x v="32"/>
    <n v="1"/>
    <x v="136"/>
    <x v="7"/>
    <x v="7"/>
    <m/>
    <x v="98"/>
    <x v="32"/>
    <n v="3696639"/>
    <m/>
    <n v="548212607"/>
    <n v="0"/>
    <x v="0"/>
    <x v="41"/>
    <x v="10"/>
    <x v="3"/>
    <n v="3696639"/>
    <x v="8"/>
    <x v="1"/>
    <s v="CB 110 DLX                                        AZUL     "/>
    <s v="ENTREGAS"/>
    <s v="E"/>
  </r>
  <r>
    <x v="139"/>
    <d v="2017-09-04T00:00:00"/>
    <x v="1"/>
    <s v="SURO - SUR OCCIDENTE"/>
    <s v="CONC - CONCESIONARIOS"/>
    <n v="3"/>
    <x v="32"/>
    <n v="3"/>
    <x v="136"/>
    <x v="7"/>
    <x v="3"/>
    <m/>
    <x v="98"/>
    <x v="32"/>
    <n v="3696639"/>
    <m/>
    <n v="548212607"/>
    <n v="0"/>
    <x v="0"/>
    <x v="41"/>
    <x v="5"/>
    <x v="4"/>
    <n v="11089917"/>
    <x v="8"/>
    <x v="1"/>
    <s v="CB 110 DLX                                        NEGRO    "/>
    <s v="ENTREGAS"/>
    <s v="E"/>
  </r>
  <r>
    <x v="140"/>
    <d v="2017-09-04T00:00:00"/>
    <x v="1"/>
    <s v="CTR - ZONA CENTRO"/>
    <s v="CONC - CONCESIONARIOS"/>
    <n v="2"/>
    <x v="67"/>
    <n v="2"/>
    <x v="137"/>
    <x v="0"/>
    <x v="4"/>
    <m/>
    <x v="75"/>
    <x v="67"/>
    <n v="5789916"/>
    <m/>
    <n v="430000000"/>
    <n v="0"/>
    <x v="0"/>
    <x v="35"/>
    <x v="3"/>
    <x v="2"/>
    <n v="11579832"/>
    <x v="6"/>
    <x v="1"/>
    <s v="*XR 150L                                          NEGRO ROJ"/>
    <s v="ENTREGAS"/>
    <s v="E"/>
  </r>
  <r>
    <x v="140"/>
    <d v="2017-09-04T00:00:00"/>
    <x v="1"/>
    <s v="CTR - ZONA CENTRO"/>
    <s v="CONC - CONCESIONARIOS"/>
    <n v="1"/>
    <x v="67"/>
    <n v="1"/>
    <x v="137"/>
    <x v="2"/>
    <x v="6"/>
    <m/>
    <x v="75"/>
    <x v="67"/>
    <n v="6133613"/>
    <m/>
    <n v="430000000"/>
    <n v="0"/>
    <x v="0"/>
    <x v="35"/>
    <x v="0"/>
    <x v="0"/>
    <n v="0"/>
    <x v="0"/>
    <x v="0"/>
    <s v="CB 160F DLX                                       NEGRO PER"/>
    <e v="#N/A"/>
    <s v=""/>
  </r>
  <r>
    <x v="140"/>
    <d v="2017-09-04T00:00:00"/>
    <x v="1"/>
    <s v="CTR - ZONA CENTRO"/>
    <s v="CONC - CONCESIONARIOS"/>
    <n v="3"/>
    <x v="67"/>
    <n v="3"/>
    <x v="137"/>
    <x v="11"/>
    <x v="13"/>
    <m/>
    <x v="75"/>
    <x v="67"/>
    <n v="3067227"/>
    <m/>
    <n v="430000000"/>
    <n v="0"/>
    <x v="0"/>
    <x v="35"/>
    <x v="8"/>
    <x v="4"/>
    <n v="9201681"/>
    <x v="6"/>
    <x v="1"/>
    <s v="DREAM  NEO                                        ROJO ALFA"/>
    <s v="ENTREGAS"/>
    <s v="E"/>
  </r>
  <r>
    <x v="140"/>
    <d v="2017-09-04T00:00:00"/>
    <x v="1"/>
    <s v="CTR - ZONA CENTRO"/>
    <s v="CONC - CONCESIONARIOS"/>
    <n v="1"/>
    <x v="67"/>
    <n v="1"/>
    <x v="137"/>
    <x v="11"/>
    <x v="18"/>
    <m/>
    <x v="75"/>
    <x v="67"/>
    <n v="3067227"/>
    <m/>
    <n v="430000000"/>
    <n v="0"/>
    <x v="0"/>
    <x v="35"/>
    <x v="0"/>
    <x v="0"/>
    <n v="0"/>
    <x v="0"/>
    <x v="0"/>
    <s v="DREAM  NEO                                        NEGRO AZU"/>
    <e v="#N/A"/>
    <s v=""/>
  </r>
  <r>
    <x v="140"/>
    <d v="2017-09-04T00:00:00"/>
    <x v="1"/>
    <s v="CTR - ZONA CENTRO"/>
    <s v="CONC - CONCESIONARIOS"/>
    <n v="3"/>
    <x v="67"/>
    <n v="3"/>
    <x v="137"/>
    <x v="11"/>
    <x v="4"/>
    <m/>
    <x v="75"/>
    <x v="67"/>
    <n v="3067227"/>
    <m/>
    <n v="430000000"/>
    <n v="0"/>
    <x v="0"/>
    <x v="35"/>
    <x v="0"/>
    <x v="0"/>
    <n v="0"/>
    <x v="0"/>
    <x v="0"/>
    <s v="DREAM  NEO                                        NEGRO ROJ"/>
    <e v="#N/A"/>
    <s v=""/>
  </r>
  <r>
    <x v="140"/>
    <d v="2017-09-04T00:00:00"/>
    <x v="1"/>
    <s v="CTR - ZONA CENTRO"/>
    <s v="CONC - CONCESIONARIOS"/>
    <n v="4"/>
    <x v="67"/>
    <n v="4"/>
    <x v="137"/>
    <x v="3"/>
    <x v="2"/>
    <m/>
    <x v="75"/>
    <x v="67"/>
    <n v="3941176"/>
    <m/>
    <n v="430000000"/>
    <n v="0"/>
    <x v="0"/>
    <x v="35"/>
    <x v="0"/>
    <x v="0"/>
    <n v="0"/>
    <x v="0"/>
    <x v="0"/>
    <s v="WAVE 110S                                         ROJO     "/>
    <e v="#N/A"/>
    <s v=""/>
  </r>
  <r>
    <x v="140"/>
    <d v="2017-09-04T00:00:00"/>
    <x v="1"/>
    <s v="CTR - ZONA CENTRO"/>
    <s v="CONC - CONCESIONARIOS"/>
    <n v="2"/>
    <x v="67"/>
    <n v="2"/>
    <x v="137"/>
    <x v="3"/>
    <x v="3"/>
    <m/>
    <x v="75"/>
    <x v="67"/>
    <n v="3941176"/>
    <m/>
    <n v="430000000"/>
    <n v="0"/>
    <x v="0"/>
    <x v="35"/>
    <x v="1"/>
    <x v="2"/>
    <n v="7882352"/>
    <x v="6"/>
    <x v="1"/>
    <s v="WAVE 110S                                         NEGRO    "/>
    <s v="ENTREGAS"/>
    <s v="E"/>
  </r>
  <r>
    <x v="140"/>
    <d v="2017-09-04T00:00:00"/>
    <x v="1"/>
    <s v="CTR - ZONA CENTRO"/>
    <s v="CONC - CONCESIONARIOS"/>
    <n v="3"/>
    <x v="67"/>
    <n v="3"/>
    <x v="137"/>
    <x v="7"/>
    <x v="14"/>
    <m/>
    <x v="75"/>
    <x v="67"/>
    <n v="3696639"/>
    <m/>
    <n v="430000000"/>
    <n v="0"/>
    <x v="0"/>
    <x v="35"/>
    <x v="0"/>
    <x v="0"/>
    <n v="0"/>
    <x v="0"/>
    <x v="0"/>
    <s v="CB 110 DLX                                        GRIS     "/>
    <e v="#N/A"/>
    <s v=""/>
  </r>
  <r>
    <x v="140"/>
    <d v="2017-09-04T00:00:00"/>
    <x v="1"/>
    <s v="CTR - ZONA CENTRO"/>
    <s v="CONC - CONCESIONARIOS"/>
    <n v="7"/>
    <x v="67"/>
    <n v="7"/>
    <x v="137"/>
    <x v="7"/>
    <x v="2"/>
    <m/>
    <x v="75"/>
    <x v="67"/>
    <n v="3696639"/>
    <m/>
    <n v="430000000"/>
    <n v="0"/>
    <x v="0"/>
    <x v="35"/>
    <x v="9"/>
    <x v="6"/>
    <n v="14786556"/>
    <x v="6"/>
    <x v="1"/>
    <s v="CB 110 DLX                                        ROJO     "/>
    <s v="ENTREGAS"/>
    <s v="E"/>
  </r>
  <r>
    <x v="140"/>
    <d v="2017-09-04T00:00:00"/>
    <x v="1"/>
    <s v="CTR - ZONA CENTRO"/>
    <s v="CONC - CONCESIONARIOS"/>
    <n v="7"/>
    <x v="67"/>
    <n v="7"/>
    <x v="137"/>
    <x v="7"/>
    <x v="7"/>
    <m/>
    <x v="75"/>
    <x v="67"/>
    <n v="3696639"/>
    <m/>
    <n v="430000000"/>
    <n v="0"/>
    <x v="0"/>
    <x v="35"/>
    <x v="10"/>
    <x v="6"/>
    <n v="14786556"/>
    <x v="6"/>
    <x v="1"/>
    <s v="CB 110 DLX                                        AZUL     "/>
    <s v="ENTREGAS"/>
    <s v="E"/>
  </r>
  <r>
    <x v="140"/>
    <d v="2017-09-04T00:00:00"/>
    <x v="1"/>
    <s v="CTR - ZONA CENTRO"/>
    <s v="CONC - CONCESIONARIOS"/>
    <n v="6"/>
    <x v="67"/>
    <n v="6"/>
    <x v="137"/>
    <x v="7"/>
    <x v="3"/>
    <m/>
    <x v="75"/>
    <x v="67"/>
    <n v="3696639"/>
    <m/>
    <n v="430000000"/>
    <n v="0"/>
    <x v="0"/>
    <x v="35"/>
    <x v="5"/>
    <x v="1"/>
    <n v="22179834"/>
    <x v="6"/>
    <x v="1"/>
    <s v="CB 110 DLX                                        NEGRO    "/>
    <s v="ENTREGAS"/>
    <s v="E"/>
  </r>
  <r>
    <x v="141"/>
    <d v="2017-09-04T00:00:00"/>
    <x v="1"/>
    <s v="CTR - ZONA CENTRO"/>
    <s v="CONC - CONCESIONARIOS"/>
    <n v="7"/>
    <x v="67"/>
    <n v="7"/>
    <x v="138"/>
    <x v="0"/>
    <x v="4"/>
    <m/>
    <x v="99"/>
    <x v="67"/>
    <n v="5789916"/>
    <m/>
    <n v="430000000"/>
    <n v="0"/>
    <x v="0"/>
    <x v="4"/>
    <x v="3"/>
    <x v="0"/>
    <n v="0"/>
    <x v="0"/>
    <x v="0"/>
    <s v="*XR 150L                                          NEGRO ROJ"/>
    <e v="#N/A"/>
    <s v=""/>
  </r>
  <r>
    <x v="141"/>
    <d v="2017-09-04T00:00:00"/>
    <x v="1"/>
    <s v="CTR - ZONA CENTRO"/>
    <s v="CONC - CONCESIONARIOS"/>
    <n v="6"/>
    <x v="67"/>
    <n v="6"/>
    <x v="138"/>
    <x v="0"/>
    <x v="3"/>
    <m/>
    <x v="99"/>
    <x v="67"/>
    <n v="5789916"/>
    <m/>
    <n v="430000000"/>
    <n v="0"/>
    <x v="0"/>
    <x v="4"/>
    <x v="13"/>
    <x v="0"/>
    <n v="0"/>
    <x v="0"/>
    <x v="0"/>
    <s v="*XR 150L                                          NEGRO    "/>
    <e v="#N/A"/>
    <s v=""/>
  </r>
  <r>
    <x v="141"/>
    <d v="2017-09-04T00:00:00"/>
    <x v="1"/>
    <s v="CTR - ZONA CENTRO"/>
    <s v="CONC - CONCESIONARIOS"/>
    <n v="5"/>
    <x v="67"/>
    <n v="5"/>
    <x v="138"/>
    <x v="0"/>
    <x v="0"/>
    <m/>
    <x v="99"/>
    <x v="67"/>
    <n v="5789916"/>
    <m/>
    <n v="430000000"/>
    <n v="0"/>
    <x v="0"/>
    <x v="4"/>
    <x v="0"/>
    <x v="0"/>
    <n v="0"/>
    <x v="0"/>
    <x v="0"/>
    <s v="*XR 150L                                          NEGRO BLA"/>
    <e v="#N/A"/>
    <s v=""/>
  </r>
  <r>
    <x v="141"/>
    <d v="2017-09-04T00:00:00"/>
    <x v="1"/>
    <s v="CTR - ZONA CENTRO"/>
    <s v="CONC - CONCESIONARIOS"/>
    <n v="2"/>
    <x v="67"/>
    <n v="2"/>
    <x v="138"/>
    <x v="3"/>
    <x v="2"/>
    <m/>
    <x v="99"/>
    <x v="67"/>
    <n v="3941176"/>
    <m/>
    <n v="430000000"/>
    <n v="0"/>
    <x v="0"/>
    <x v="4"/>
    <x v="0"/>
    <x v="0"/>
    <n v="0"/>
    <x v="0"/>
    <x v="0"/>
    <s v="WAVE 110S                                         ROJO     "/>
    <e v="#N/A"/>
    <s v=""/>
  </r>
  <r>
    <x v="141"/>
    <d v="2017-09-04T00:00:00"/>
    <x v="1"/>
    <s v="CTR - ZONA CENTRO"/>
    <s v="CONC - CONCESIONARIOS"/>
    <n v="1"/>
    <x v="67"/>
    <n v="1"/>
    <x v="138"/>
    <x v="7"/>
    <x v="14"/>
    <m/>
    <x v="99"/>
    <x v="67"/>
    <n v="3696639"/>
    <m/>
    <n v="430000000"/>
    <n v="0"/>
    <x v="0"/>
    <x v="4"/>
    <x v="0"/>
    <x v="0"/>
    <n v="0"/>
    <x v="0"/>
    <x v="0"/>
    <s v="CB 110 DLX                                        GRIS     "/>
    <e v="#N/A"/>
    <s v=""/>
  </r>
  <r>
    <x v="142"/>
    <d v="2017-09-04T00:00:00"/>
    <x v="1"/>
    <s v="CTR - ZONA CENTRO"/>
    <s v="CONC - CONCESIONARIOS"/>
    <n v="1"/>
    <x v="67"/>
    <n v="1"/>
    <x v="139"/>
    <x v="2"/>
    <x v="6"/>
    <m/>
    <x v="100"/>
    <x v="67"/>
    <n v="6133613"/>
    <m/>
    <n v="430000000"/>
    <n v="0"/>
    <x v="0"/>
    <x v="4"/>
    <x v="0"/>
    <x v="0"/>
    <n v="0"/>
    <x v="0"/>
    <x v="0"/>
    <s v="CB 160F DLX                                       NEGRO PER"/>
    <e v="#N/A"/>
    <s v=""/>
  </r>
  <r>
    <x v="142"/>
    <d v="2017-09-04T00:00:00"/>
    <x v="1"/>
    <s v="CTR - ZONA CENTRO"/>
    <s v="CONC - CONCESIONARIOS"/>
    <n v="2"/>
    <x v="67"/>
    <n v="2"/>
    <x v="139"/>
    <x v="11"/>
    <x v="18"/>
    <m/>
    <x v="100"/>
    <x v="67"/>
    <n v="3067227"/>
    <m/>
    <n v="430000000"/>
    <n v="0"/>
    <x v="0"/>
    <x v="4"/>
    <x v="0"/>
    <x v="0"/>
    <n v="0"/>
    <x v="0"/>
    <x v="0"/>
    <s v="DREAM  NEO                                        NEGRO AZU"/>
    <e v="#N/A"/>
    <s v=""/>
  </r>
  <r>
    <x v="142"/>
    <d v="2017-09-04T00:00:00"/>
    <x v="1"/>
    <s v="CTR - ZONA CENTRO"/>
    <s v="CONC - CONCESIONARIOS"/>
    <n v="1"/>
    <x v="67"/>
    <n v="1"/>
    <x v="139"/>
    <x v="3"/>
    <x v="2"/>
    <m/>
    <x v="100"/>
    <x v="67"/>
    <n v="3941176"/>
    <m/>
    <n v="430000000"/>
    <n v="0"/>
    <x v="0"/>
    <x v="4"/>
    <x v="0"/>
    <x v="0"/>
    <n v="0"/>
    <x v="0"/>
    <x v="0"/>
    <s v="WAVE 110S                                         ROJO     "/>
    <e v="#N/A"/>
    <s v=""/>
  </r>
  <r>
    <x v="143"/>
    <d v="2017-09-04T00:00:00"/>
    <x v="1"/>
    <s v="CTR - ZONA CENTRO"/>
    <s v="CONC - CONCESIONARIOS"/>
    <n v="6"/>
    <x v="67"/>
    <n v="6"/>
    <x v="140"/>
    <x v="4"/>
    <x v="3"/>
    <m/>
    <x v="76"/>
    <x v="67"/>
    <n v="3360504"/>
    <m/>
    <n v="430000000"/>
    <n v="0"/>
    <x v="0"/>
    <x v="34"/>
    <x v="2"/>
    <x v="0"/>
    <n v="0"/>
    <x v="0"/>
    <x v="0"/>
    <s v="*CB-110                                           NEGRO    "/>
    <e v="#N/A"/>
    <s v=""/>
  </r>
  <r>
    <x v="143"/>
    <d v="2017-09-04T00:00:00"/>
    <x v="1"/>
    <s v="CTR - ZONA CENTRO"/>
    <s v="CONC - CONCESIONARIOS"/>
    <n v="3"/>
    <x v="67"/>
    <n v="3"/>
    <x v="140"/>
    <x v="0"/>
    <x v="3"/>
    <m/>
    <x v="76"/>
    <x v="67"/>
    <n v="5789916"/>
    <m/>
    <n v="430000000"/>
    <n v="0"/>
    <x v="0"/>
    <x v="34"/>
    <x v="13"/>
    <x v="0"/>
    <n v="0"/>
    <x v="0"/>
    <x v="0"/>
    <s v="*XR 150L                                          NEGRO    "/>
    <e v="#N/A"/>
    <s v=""/>
  </r>
  <r>
    <x v="143"/>
    <d v="2017-09-04T00:00:00"/>
    <x v="1"/>
    <s v="CTR - ZONA CENTRO"/>
    <s v="CONC - CONCESIONARIOS"/>
    <n v="3"/>
    <x v="67"/>
    <n v="3"/>
    <x v="140"/>
    <x v="0"/>
    <x v="0"/>
    <m/>
    <x v="76"/>
    <x v="67"/>
    <n v="5789916"/>
    <m/>
    <n v="430000000"/>
    <n v="0"/>
    <x v="0"/>
    <x v="34"/>
    <x v="0"/>
    <x v="0"/>
    <n v="0"/>
    <x v="0"/>
    <x v="0"/>
    <s v="*XR 150L                                          NEGRO BLA"/>
    <e v="#N/A"/>
    <s v=""/>
  </r>
  <r>
    <x v="143"/>
    <d v="2017-09-04T00:00:00"/>
    <x v="1"/>
    <s v="CTR - ZONA CENTRO"/>
    <s v="CONC - CONCESIONARIOS"/>
    <n v="1"/>
    <x v="67"/>
    <n v="1"/>
    <x v="140"/>
    <x v="11"/>
    <x v="13"/>
    <m/>
    <x v="76"/>
    <x v="67"/>
    <n v="3067227"/>
    <m/>
    <n v="430000000"/>
    <n v="0"/>
    <x v="0"/>
    <x v="34"/>
    <x v="8"/>
    <x v="0"/>
    <n v="0"/>
    <x v="0"/>
    <x v="0"/>
    <s v="DREAM  NEO                                        ROJO ALFA"/>
    <e v="#N/A"/>
    <s v=""/>
  </r>
  <r>
    <x v="143"/>
    <d v="2017-09-04T00:00:00"/>
    <x v="1"/>
    <s v="CTR - ZONA CENTRO"/>
    <s v="CONC - CONCESIONARIOS"/>
    <n v="4"/>
    <x v="67"/>
    <n v="4"/>
    <x v="140"/>
    <x v="11"/>
    <x v="4"/>
    <m/>
    <x v="76"/>
    <x v="67"/>
    <n v="3067227"/>
    <m/>
    <n v="430000000"/>
    <n v="0"/>
    <x v="0"/>
    <x v="34"/>
    <x v="0"/>
    <x v="0"/>
    <n v="0"/>
    <x v="0"/>
    <x v="0"/>
    <s v="DREAM  NEO                                        NEGRO ROJ"/>
    <e v="#N/A"/>
    <s v=""/>
  </r>
  <r>
    <x v="143"/>
    <d v="2017-09-04T00:00:00"/>
    <x v="1"/>
    <s v="CTR - ZONA CENTRO"/>
    <s v="CONC - CONCESIONARIOS"/>
    <n v="1"/>
    <x v="67"/>
    <n v="1"/>
    <x v="140"/>
    <x v="3"/>
    <x v="2"/>
    <m/>
    <x v="76"/>
    <x v="67"/>
    <n v="3941176"/>
    <m/>
    <n v="430000000"/>
    <n v="0"/>
    <x v="0"/>
    <x v="34"/>
    <x v="0"/>
    <x v="0"/>
    <n v="0"/>
    <x v="0"/>
    <x v="0"/>
    <s v="WAVE 110S                                         ROJO     "/>
    <e v="#N/A"/>
    <s v=""/>
  </r>
  <r>
    <x v="143"/>
    <d v="2017-09-04T00:00:00"/>
    <x v="1"/>
    <s v="CTR - ZONA CENTRO"/>
    <s v="CONC - CONCESIONARIOS"/>
    <n v="4"/>
    <x v="67"/>
    <n v="4"/>
    <x v="140"/>
    <x v="7"/>
    <x v="7"/>
    <m/>
    <x v="76"/>
    <x v="67"/>
    <n v="3696639"/>
    <m/>
    <n v="430000000"/>
    <n v="0"/>
    <x v="0"/>
    <x v="34"/>
    <x v="10"/>
    <x v="0"/>
    <n v="0"/>
    <x v="0"/>
    <x v="0"/>
    <s v="CB 110 DLX                                        AZUL     "/>
    <e v="#N/A"/>
    <s v=""/>
  </r>
  <r>
    <x v="143"/>
    <d v="2017-09-04T00:00:00"/>
    <x v="1"/>
    <s v="CTR - ZONA CENTRO"/>
    <s v="CONC - CONCESIONARIOS"/>
    <n v="1"/>
    <x v="67"/>
    <n v="1"/>
    <x v="140"/>
    <x v="7"/>
    <x v="3"/>
    <m/>
    <x v="76"/>
    <x v="67"/>
    <n v="3696639"/>
    <m/>
    <n v="430000000"/>
    <n v="0"/>
    <x v="0"/>
    <x v="34"/>
    <x v="5"/>
    <x v="0"/>
    <n v="0"/>
    <x v="0"/>
    <x v="0"/>
    <s v="CB 110 DLX                                        NEGRO    "/>
    <e v="#N/A"/>
    <s v=""/>
  </r>
  <r>
    <x v="144"/>
    <d v="2017-09-04T00:00:00"/>
    <x v="1"/>
    <s v="CTR - ZONA CENTRO"/>
    <s v="CONC - CONCESIONARIOS"/>
    <n v="2"/>
    <x v="67"/>
    <n v="2"/>
    <x v="141"/>
    <x v="4"/>
    <x v="3"/>
    <m/>
    <x v="7"/>
    <x v="67"/>
    <n v="3360504"/>
    <m/>
    <n v="430000000"/>
    <n v="0"/>
    <x v="0"/>
    <x v="4"/>
    <x v="2"/>
    <x v="0"/>
    <n v="0"/>
    <x v="0"/>
    <x v="0"/>
    <s v="*CB-110                                           NEGRO    "/>
    <e v="#N/A"/>
    <s v=""/>
  </r>
  <r>
    <x v="144"/>
    <d v="2017-09-04T00:00:00"/>
    <x v="1"/>
    <s v="CTR - ZONA CENTRO"/>
    <s v="CONC - CONCESIONARIOS"/>
    <n v="5"/>
    <x v="67"/>
    <n v="5"/>
    <x v="141"/>
    <x v="0"/>
    <x v="4"/>
    <m/>
    <x v="7"/>
    <x v="67"/>
    <n v="5789916"/>
    <m/>
    <n v="430000000"/>
    <n v="0"/>
    <x v="0"/>
    <x v="4"/>
    <x v="3"/>
    <x v="2"/>
    <n v="11579832"/>
    <x v="6"/>
    <x v="1"/>
    <s v="*XR 150L                                          NEGRO ROJ"/>
    <s v="ENTREGAS"/>
    <s v="E"/>
  </r>
  <r>
    <x v="144"/>
    <d v="2017-09-04T00:00:00"/>
    <x v="1"/>
    <s v="CTR - ZONA CENTRO"/>
    <s v="CONC - CONCESIONARIOS"/>
    <n v="5"/>
    <x v="67"/>
    <n v="5"/>
    <x v="141"/>
    <x v="0"/>
    <x v="3"/>
    <m/>
    <x v="7"/>
    <x v="67"/>
    <n v="5789916"/>
    <m/>
    <n v="430000000"/>
    <n v="0"/>
    <x v="0"/>
    <x v="4"/>
    <x v="13"/>
    <x v="2"/>
    <n v="11579832"/>
    <x v="6"/>
    <x v="1"/>
    <s v="*XR 150L                                          NEGRO    "/>
    <s v="ENTREGAS"/>
    <s v="E"/>
  </r>
  <r>
    <x v="144"/>
    <d v="2017-09-04T00:00:00"/>
    <x v="1"/>
    <s v="CTR - ZONA CENTRO"/>
    <s v="CONC - CONCESIONARIOS"/>
    <n v="2"/>
    <x v="67"/>
    <n v="2"/>
    <x v="141"/>
    <x v="0"/>
    <x v="0"/>
    <m/>
    <x v="7"/>
    <x v="67"/>
    <n v="5789916"/>
    <m/>
    <n v="430000000"/>
    <n v="0"/>
    <x v="0"/>
    <x v="4"/>
    <x v="0"/>
    <x v="0"/>
    <n v="0"/>
    <x v="0"/>
    <x v="0"/>
    <s v="*XR 150L                                          NEGRO BLA"/>
    <e v="#N/A"/>
    <s v=""/>
  </r>
  <r>
    <x v="144"/>
    <d v="2017-09-04T00:00:00"/>
    <x v="1"/>
    <s v="CTR - ZONA CENTRO"/>
    <s v="CONC - CONCESIONARIOS"/>
    <n v="1"/>
    <x v="67"/>
    <n v="1"/>
    <x v="141"/>
    <x v="5"/>
    <x v="11"/>
    <m/>
    <x v="7"/>
    <x v="67"/>
    <n v="7554622"/>
    <m/>
    <n v="430000000"/>
    <n v="0"/>
    <x v="0"/>
    <x v="4"/>
    <x v="8"/>
    <x v="3"/>
    <n v="7554622"/>
    <x v="6"/>
    <x v="1"/>
    <s v="CB 190R                                           ROJO NEGR"/>
    <s v="ENTREGAS"/>
    <s v="E"/>
  </r>
  <r>
    <x v="144"/>
    <d v="2017-09-04T00:00:00"/>
    <x v="1"/>
    <s v="CTR - ZONA CENTRO"/>
    <s v="CONC - CONCESIONARIOS"/>
    <n v="1"/>
    <x v="67"/>
    <n v="1"/>
    <x v="141"/>
    <x v="5"/>
    <x v="5"/>
    <m/>
    <x v="7"/>
    <x v="67"/>
    <n v="7554622"/>
    <m/>
    <n v="430000000"/>
    <n v="0"/>
    <x v="0"/>
    <x v="4"/>
    <x v="4"/>
    <x v="3"/>
    <n v="7554622"/>
    <x v="6"/>
    <x v="1"/>
    <s v="CB 190R                                           NEGRO ONI"/>
    <s v="ENTREGAS"/>
    <s v="E"/>
  </r>
  <r>
    <x v="144"/>
    <d v="2017-09-04T00:00:00"/>
    <x v="1"/>
    <s v="CTR - ZONA CENTRO"/>
    <s v="CONC - CONCESIONARIOS"/>
    <n v="1"/>
    <x v="67"/>
    <n v="1"/>
    <x v="141"/>
    <x v="1"/>
    <x v="0"/>
    <m/>
    <x v="7"/>
    <x v="67"/>
    <n v="3521008"/>
    <m/>
    <n v="430000000"/>
    <n v="0"/>
    <x v="0"/>
    <x v="4"/>
    <x v="0"/>
    <x v="0"/>
    <n v="0"/>
    <x v="0"/>
    <x v="0"/>
    <s v="DIO 110                                           NEGRO BLA"/>
    <e v="#N/A"/>
    <s v=""/>
  </r>
  <r>
    <x v="144"/>
    <d v="2017-09-04T00:00:00"/>
    <x v="1"/>
    <s v="CTR - ZONA CENTRO"/>
    <s v="CONC - CONCESIONARIOS"/>
    <n v="3"/>
    <x v="67"/>
    <n v="3"/>
    <x v="141"/>
    <x v="9"/>
    <x v="12"/>
    <m/>
    <x v="7"/>
    <x v="67"/>
    <n v="7730252"/>
    <m/>
    <n v="430000000"/>
    <n v="0"/>
    <x v="0"/>
    <x v="4"/>
    <x v="7"/>
    <x v="3"/>
    <n v="7730252"/>
    <x v="6"/>
    <x v="1"/>
    <s v="CB 190 REPSOL                                     NARANJA B"/>
    <s v="ENTREGAS"/>
    <s v="E"/>
  </r>
  <r>
    <x v="144"/>
    <d v="2017-09-04T00:00:00"/>
    <x v="1"/>
    <s v="CTR - ZONA CENTRO"/>
    <s v="CONC - CONCESIONARIOS"/>
    <n v="1"/>
    <x v="67"/>
    <n v="1"/>
    <x v="141"/>
    <x v="2"/>
    <x v="6"/>
    <m/>
    <x v="7"/>
    <x v="67"/>
    <n v="6133613"/>
    <m/>
    <n v="430000000"/>
    <n v="0"/>
    <x v="0"/>
    <x v="4"/>
    <x v="0"/>
    <x v="0"/>
    <n v="0"/>
    <x v="0"/>
    <x v="0"/>
    <s v="CB 160F DLX                                       NEGRO PER"/>
    <e v="#N/A"/>
    <s v=""/>
  </r>
  <r>
    <x v="144"/>
    <d v="2017-09-04T00:00:00"/>
    <x v="1"/>
    <s v="CTR - ZONA CENTRO"/>
    <s v="CONC - CONCESIONARIOS"/>
    <n v="2"/>
    <x v="67"/>
    <n v="2"/>
    <x v="141"/>
    <x v="2"/>
    <x v="1"/>
    <m/>
    <x v="7"/>
    <x v="67"/>
    <n v="6133613"/>
    <m/>
    <n v="430000000"/>
    <n v="0"/>
    <x v="0"/>
    <x v="4"/>
    <x v="0"/>
    <x v="0"/>
    <n v="0"/>
    <x v="0"/>
    <x v="0"/>
    <s v="CB 160F DLX                                       NARANJA N"/>
    <e v="#N/A"/>
    <s v=""/>
  </r>
  <r>
    <x v="144"/>
    <d v="2017-09-04T00:00:00"/>
    <x v="1"/>
    <s v="CTR - ZONA CENTRO"/>
    <s v="CONC - CONCESIONARIOS"/>
    <n v="1"/>
    <x v="67"/>
    <n v="1"/>
    <x v="141"/>
    <x v="6"/>
    <x v="7"/>
    <m/>
    <x v="7"/>
    <x v="67"/>
    <n v="3521008"/>
    <m/>
    <n v="430000000"/>
    <n v="0"/>
    <x v="0"/>
    <x v="4"/>
    <x v="0"/>
    <x v="0"/>
    <n v="0"/>
    <x v="0"/>
    <x v="0"/>
    <s v="DIO  110                                          AZUL     "/>
    <e v="#N/A"/>
    <s v=""/>
  </r>
  <r>
    <x v="144"/>
    <d v="2017-09-04T00:00:00"/>
    <x v="1"/>
    <s v="CTR - ZONA CENTRO"/>
    <s v="CONC - CONCESIONARIOS"/>
    <n v="1"/>
    <x v="67"/>
    <n v="1"/>
    <x v="141"/>
    <x v="6"/>
    <x v="2"/>
    <m/>
    <x v="7"/>
    <x v="67"/>
    <n v="3521008"/>
    <m/>
    <n v="430000000"/>
    <n v="0"/>
    <x v="0"/>
    <x v="4"/>
    <x v="0"/>
    <x v="0"/>
    <n v="0"/>
    <x v="0"/>
    <x v="0"/>
    <s v="DIO  110                                          ROJO     "/>
    <e v="#N/A"/>
    <s v=""/>
  </r>
  <r>
    <x v="144"/>
    <d v="2017-09-04T00:00:00"/>
    <x v="1"/>
    <s v="CTR - ZONA CENTRO"/>
    <s v="CONC - CONCESIONARIOS"/>
    <n v="1"/>
    <x v="67"/>
    <n v="1"/>
    <x v="141"/>
    <x v="11"/>
    <x v="13"/>
    <m/>
    <x v="7"/>
    <x v="67"/>
    <n v="3067227"/>
    <m/>
    <n v="430000000"/>
    <n v="0"/>
    <x v="0"/>
    <x v="4"/>
    <x v="8"/>
    <x v="3"/>
    <n v="3067227"/>
    <x v="6"/>
    <x v="1"/>
    <s v="DREAM  NEO                                        ROJO ALFA"/>
    <s v="ENTREGAS"/>
    <s v="E"/>
  </r>
  <r>
    <x v="144"/>
    <d v="2017-09-04T00:00:00"/>
    <x v="1"/>
    <s v="CTR - ZONA CENTRO"/>
    <s v="CONC - CONCESIONARIOS"/>
    <n v="4"/>
    <x v="67"/>
    <n v="4"/>
    <x v="141"/>
    <x v="11"/>
    <x v="4"/>
    <m/>
    <x v="7"/>
    <x v="67"/>
    <n v="3067227"/>
    <m/>
    <n v="430000000"/>
    <n v="0"/>
    <x v="0"/>
    <x v="4"/>
    <x v="0"/>
    <x v="0"/>
    <n v="0"/>
    <x v="0"/>
    <x v="0"/>
    <s v="DREAM  NEO                                        NEGRO ROJ"/>
    <e v="#N/A"/>
    <s v=""/>
  </r>
  <r>
    <x v="144"/>
    <d v="2017-09-04T00:00:00"/>
    <x v="1"/>
    <s v="CTR - ZONA CENTRO"/>
    <s v="CONC - CONCESIONARIOS"/>
    <n v="3"/>
    <x v="67"/>
    <n v="3"/>
    <x v="141"/>
    <x v="3"/>
    <x v="2"/>
    <m/>
    <x v="7"/>
    <x v="67"/>
    <n v="3941176"/>
    <m/>
    <n v="430000000"/>
    <n v="0"/>
    <x v="0"/>
    <x v="4"/>
    <x v="0"/>
    <x v="0"/>
    <n v="0"/>
    <x v="0"/>
    <x v="0"/>
    <s v="WAVE 110S                                         ROJO     "/>
    <e v="#N/A"/>
    <s v=""/>
  </r>
  <r>
    <x v="144"/>
    <d v="2017-09-04T00:00:00"/>
    <x v="1"/>
    <s v="CTR - ZONA CENTRO"/>
    <s v="CONC - CONCESIONARIOS"/>
    <n v="1"/>
    <x v="67"/>
    <n v="1"/>
    <x v="141"/>
    <x v="3"/>
    <x v="8"/>
    <m/>
    <x v="7"/>
    <x v="67"/>
    <n v="3941176"/>
    <m/>
    <n v="430000000"/>
    <n v="0"/>
    <x v="0"/>
    <x v="4"/>
    <x v="0"/>
    <x v="0"/>
    <n v="0"/>
    <x v="0"/>
    <x v="0"/>
    <s v="WAVE 110S                                         BLANCO   "/>
    <e v="#N/A"/>
    <s v=""/>
  </r>
  <r>
    <x v="144"/>
    <d v="2017-09-04T00:00:00"/>
    <x v="1"/>
    <s v="CTR - ZONA CENTRO"/>
    <s v="CONC - CONCESIONARIOS"/>
    <n v="1"/>
    <x v="67"/>
    <n v="1"/>
    <x v="141"/>
    <x v="12"/>
    <x v="6"/>
    <m/>
    <x v="7"/>
    <x v="67"/>
    <n v="5453782"/>
    <m/>
    <n v="430000000"/>
    <n v="0"/>
    <x v="0"/>
    <x v="4"/>
    <x v="0"/>
    <x v="0"/>
    <n v="0"/>
    <x v="0"/>
    <x v="0"/>
    <s v="CB 160F STD                                       NEGRO PER"/>
    <e v="#N/A"/>
    <s v=""/>
  </r>
  <r>
    <x v="144"/>
    <d v="2017-09-04T00:00:00"/>
    <x v="1"/>
    <s v="CTR - ZONA CENTRO"/>
    <s v="CONC - CONCESIONARIOS"/>
    <n v="1"/>
    <x v="67"/>
    <n v="1"/>
    <x v="141"/>
    <x v="12"/>
    <x v="9"/>
    <m/>
    <x v="7"/>
    <x v="67"/>
    <n v="5453782"/>
    <m/>
    <n v="430000000"/>
    <n v="0"/>
    <x v="0"/>
    <x v="4"/>
    <x v="0"/>
    <x v="0"/>
    <n v="0"/>
    <x v="0"/>
    <x v="0"/>
    <s v="CB 160F STD                                       ROJO SPOR"/>
    <e v="#N/A"/>
    <s v=""/>
  </r>
  <r>
    <x v="144"/>
    <d v="2017-09-04T00:00:00"/>
    <x v="1"/>
    <s v="CTR - ZONA CENTRO"/>
    <s v="CONC - CONCESIONARIOS"/>
    <n v="2"/>
    <x v="67"/>
    <n v="2"/>
    <x v="141"/>
    <x v="7"/>
    <x v="2"/>
    <m/>
    <x v="7"/>
    <x v="67"/>
    <n v="3696639"/>
    <m/>
    <n v="430000000"/>
    <n v="0"/>
    <x v="0"/>
    <x v="4"/>
    <x v="9"/>
    <x v="0"/>
    <n v="0"/>
    <x v="0"/>
    <x v="0"/>
    <s v="CB 110 DLX                                        ROJO     "/>
    <e v="#N/A"/>
    <s v=""/>
  </r>
  <r>
    <x v="145"/>
    <d v="2017-09-04T00:00:00"/>
    <x v="1"/>
    <s v="SURO - SUR OCCIDENTE"/>
    <s v="CONC - CONCESIONARIOS"/>
    <n v="8"/>
    <x v="32"/>
    <n v="2"/>
    <x v="133"/>
    <x v="0"/>
    <x v="4"/>
    <d v="2017-09-05T00:00:00"/>
    <x v="15"/>
    <x v="32"/>
    <n v="5789916"/>
    <m/>
    <n v="548212607"/>
    <n v="0"/>
    <x v="0"/>
    <x v="11"/>
    <x v="3"/>
    <x v="0"/>
    <n v="0"/>
    <x v="0"/>
    <x v="0"/>
    <s v="*XR 150L                                          NEGRO ROJ"/>
    <e v="#N/A"/>
    <s v=""/>
  </r>
  <r>
    <x v="146"/>
    <d v="2017-09-04T00:00:00"/>
    <x v="0"/>
    <s v="SURO - SUR OCCIDENTE"/>
    <s v="DIST - DISTRIBUIDORES"/>
    <n v="1"/>
    <x v="68"/>
    <n v="1"/>
    <x v="142"/>
    <x v="0"/>
    <x v="4"/>
    <m/>
    <x v="101"/>
    <x v="68"/>
    <n v="5789916"/>
    <m/>
    <n v="5200000"/>
    <n v="28000000"/>
    <x v="0"/>
    <x v="18"/>
    <x v="3"/>
    <x v="0"/>
    <n v="0"/>
    <x v="0"/>
    <x v="0"/>
    <s v="*XR 150L                                          NEGRO ROJ"/>
    <e v="#N/A"/>
    <s v=""/>
  </r>
  <r>
    <x v="146"/>
    <d v="2017-09-04T00:00:00"/>
    <x v="0"/>
    <s v="SURO - SUR OCCIDENTE"/>
    <s v="DIST - DISTRIBUIDORES"/>
    <n v="1"/>
    <x v="68"/>
    <n v="1"/>
    <x v="142"/>
    <x v="0"/>
    <x v="0"/>
    <m/>
    <x v="101"/>
    <x v="68"/>
    <n v="5789916"/>
    <m/>
    <n v="5200000"/>
    <n v="28000000"/>
    <x v="0"/>
    <x v="18"/>
    <x v="0"/>
    <x v="0"/>
    <n v="0"/>
    <x v="0"/>
    <x v="0"/>
    <s v="*XR 150L                                          NEGRO BLA"/>
    <e v="#N/A"/>
    <s v=""/>
  </r>
  <r>
    <x v="146"/>
    <d v="2017-09-04T00:00:00"/>
    <x v="0"/>
    <s v="SURO - SUR OCCIDENTE"/>
    <s v="DIST - DISTRIBUIDORES"/>
    <n v="1"/>
    <x v="68"/>
    <n v="1"/>
    <x v="142"/>
    <x v="10"/>
    <x v="5"/>
    <m/>
    <x v="101"/>
    <x v="68"/>
    <n v="7730252"/>
    <m/>
    <n v="5200000"/>
    <n v="28000000"/>
    <x v="0"/>
    <x v="18"/>
    <x v="0"/>
    <x v="0"/>
    <n v="0"/>
    <x v="0"/>
    <x v="0"/>
    <s v="CB 190R INSTINTO R                                NEGRO ONI"/>
    <e v="#N/A"/>
    <s v=""/>
  </r>
  <r>
    <x v="146"/>
    <d v="2017-09-04T00:00:00"/>
    <x v="0"/>
    <s v="SURO - SUR OCCIDENTE"/>
    <s v="DIST - DISTRIBUIDORES"/>
    <n v="1"/>
    <x v="68"/>
    <n v="1"/>
    <x v="142"/>
    <x v="11"/>
    <x v="13"/>
    <m/>
    <x v="101"/>
    <x v="68"/>
    <n v="3067227"/>
    <m/>
    <n v="5200000"/>
    <n v="28000000"/>
    <x v="0"/>
    <x v="18"/>
    <x v="8"/>
    <x v="0"/>
    <n v="0"/>
    <x v="0"/>
    <x v="0"/>
    <s v="DREAM  NEO                                        ROJO ALFA"/>
    <e v="#N/A"/>
    <s v=""/>
  </r>
  <r>
    <x v="146"/>
    <d v="2017-09-04T00:00:00"/>
    <x v="0"/>
    <s v="SURO - SUR OCCIDENTE"/>
    <s v="DIST - DISTRIBUIDORES"/>
    <n v="1"/>
    <x v="68"/>
    <n v="1"/>
    <x v="142"/>
    <x v="11"/>
    <x v="4"/>
    <m/>
    <x v="101"/>
    <x v="68"/>
    <n v="3067227"/>
    <m/>
    <n v="5200000"/>
    <n v="28000000"/>
    <x v="0"/>
    <x v="18"/>
    <x v="0"/>
    <x v="0"/>
    <n v="0"/>
    <x v="0"/>
    <x v="0"/>
    <s v="DREAM  NEO                                        NEGRO ROJ"/>
    <e v="#N/A"/>
    <s v=""/>
  </r>
  <r>
    <x v="147"/>
    <d v="2017-09-04T00:00:00"/>
    <x v="1"/>
    <s v="SURO - SUR OCCIDENTE"/>
    <s v="DIST - DISTRIBUIDORES"/>
    <n v="2"/>
    <x v="69"/>
    <n v="2"/>
    <x v="143"/>
    <x v="1"/>
    <x v="0"/>
    <m/>
    <x v="102"/>
    <x v="69"/>
    <n v="3521008"/>
    <m/>
    <n v="0"/>
    <n v="288000000"/>
    <x v="0"/>
    <x v="20"/>
    <x v="0"/>
    <x v="0"/>
    <n v="0"/>
    <x v="0"/>
    <x v="0"/>
    <s v="DIO 110                                           NEGRO BLA"/>
    <e v="#N/A"/>
    <s v=""/>
  </r>
  <r>
    <x v="147"/>
    <d v="2017-09-04T00:00:00"/>
    <x v="1"/>
    <s v="SURO - SUR OCCIDENTE"/>
    <s v="DIST - DISTRIBUIDORES"/>
    <n v="1"/>
    <x v="69"/>
    <n v="1"/>
    <x v="143"/>
    <x v="2"/>
    <x v="6"/>
    <m/>
    <x v="102"/>
    <x v="69"/>
    <n v="6133613"/>
    <m/>
    <n v="0"/>
    <n v="288000000"/>
    <x v="0"/>
    <x v="20"/>
    <x v="0"/>
    <x v="0"/>
    <n v="0"/>
    <x v="0"/>
    <x v="0"/>
    <s v="CB 160F DLX                                       NEGRO PER"/>
    <e v="#N/A"/>
    <s v=""/>
  </r>
  <r>
    <x v="147"/>
    <d v="2017-09-04T00:00:00"/>
    <x v="1"/>
    <s v="SURO - SUR OCCIDENTE"/>
    <s v="DIST - DISTRIBUIDORES"/>
    <n v="1"/>
    <x v="69"/>
    <n v="1"/>
    <x v="143"/>
    <x v="2"/>
    <x v="1"/>
    <m/>
    <x v="102"/>
    <x v="69"/>
    <n v="6133613"/>
    <m/>
    <n v="0"/>
    <n v="288000000"/>
    <x v="0"/>
    <x v="20"/>
    <x v="0"/>
    <x v="0"/>
    <n v="0"/>
    <x v="0"/>
    <x v="0"/>
    <s v="CB 160F DLX                                       NARANJA N"/>
    <e v="#N/A"/>
    <s v=""/>
  </r>
  <r>
    <x v="147"/>
    <d v="2017-09-04T00:00:00"/>
    <x v="1"/>
    <s v="SURO - SUR OCCIDENTE"/>
    <s v="DIST - DISTRIBUIDORES"/>
    <n v="5"/>
    <x v="69"/>
    <n v="5"/>
    <x v="143"/>
    <x v="6"/>
    <x v="7"/>
    <m/>
    <x v="102"/>
    <x v="69"/>
    <n v="3521008"/>
    <m/>
    <n v="0"/>
    <n v="288000000"/>
    <x v="0"/>
    <x v="20"/>
    <x v="0"/>
    <x v="0"/>
    <n v="0"/>
    <x v="0"/>
    <x v="0"/>
    <s v="DIO  110                                          AZUL     "/>
    <e v="#N/A"/>
    <s v=""/>
  </r>
  <r>
    <x v="147"/>
    <d v="2017-09-04T00:00:00"/>
    <x v="1"/>
    <s v="SURO - SUR OCCIDENTE"/>
    <s v="DIST - DISTRIBUIDORES"/>
    <n v="5"/>
    <x v="69"/>
    <n v="5"/>
    <x v="143"/>
    <x v="6"/>
    <x v="2"/>
    <m/>
    <x v="102"/>
    <x v="69"/>
    <n v="3521008"/>
    <m/>
    <n v="0"/>
    <n v="288000000"/>
    <x v="0"/>
    <x v="20"/>
    <x v="0"/>
    <x v="0"/>
    <n v="0"/>
    <x v="0"/>
    <x v="0"/>
    <s v="DIO  110                                          ROJO     "/>
    <e v="#N/A"/>
    <s v=""/>
  </r>
  <r>
    <x v="147"/>
    <d v="2017-09-04T00:00:00"/>
    <x v="1"/>
    <s v="SURO - SUR OCCIDENTE"/>
    <s v="DIST - DISTRIBUIDORES"/>
    <n v="4"/>
    <x v="69"/>
    <n v="4"/>
    <x v="143"/>
    <x v="11"/>
    <x v="13"/>
    <m/>
    <x v="102"/>
    <x v="69"/>
    <n v="3067227"/>
    <m/>
    <n v="0"/>
    <n v="288000000"/>
    <x v="0"/>
    <x v="20"/>
    <x v="8"/>
    <x v="6"/>
    <n v="12268908"/>
    <x v="4"/>
    <x v="3"/>
    <s v="DREAM  NEO                                        ROJO ALFA"/>
    <s v="GLOBALISTIK"/>
    <s v="G"/>
  </r>
  <r>
    <x v="148"/>
    <d v="2017-09-04T00:00:00"/>
    <x v="1"/>
    <s v="NTE - ZONA NORTE"/>
    <s v="DIST - DISTRIBUIDORES"/>
    <n v="1"/>
    <x v="70"/>
    <n v="1"/>
    <x v="144"/>
    <x v="0"/>
    <x v="3"/>
    <m/>
    <x v="103"/>
    <x v="70"/>
    <n v="5789916"/>
    <m/>
    <n v="10399677"/>
    <n v="0"/>
    <x v="0"/>
    <x v="23"/>
    <x v="13"/>
    <x v="0"/>
    <n v="0"/>
    <x v="0"/>
    <x v="0"/>
    <s v="*XR 150L                                          NEGRO    "/>
    <e v="#N/A"/>
    <s v=""/>
  </r>
  <r>
    <x v="148"/>
    <d v="2017-09-04T00:00:00"/>
    <x v="1"/>
    <s v="NTE - ZONA NORTE"/>
    <s v="DIST - DISTRIBUIDORES"/>
    <n v="1"/>
    <x v="70"/>
    <n v="1"/>
    <x v="144"/>
    <x v="0"/>
    <x v="0"/>
    <m/>
    <x v="103"/>
    <x v="70"/>
    <n v="5789916"/>
    <m/>
    <n v="10399677"/>
    <n v="0"/>
    <x v="0"/>
    <x v="23"/>
    <x v="0"/>
    <x v="0"/>
    <n v="0"/>
    <x v="0"/>
    <x v="0"/>
    <s v="*XR 150L                                          NEGRO BLA"/>
    <e v="#N/A"/>
    <s v=""/>
  </r>
  <r>
    <x v="148"/>
    <d v="2017-09-04T00:00:00"/>
    <x v="1"/>
    <s v="NTE - ZONA NORTE"/>
    <s v="DIST - DISTRIBUIDORES"/>
    <n v="1"/>
    <x v="70"/>
    <n v="1"/>
    <x v="144"/>
    <x v="11"/>
    <x v="13"/>
    <m/>
    <x v="103"/>
    <x v="70"/>
    <n v="3067227"/>
    <m/>
    <n v="10399677"/>
    <n v="0"/>
    <x v="0"/>
    <x v="23"/>
    <x v="8"/>
    <x v="3"/>
    <n v="3067227"/>
    <x v="5"/>
    <x v="1"/>
    <s v="DREAM  NEO                                        ROJO ALFA"/>
    <s v="ENTREGAS"/>
    <s v="E"/>
  </r>
  <r>
    <x v="148"/>
    <d v="2017-09-04T00:00:00"/>
    <x v="1"/>
    <s v="NTE - ZONA NORTE"/>
    <s v="DIST - DISTRIBUIDORES"/>
    <n v="3"/>
    <x v="70"/>
    <n v="3"/>
    <x v="144"/>
    <x v="11"/>
    <x v="4"/>
    <m/>
    <x v="103"/>
    <x v="70"/>
    <n v="3067227"/>
    <m/>
    <n v="10399677"/>
    <n v="0"/>
    <x v="0"/>
    <x v="23"/>
    <x v="0"/>
    <x v="0"/>
    <n v="0"/>
    <x v="0"/>
    <x v="0"/>
    <s v="DREAM  NEO                                        NEGRO ROJ"/>
    <e v="#N/A"/>
    <s v=""/>
  </r>
  <r>
    <x v="148"/>
    <d v="2017-09-04T00:00:00"/>
    <x v="1"/>
    <s v="NTE - ZONA NORTE"/>
    <s v="DIST - DISTRIBUIDORES"/>
    <n v="1"/>
    <x v="70"/>
    <n v="1"/>
    <x v="144"/>
    <x v="3"/>
    <x v="2"/>
    <m/>
    <x v="103"/>
    <x v="70"/>
    <n v="3941176"/>
    <m/>
    <n v="10399677"/>
    <n v="0"/>
    <x v="0"/>
    <x v="23"/>
    <x v="0"/>
    <x v="0"/>
    <n v="0"/>
    <x v="0"/>
    <x v="0"/>
    <s v="WAVE 110S                                         ROJO     "/>
    <e v="#N/A"/>
    <s v=""/>
  </r>
  <r>
    <x v="148"/>
    <d v="2017-09-04T00:00:00"/>
    <x v="1"/>
    <s v="NTE - ZONA NORTE"/>
    <s v="DIST - DISTRIBUIDORES"/>
    <n v="1"/>
    <x v="70"/>
    <n v="1"/>
    <x v="144"/>
    <x v="7"/>
    <x v="2"/>
    <m/>
    <x v="103"/>
    <x v="70"/>
    <n v="3696639"/>
    <m/>
    <n v="10399677"/>
    <n v="0"/>
    <x v="0"/>
    <x v="23"/>
    <x v="9"/>
    <x v="0"/>
    <n v="0"/>
    <x v="0"/>
    <x v="0"/>
    <s v="CB 110 DLX                                        ROJO     "/>
    <e v="#N/A"/>
    <s v=""/>
  </r>
  <r>
    <x v="148"/>
    <d v="2017-09-04T00:00:00"/>
    <x v="1"/>
    <s v="NTE - ZONA NORTE"/>
    <s v="DIST - DISTRIBUIDORES"/>
    <n v="1"/>
    <x v="70"/>
    <n v="1"/>
    <x v="144"/>
    <x v="7"/>
    <x v="7"/>
    <m/>
    <x v="103"/>
    <x v="70"/>
    <n v="3696639"/>
    <m/>
    <n v="10399677"/>
    <n v="0"/>
    <x v="0"/>
    <x v="23"/>
    <x v="10"/>
    <x v="3"/>
    <n v="3696639"/>
    <x v="5"/>
    <x v="1"/>
    <s v="CB 110 DLX                                        AZUL     "/>
    <s v="ENTREGAS"/>
    <s v="E"/>
  </r>
  <r>
    <x v="148"/>
    <d v="2017-09-04T00:00:00"/>
    <x v="1"/>
    <s v="NTE - ZONA NORTE"/>
    <s v="DIST - DISTRIBUIDORES"/>
    <n v="1"/>
    <x v="70"/>
    <n v="1"/>
    <x v="144"/>
    <x v="7"/>
    <x v="3"/>
    <m/>
    <x v="103"/>
    <x v="70"/>
    <n v="3696639"/>
    <m/>
    <n v="10399677"/>
    <n v="0"/>
    <x v="0"/>
    <x v="23"/>
    <x v="5"/>
    <x v="3"/>
    <n v="3696639"/>
    <x v="5"/>
    <x v="1"/>
    <s v="CB 110 DLX                                        NEGRO    "/>
    <s v="ENTREGAS"/>
    <s v="E"/>
  </r>
  <r>
    <x v="149"/>
    <d v="2017-09-04T00:00:00"/>
    <x v="1"/>
    <s v="NTE - ZONA NORTE"/>
    <s v="DIST - DISTRIBUIDORES"/>
    <n v="3"/>
    <x v="71"/>
    <n v="3"/>
    <x v="145"/>
    <x v="4"/>
    <x v="3"/>
    <m/>
    <x v="24"/>
    <x v="71"/>
    <n v="3360504"/>
    <m/>
    <n v="16259248"/>
    <n v="0"/>
    <x v="0"/>
    <x v="15"/>
    <x v="2"/>
    <x v="0"/>
    <n v="0"/>
    <x v="0"/>
    <x v="0"/>
    <s v="*CB-110                                           NEGRO    "/>
    <e v="#N/A"/>
    <s v=""/>
  </r>
  <r>
    <x v="149"/>
    <d v="2017-09-04T00:00:00"/>
    <x v="1"/>
    <s v="NTE - ZONA NORTE"/>
    <s v="DIST - DISTRIBUIDORES"/>
    <n v="2"/>
    <x v="71"/>
    <n v="2"/>
    <x v="145"/>
    <x v="4"/>
    <x v="16"/>
    <m/>
    <x v="24"/>
    <x v="71"/>
    <n v="3360504"/>
    <m/>
    <n v="16259248"/>
    <n v="0"/>
    <x v="0"/>
    <x v="15"/>
    <x v="12"/>
    <x v="0"/>
    <n v="0"/>
    <x v="0"/>
    <x v="0"/>
    <s v="*CB-110                                           AZUL FIJI"/>
    <e v="#N/A"/>
    <s v=""/>
  </r>
  <r>
    <x v="149"/>
    <d v="2017-09-04T00:00:00"/>
    <x v="1"/>
    <s v="NTE - ZONA NORTE"/>
    <s v="DIST - DISTRIBUIDORES"/>
    <n v="3"/>
    <x v="71"/>
    <n v="3"/>
    <x v="145"/>
    <x v="0"/>
    <x v="4"/>
    <m/>
    <x v="24"/>
    <x v="71"/>
    <n v="5789916"/>
    <m/>
    <n v="16259248"/>
    <n v="0"/>
    <x v="0"/>
    <x v="15"/>
    <x v="3"/>
    <x v="0"/>
    <n v="0"/>
    <x v="0"/>
    <x v="0"/>
    <s v="*XR 150L                                          NEGRO ROJ"/>
    <e v="#N/A"/>
    <s v=""/>
  </r>
  <r>
    <x v="149"/>
    <d v="2017-09-04T00:00:00"/>
    <x v="1"/>
    <s v="NTE - ZONA NORTE"/>
    <s v="DIST - DISTRIBUIDORES"/>
    <n v="3"/>
    <x v="71"/>
    <n v="3"/>
    <x v="145"/>
    <x v="0"/>
    <x v="3"/>
    <m/>
    <x v="24"/>
    <x v="71"/>
    <n v="5789916"/>
    <m/>
    <n v="16259248"/>
    <n v="0"/>
    <x v="0"/>
    <x v="15"/>
    <x v="13"/>
    <x v="0"/>
    <n v="0"/>
    <x v="0"/>
    <x v="0"/>
    <s v="*XR 150L                                          NEGRO    "/>
    <e v="#N/A"/>
    <s v=""/>
  </r>
  <r>
    <x v="149"/>
    <d v="2017-09-04T00:00:00"/>
    <x v="1"/>
    <s v="NTE - ZONA NORTE"/>
    <s v="DIST - DISTRIBUIDORES"/>
    <n v="1"/>
    <x v="71"/>
    <n v="1"/>
    <x v="145"/>
    <x v="0"/>
    <x v="0"/>
    <m/>
    <x v="24"/>
    <x v="71"/>
    <n v="5789916"/>
    <m/>
    <n v="16259248"/>
    <n v="0"/>
    <x v="0"/>
    <x v="15"/>
    <x v="0"/>
    <x v="0"/>
    <n v="0"/>
    <x v="0"/>
    <x v="0"/>
    <s v="*XR 150L                                          NEGRO BLA"/>
    <e v="#N/A"/>
    <s v=""/>
  </r>
  <r>
    <x v="149"/>
    <d v="2017-09-04T00:00:00"/>
    <x v="1"/>
    <s v="NTE - ZONA NORTE"/>
    <s v="DIST - DISTRIBUIDORES"/>
    <n v="1"/>
    <x v="71"/>
    <n v="1"/>
    <x v="145"/>
    <x v="2"/>
    <x v="6"/>
    <m/>
    <x v="24"/>
    <x v="71"/>
    <n v="6133613"/>
    <m/>
    <n v="16259248"/>
    <n v="0"/>
    <x v="0"/>
    <x v="15"/>
    <x v="0"/>
    <x v="0"/>
    <n v="0"/>
    <x v="0"/>
    <x v="0"/>
    <s v="CB 160F DLX                                       NEGRO PER"/>
    <e v="#N/A"/>
    <s v=""/>
  </r>
  <r>
    <x v="149"/>
    <d v="2017-09-04T00:00:00"/>
    <x v="1"/>
    <s v="NTE - ZONA NORTE"/>
    <s v="DIST - DISTRIBUIDORES"/>
    <n v="1"/>
    <x v="71"/>
    <n v="1"/>
    <x v="145"/>
    <x v="11"/>
    <x v="4"/>
    <m/>
    <x v="24"/>
    <x v="71"/>
    <n v="3067227"/>
    <m/>
    <n v="16259248"/>
    <n v="0"/>
    <x v="0"/>
    <x v="15"/>
    <x v="0"/>
    <x v="0"/>
    <n v="0"/>
    <x v="0"/>
    <x v="0"/>
    <s v="DREAM  NEO                                        NEGRO ROJ"/>
    <e v="#N/A"/>
    <s v=""/>
  </r>
  <r>
    <x v="149"/>
    <d v="2017-09-04T00:00:00"/>
    <x v="1"/>
    <s v="NTE - ZONA NORTE"/>
    <s v="DIST - DISTRIBUIDORES"/>
    <n v="1"/>
    <x v="71"/>
    <n v="1"/>
    <x v="145"/>
    <x v="7"/>
    <x v="2"/>
    <m/>
    <x v="24"/>
    <x v="71"/>
    <n v="3696639"/>
    <m/>
    <n v="16259248"/>
    <n v="0"/>
    <x v="0"/>
    <x v="15"/>
    <x v="9"/>
    <x v="0"/>
    <n v="0"/>
    <x v="0"/>
    <x v="0"/>
    <s v="CB 110 DLX                                        ROJO     "/>
    <e v="#N/A"/>
    <s v=""/>
  </r>
  <r>
    <x v="150"/>
    <d v="2017-09-04T00:00:00"/>
    <x v="1"/>
    <s v="NTE - ZONA NORTE"/>
    <s v="DIST - DISTRIBUIDORES"/>
    <n v="2"/>
    <x v="71"/>
    <n v="2"/>
    <x v="146"/>
    <x v="11"/>
    <x v="4"/>
    <m/>
    <x v="104"/>
    <x v="71"/>
    <n v="3067227"/>
    <m/>
    <n v="16259248"/>
    <n v="0"/>
    <x v="0"/>
    <x v="30"/>
    <x v="0"/>
    <x v="0"/>
    <n v="0"/>
    <x v="0"/>
    <x v="0"/>
    <s v="DREAM  NEO                                        NEGRO ROJ"/>
    <e v="#N/A"/>
    <s v=""/>
  </r>
  <r>
    <x v="151"/>
    <d v="2017-09-04T00:00:00"/>
    <x v="1"/>
    <s v="NTE - ZONA NORTE"/>
    <s v="DIST - DISTRIBUIDORES"/>
    <n v="1"/>
    <x v="71"/>
    <n v="1"/>
    <x v="147"/>
    <x v="11"/>
    <x v="18"/>
    <m/>
    <x v="105"/>
    <x v="71"/>
    <n v="3067227"/>
    <m/>
    <n v="16259248"/>
    <n v="0"/>
    <x v="0"/>
    <x v="15"/>
    <x v="0"/>
    <x v="0"/>
    <n v="0"/>
    <x v="0"/>
    <x v="0"/>
    <s v="DREAM  NEO                                        NEGRO AZU"/>
    <e v="#N/A"/>
    <s v=""/>
  </r>
  <r>
    <x v="151"/>
    <d v="2017-09-04T00:00:00"/>
    <x v="1"/>
    <s v="NTE - ZONA NORTE"/>
    <s v="DIST - DISTRIBUIDORES"/>
    <n v="1"/>
    <x v="71"/>
    <n v="1"/>
    <x v="147"/>
    <x v="11"/>
    <x v="4"/>
    <m/>
    <x v="105"/>
    <x v="71"/>
    <n v="3067227"/>
    <m/>
    <n v="16259248"/>
    <n v="0"/>
    <x v="0"/>
    <x v="15"/>
    <x v="0"/>
    <x v="0"/>
    <n v="0"/>
    <x v="0"/>
    <x v="0"/>
    <s v="DREAM  NEO                                        NEGRO ROJ"/>
    <e v="#N/A"/>
    <s v=""/>
  </r>
  <r>
    <x v="152"/>
    <d v="2017-09-04T00:00:00"/>
    <x v="1"/>
    <s v="NTE - ZONA NORTE"/>
    <s v="DIST - DISTRIBUIDORES"/>
    <n v="3"/>
    <x v="71"/>
    <n v="3"/>
    <x v="148"/>
    <x v="2"/>
    <x v="6"/>
    <m/>
    <x v="106"/>
    <x v="71"/>
    <n v="6133613"/>
    <m/>
    <n v="16259248"/>
    <n v="0"/>
    <x v="0"/>
    <x v="42"/>
    <x v="0"/>
    <x v="0"/>
    <n v="0"/>
    <x v="0"/>
    <x v="0"/>
    <s v="CB 160F DLX                                       NEGRO PER"/>
    <e v="#N/A"/>
    <s v=""/>
  </r>
  <r>
    <x v="153"/>
    <d v="2017-09-04T00:00:00"/>
    <x v="1"/>
    <s v="NTE - ZONA NORTE"/>
    <s v="DIST - DISTRIBUIDORES"/>
    <n v="4"/>
    <x v="72"/>
    <n v="4"/>
    <x v="149"/>
    <x v="0"/>
    <x v="4"/>
    <m/>
    <x v="101"/>
    <x v="72"/>
    <n v="5789916"/>
    <m/>
    <n v="12834041"/>
    <n v="0"/>
    <x v="0"/>
    <x v="42"/>
    <x v="3"/>
    <x v="6"/>
    <n v="23159664"/>
    <x v="7"/>
    <x v="1"/>
    <s v="*XR 150L                                          NEGRO ROJ"/>
    <s v="ENTREGAS"/>
    <s v="E"/>
  </r>
  <r>
    <x v="154"/>
    <d v="2017-09-04T00:00:00"/>
    <x v="1"/>
    <s v="NTE - ZONA NORTE"/>
    <s v="DIST - DISTRIBUIDORES"/>
    <n v="3"/>
    <x v="73"/>
    <n v="3"/>
    <x v="150"/>
    <x v="0"/>
    <x v="0"/>
    <m/>
    <x v="107"/>
    <x v="73"/>
    <n v="5789916"/>
    <m/>
    <n v="4600000"/>
    <n v="10000000"/>
    <x v="0"/>
    <x v="32"/>
    <x v="0"/>
    <x v="0"/>
    <n v="0"/>
    <x v="0"/>
    <x v="0"/>
    <s v="*XR 150L                                          NEGRO BLA"/>
    <e v="#N/A"/>
    <s v=""/>
  </r>
  <r>
    <x v="154"/>
    <d v="2017-09-04T00:00:00"/>
    <x v="1"/>
    <s v="NTE - ZONA NORTE"/>
    <s v="DIST - DISTRIBUIDORES"/>
    <n v="3"/>
    <x v="73"/>
    <n v="3"/>
    <x v="150"/>
    <x v="1"/>
    <x v="0"/>
    <m/>
    <x v="107"/>
    <x v="73"/>
    <n v="3521008"/>
    <m/>
    <n v="4600000"/>
    <n v="10000000"/>
    <x v="0"/>
    <x v="32"/>
    <x v="0"/>
    <x v="0"/>
    <n v="0"/>
    <x v="0"/>
    <x v="0"/>
    <s v="DIO 110                                           NEGRO BLA"/>
    <e v="#N/A"/>
    <s v=""/>
  </r>
  <r>
    <x v="154"/>
    <d v="2017-09-04T00:00:00"/>
    <x v="1"/>
    <s v="NTE - ZONA NORTE"/>
    <s v="DIST - DISTRIBUIDORES"/>
    <n v="1"/>
    <x v="73"/>
    <n v="1"/>
    <x v="150"/>
    <x v="6"/>
    <x v="2"/>
    <m/>
    <x v="107"/>
    <x v="73"/>
    <n v="3521008"/>
    <m/>
    <n v="4600000"/>
    <n v="10000000"/>
    <x v="0"/>
    <x v="32"/>
    <x v="0"/>
    <x v="0"/>
    <n v="0"/>
    <x v="0"/>
    <x v="0"/>
    <s v="DIO  110                                          ROJO     "/>
    <e v="#N/A"/>
    <s v=""/>
  </r>
  <r>
    <x v="154"/>
    <d v="2017-09-04T00:00:00"/>
    <x v="1"/>
    <s v="NTE - ZONA NORTE"/>
    <s v="DIST - DISTRIBUIDORES"/>
    <n v="4"/>
    <x v="73"/>
    <n v="4"/>
    <x v="150"/>
    <x v="11"/>
    <x v="4"/>
    <m/>
    <x v="107"/>
    <x v="73"/>
    <n v="3067227"/>
    <m/>
    <n v="4600000"/>
    <n v="10000000"/>
    <x v="0"/>
    <x v="32"/>
    <x v="0"/>
    <x v="0"/>
    <n v="0"/>
    <x v="0"/>
    <x v="0"/>
    <s v="DREAM  NEO                                        NEGRO ROJ"/>
    <e v="#N/A"/>
    <s v=""/>
  </r>
  <r>
    <x v="155"/>
    <d v="2017-09-04T00:00:00"/>
    <x v="0"/>
    <s v="NTE - ZONA NORTE"/>
    <s v="DIST - DISTRIBUIDORES"/>
    <n v="3"/>
    <x v="74"/>
    <n v="3"/>
    <x v="151"/>
    <x v="0"/>
    <x v="4"/>
    <m/>
    <x v="61"/>
    <x v="74"/>
    <n v="5789916"/>
    <m/>
    <n v="0"/>
    <n v="7000000"/>
    <x v="0"/>
    <x v="30"/>
    <x v="3"/>
    <x v="0"/>
    <n v="0"/>
    <x v="0"/>
    <x v="0"/>
    <s v="*XR 150L                                          NEGRO ROJ"/>
    <e v="#N/A"/>
    <s v=""/>
  </r>
  <r>
    <x v="155"/>
    <d v="2017-09-04T00:00:00"/>
    <x v="0"/>
    <s v="NTE - ZONA NORTE"/>
    <s v="DIST - DISTRIBUIDORES"/>
    <n v="2"/>
    <x v="74"/>
    <n v="2"/>
    <x v="151"/>
    <x v="0"/>
    <x v="3"/>
    <m/>
    <x v="61"/>
    <x v="74"/>
    <n v="5789916"/>
    <m/>
    <n v="0"/>
    <n v="7000000"/>
    <x v="0"/>
    <x v="30"/>
    <x v="13"/>
    <x v="0"/>
    <n v="0"/>
    <x v="0"/>
    <x v="0"/>
    <s v="*XR 150L                                          NEGRO    "/>
    <e v="#N/A"/>
    <s v=""/>
  </r>
  <r>
    <x v="155"/>
    <d v="2017-09-04T00:00:00"/>
    <x v="0"/>
    <s v="NTE - ZONA NORTE"/>
    <s v="DIST - DISTRIBUIDORES"/>
    <n v="2"/>
    <x v="74"/>
    <n v="2"/>
    <x v="151"/>
    <x v="0"/>
    <x v="0"/>
    <m/>
    <x v="61"/>
    <x v="74"/>
    <n v="5789916"/>
    <m/>
    <n v="0"/>
    <n v="7000000"/>
    <x v="0"/>
    <x v="30"/>
    <x v="0"/>
    <x v="0"/>
    <n v="0"/>
    <x v="0"/>
    <x v="0"/>
    <s v="*XR 150L                                          NEGRO BLA"/>
    <e v="#N/A"/>
    <s v=""/>
  </r>
  <r>
    <x v="156"/>
    <d v="2017-09-04T00:00:00"/>
    <x v="1"/>
    <s v="NTE - ZONA NORTE"/>
    <s v="DIST - DISTRIBUIDORES"/>
    <n v="2"/>
    <x v="74"/>
    <n v="2"/>
    <x v="152"/>
    <x v="11"/>
    <x v="4"/>
    <m/>
    <x v="23"/>
    <x v="74"/>
    <n v="3067227"/>
    <m/>
    <n v="0"/>
    <n v="7000000"/>
    <x v="0"/>
    <x v="14"/>
    <x v="0"/>
    <x v="0"/>
    <n v="0"/>
    <x v="0"/>
    <x v="0"/>
    <s v="DREAM  NEO                                        NEGRO ROJ"/>
    <e v="#N/A"/>
    <s v=""/>
  </r>
  <r>
    <x v="157"/>
    <d v="2017-09-04T00:00:00"/>
    <x v="1"/>
    <s v="NTE - ZONA NORTE"/>
    <s v="DIST - DISTRIBUIDORES"/>
    <n v="1"/>
    <x v="74"/>
    <n v="1"/>
    <x v="153"/>
    <x v="1"/>
    <x v="0"/>
    <m/>
    <x v="108"/>
    <x v="74"/>
    <n v="3521008"/>
    <m/>
    <n v="0"/>
    <n v="7000000"/>
    <x v="0"/>
    <x v="40"/>
    <x v="0"/>
    <x v="0"/>
    <n v="0"/>
    <x v="0"/>
    <x v="0"/>
    <s v="DIO 110                                           NEGRO BLA"/>
    <e v="#N/A"/>
    <s v=""/>
  </r>
  <r>
    <x v="157"/>
    <d v="2017-09-04T00:00:00"/>
    <x v="1"/>
    <s v="NTE - ZONA NORTE"/>
    <s v="DIST - DISTRIBUIDORES"/>
    <n v="1"/>
    <x v="74"/>
    <n v="1"/>
    <x v="153"/>
    <x v="6"/>
    <x v="2"/>
    <m/>
    <x v="108"/>
    <x v="74"/>
    <n v="3521008"/>
    <m/>
    <n v="0"/>
    <n v="7000000"/>
    <x v="0"/>
    <x v="40"/>
    <x v="0"/>
    <x v="0"/>
    <n v="0"/>
    <x v="0"/>
    <x v="0"/>
    <s v="DIO  110                                          ROJO     "/>
    <e v="#N/A"/>
    <s v=""/>
  </r>
  <r>
    <x v="157"/>
    <d v="2017-09-04T00:00:00"/>
    <x v="1"/>
    <s v="NTE - ZONA NORTE"/>
    <s v="DIST - DISTRIBUIDORES"/>
    <n v="2"/>
    <x v="74"/>
    <n v="2"/>
    <x v="153"/>
    <x v="11"/>
    <x v="13"/>
    <m/>
    <x v="108"/>
    <x v="74"/>
    <n v="3067227"/>
    <m/>
    <n v="0"/>
    <n v="7000000"/>
    <x v="0"/>
    <x v="40"/>
    <x v="8"/>
    <x v="0"/>
    <n v="0"/>
    <x v="0"/>
    <x v="0"/>
    <s v="DREAM  NEO                                        ROJO ALFA"/>
    <e v="#N/A"/>
    <s v=""/>
  </r>
  <r>
    <x v="157"/>
    <d v="2017-09-04T00:00:00"/>
    <x v="1"/>
    <s v="NTE - ZONA NORTE"/>
    <s v="DIST - DISTRIBUIDORES"/>
    <n v="1"/>
    <x v="74"/>
    <n v="1"/>
    <x v="153"/>
    <x v="11"/>
    <x v="18"/>
    <m/>
    <x v="108"/>
    <x v="74"/>
    <n v="3067227"/>
    <m/>
    <n v="0"/>
    <n v="7000000"/>
    <x v="0"/>
    <x v="40"/>
    <x v="0"/>
    <x v="0"/>
    <n v="0"/>
    <x v="0"/>
    <x v="0"/>
    <s v="DREAM  NEO                                        NEGRO AZU"/>
    <e v="#N/A"/>
    <s v=""/>
  </r>
  <r>
    <x v="157"/>
    <d v="2017-09-04T00:00:00"/>
    <x v="1"/>
    <s v="NTE - ZONA NORTE"/>
    <s v="DIST - DISTRIBUIDORES"/>
    <n v="1"/>
    <x v="74"/>
    <n v="1"/>
    <x v="153"/>
    <x v="3"/>
    <x v="2"/>
    <m/>
    <x v="108"/>
    <x v="74"/>
    <n v="3941176"/>
    <m/>
    <n v="0"/>
    <n v="7000000"/>
    <x v="0"/>
    <x v="40"/>
    <x v="0"/>
    <x v="0"/>
    <n v="0"/>
    <x v="0"/>
    <x v="0"/>
    <s v="WAVE 110S                                         ROJO     "/>
    <e v="#N/A"/>
    <s v=""/>
  </r>
  <r>
    <x v="157"/>
    <d v="2017-09-04T00:00:00"/>
    <x v="1"/>
    <s v="NTE - ZONA NORTE"/>
    <s v="DIST - DISTRIBUIDORES"/>
    <n v="1"/>
    <x v="74"/>
    <n v="1"/>
    <x v="153"/>
    <x v="3"/>
    <x v="3"/>
    <m/>
    <x v="108"/>
    <x v="74"/>
    <n v="3941176"/>
    <m/>
    <n v="0"/>
    <n v="7000000"/>
    <x v="0"/>
    <x v="40"/>
    <x v="1"/>
    <x v="0"/>
    <n v="0"/>
    <x v="0"/>
    <x v="0"/>
    <s v="WAVE 110S                                         NEGRO    "/>
    <e v="#N/A"/>
    <s v=""/>
  </r>
  <r>
    <x v="158"/>
    <d v="2017-09-04T00:00:00"/>
    <x v="1"/>
    <s v="NTE - ZONA NORTE"/>
    <s v="DIST - DISTRIBUIDORES"/>
    <n v="1"/>
    <x v="74"/>
    <n v="1"/>
    <x v="154"/>
    <x v="6"/>
    <x v="7"/>
    <m/>
    <x v="109"/>
    <x v="74"/>
    <n v="3521008"/>
    <m/>
    <n v="0"/>
    <n v="7000000"/>
    <x v="0"/>
    <x v="15"/>
    <x v="0"/>
    <x v="0"/>
    <n v="0"/>
    <x v="0"/>
    <x v="0"/>
    <s v="DIO  110                                          AZUL     "/>
    <e v="#N/A"/>
    <s v=""/>
  </r>
  <r>
    <x v="158"/>
    <d v="2017-09-04T00:00:00"/>
    <x v="1"/>
    <s v="NTE - ZONA NORTE"/>
    <s v="DIST - DISTRIBUIDORES"/>
    <n v="1"/>
    <x v="74"/>
    <n v="1"/>
    <x v="154"/>
    <x v="11"/>
    <x v="4"/>
    <m/>
    <x v="109"/>
    <x v="74"/>
    <n v="3067227"/>
    <m/>
    <n v="0"/>
    <n v="7000000"/>
    <x v="0"/>
    <x v="15"/>
    <x v="0"/>
    <x v="0"/>
    <n v="0"/>
    <x v="0"/>
    <x v="0"/>
    <s v="DREAM  NEO                                        NEGRO ROJ"/>
    <e v="#N/A"/>
    <s v=""/>
  </r>
  <r>
    <x v="158"/>
    <d v="2017-09-04T00:00:00"/>
    <x v="1"/>
    <s v="NTE - ZONA NORTE"/>
    <s v="DIST - DISTRIBUIDORES"/>
    <n v="1"/>
    <x v="74"/>
    <n v="1"/>
    <x v="154"/>
    <x v="3"/>
    <x v="2"/>
    <m/>
    <x v="109"/>
    <x v="74"/>
    <n v="3941176"/>
    <m/>
    <n v="0"/>
    <n v="7000000"/>
    <x v="0"/>
    <x v="15"/>
    <x v="0"/>
    <x v="0"/>
    <n v="0"/>
    <x v="0"/>
    <x v="0"/>
    <s v="WAVE 110S                                         ROJO     "/>
    <e v="#N/A"/>
    <s v=""/>
  </r>
  <r>
    <x v="159"/>
    <d v="2017-09-04T00:00:00"/>
    <x v="1"/>
    <s v="NTE - ZONA NORTE"/>
    <s v="DIST - DISTRIBUIDORES"/>
    <n v="1"/>
    <x v="74"/>
    <n v="1"/>
    <x v="155"/>
    <x v="3"/>
    <x v="2"/>
    <m/>
    <x v="55"/>
    <x v="74"/>
    <n v="3941176"/>
    <m/>
    <n v="0"/>
    <n v="7000000"/>
    <x v="0"/>
    <x v="29"/>
    <x v="0"/>
    <x v="0"/>
    <n v="0"/>
    <x v="0"/>
    <x v="0"/>
    <s v="WAVE 110S                                         ROJO     "/>
    <e v="#N/A"/>
    <s v=""/>
  </r>
  <r>
    <x v="160"/>
    <d v="2017-09-04T00:00:00"/>
    <x v="0"/>
    <s v="NTE - ZONA NORTE"/>
    <s v="DIST - DISTRIBUIDORES"/>
    <n v="1"/>
    <x v="74"/>
    <n v="1"/>
    <x v="156"/>
    <x v="7"/>
    <x v="2"/>
    <m/>
    <x v="110"/>
    <x v="74"/>
    <n v="3696639"/>
    <m/>
    <n v="0"/>
    <n v="7000000"/>
    <x v="0"/>
    <x v="14"/>
    <x v="9"/>
    <x v="0"/>
    <n v="0"/>
    <x v="0"/>
    <x v="0"/>
    <s v="CB 110 DLX                                        ROJO     "/>
    <e v="#N/A"/>
    <s v=""/>
  </r>
  <r>
    <x v="160"/>
    <d v="2017-09-04T00:00:00"/>
    <x v="0"/>
    <s v="NTE - ZONA NORTE"/>
    <s v="DIST - DISTRIBUIDORES"/>
    <n v="2"/>
    <x v="74"/>
    <n v="2"/>
    <x v="156"/>
    <x v="7"/>
    <x v="3"/>
    <m/>
    <x v="110"/>
    <x v="74"/>
    <n v="3696639"/>
    <m/>
    <n v="0"/>
    <n v="7000000"/>
    <x v="0"/>
    <x v="14"/>
    <x v="5"/>
    <x v="0"/>
    <n v="0"/>
    <x v="0"/>
    <x v="0"/>
    <s v="CB 110 DLX                                        NEGRO    "/>
    <e v="#N/A"/>
    <s v=""/>
  </r>
  <r>
    <x v="161"/>
    <d v="2017-09-04T00:00:00"/>
    <x v="0"/>
    <s v="NTE - ZONA NORTE"/>
    <s v="DIST - DISTRIBUIDORES"/>
    <n v="1"/>
    <x v="74"/>
    <n v="1"/>
    <x v="157"/>
    <x v="6"/>
    <x v="23"/>
    <m/>
    <x v="111"/>
    <x v="74"/>
    <n v="3521008"/>
    <m/>
    <n v="0"/>
    <n v="7000000"/>
    <x v="0"/>
    <x v="33"/>
    <x v="0"/>
    <x v="0"/>
    <n v="0"/>
    <x v="0"/>
    <x v="0"/>
    <s v="DIO  110                                          BLANCO NE"/>
    <e v="#N/A"/>
    <s v=""/>
  </r>
  <r>
    <x v="161"/>
    <d v="2017-09-04T00:00:00"/>
    <x v="0"/>
    <s v="NTE - ZONA NORTE"/>
    <s v="DIST - DISTRIBUIDORES"/>
    <n v="5"/>
    <x v="74"/>
    <n v="5"/>
    <x v="157"/>
    <x v="11"/>
    <x v="18"/>
    <m/>
    <x v="111"/>
    <x v="74"/>
    <n v="3067227"/>
    <m/>
    <n v="0"/>
    <n v="7000000"/>
    <x v="0"/>
    <x v="33"/>
    <x v="0"/>
    <x v="0"/>
    <n v="0"/>
    <x v="0"/>
    <x v="0"/>
    <s v="DREAM  NEO                                        NEGRO AZU"/>
    <e v="#N/A"/>
    <s v=""/>
  </r>
  <r>
    <x v="161"/>
    <d v="2017-09-04T00:00:00"/>
    <x v="0"/>
    <s v="NTE - ZONA NORTE"/>
    <s v="DIST - DISTRIBUIDORES"/>
    <n v="8"/>
    <x v="74"/>
    <n v="8"/>
    <x v="157"/>
    <x v="11"/>
    <x v="4"/>
    <m/>
    <x v="111"/>
    <x v="74"/>
    <n v="3067227"/>
    <m/>
    <n v="0"/>
    <n v="7000000"/>
    <x v="0"/>
    <x v="33"/>
    <x v="0"/>
    <x v="0"/>
    <n v="0"/>
    <x v="0"/>
    <x v="0"/>
    <s v="DREAM  NEO                                        NEGRO ROJ"/>
    <e v="#N/A"/>
    <s v=""/>
  </r>
  <r>
    <x v="162"/>
    <d v="2017-09-04T00:00:00"/>
    <x v="0"/>
    <s v="NTE - ZONA NORTE"/>
    <s v="DIST - DISTRIBUIDORES"/>
    <n v="2"/>
    <x v="74"/>
    <n v="2"/>
    <x v="158"/>
    <x v="0"/>
    <x v="4"/>
    <m/>
    <x v="66"/>
    <x v="74"/>
    <n v="5789916"/>
    <m/>
    <n v="0"/>
    <n v="7000000"/>
    <x v="0"/>
    <x v="32"/>
    <x v="3"/>
    <x v="0"/>
    <n v="0"/>
    <x v="0"/>
    <x v="0"/>
    <s v="*XR 150L                                          NEGRO ROJ"/>
    <e v="#N/A"/>
    <s v=""/>
  </r>
  <r>
    <x v="162"/>
    <d v="2017-09-04T00:00:00"/>
    <x v="0"/>
    <s v="NTE - ZONA NORTE"/>
    <s v="DIST - DISTRIBUIDORES"/>
    <n v="2"/>
    <x v="74"/>
    <n v="2"/>
    <x v="158"/>
    <x v="0"/>
    <x v="3"/>
    <m/>
    <x v="66"/>
    <x v="74"/>
    <n v="5789916"/>
    <m/>
    <n v="0"/>
    <n v="7000000"/>
    <x v="0"/>
    <x v="32"/>
    <x v="13"/>
    <x v="0"/>
    <n v="0"/>
    <x v="0"/>
    <x v="0"/>
    <s v="*XR 150L                                          NEGRO    "/>
    <e v="#N/A"/>
    <s v=""/>
  </r>
  <r>
    <x v="162"/>
    <d v="2017-09-04T00:00:00"/>
    <x v="0"/>
    <s v="NTE - ZONA NORTE"/>
    <s v="DIST - DISTRIBUIDORES"/>
    <n v="1"/>
    <x v="74"/>
    <n v="1"/>
    <x v="158"/>
    <x v="0"/>
    <x v="0"/>
    <m/>
    <x v="66"/>
    <x v="74"/>
    <n v="5789916"/>
    <m/>
    <n v="0"/>
    <n v="7000000"/>
    <x v="0"/>
    <x v="32"/>
    <x v="0"/>
    <x v="0"/>
    <n v="0"/>
    <x v="0"/>
    <x v="0"/>
    <s v="*XR 150L                                          NEGRO BLA"/>
    <e v="#N/A"/>
    <s v=""/>
  </r>
  <r>
    <x v="162"/>
    <d v="2017-09-04T00:00:00"/>
    <x v="0"/>
    <s v="NTE - ZONA NORTE"/>
    <s v="DIST - DISTRIBUIDORES"/>
    <n v="1"/>
    <x v="74"/>
    <n v="1"/>
    <x v="158"/>
    <x v="6"/>
    <x v="7"/>
    <m/>
    <x v="66"/>
    <x v="74"/>
    <n v="3521008"/>
    <m/>
    <n v="0"/>
    <n v="7000000"/>
    <x v="0"/>
    <x v="32"/>
    <x v="0"/>
    <x v="0"/>
    <n v="0"/>
    <x v="0"/>
    <x v="0"/>
    <s v="DIO  110                                          AZUL     "/>
    <e v="#N/A"/>
    <s v=""/>
  </r>
  <r>
    <x v="162"/>
    <d v="2017-09-04T00:00:00"/>
    <x v="0"/>
    <s v="NTE - ZONA NORTE"/>
    <s v="DIST - DISTRIBUIDORES"/>
    <n v="1"/>
    <x v="74"/>
    <n v="1"/>
    <x v="158"/>
    <x v="11"/>
    <x v="13"/>
    <m/>
    <x v="66"/>
    <x v="74"/>
    <n v="3067227"/>
    <m/>
    <n v="0"/>
    <n v="7000000"/>
    <x v="0"/>
    <x v="32"/>
    <x v="8"/>
    <x v="0"/>
    <n v="0"/>
    <x v="0"/>
    <x v="0"/>
    <s v="DREAM  NEO                                        ROJO ALFA"/>
    <e v="#N/A"/>
    <s v=""/>
  </r>
  <r>
    <x v="162"/>
    <d v="2017-09-04T00:00:00"/>
    <x v="0"/>
    <s v="NTE - ZONA NORTE"/>
    <s v="DIST - DISTRIBUIDORES"/>
    <n v="1"/>
    <x v="74"/>
    <n v="1"/>
    <x v="158"/>
    <x v="11"/>
    <x v="18"/>
    <m/>
    <x v="66"/>
    <x v="74"/>
    <n v="3067227"/>
    <m/>
    <n v="0"/>
    <n v="7000000"/>
    <x v="0"/>
    <x v="32"/>
    <x v="0"/>
    <x v="0"/>
    <n v="0"/>
    <x v="0"/>
    <x v="0"/>
    <s v="DREAM  NEO                                        NEGRO AZU"/>
    <e v="#N/A"/>
    <s v=""/>
  </r>
  <r>
    <x v="162"/>
    <d v="2017-09-04T00:00:00"/>
    <x v="0"/>
    <s v="NTE - ZONA NORTE"/>
    <s v="DIST - DISTRIBUIDORES"/>
    <n v="1"/>
    <x v="74"/>
    <n v="1"/>
    <x v="158"/>
    <x v="3"/>
    <x v="2"/>
    <m/>
    <x v="66"/>
    <x v="74"/>
    <n v="3941176"/>
    <m/>
    <n v="0"/>
    <n v="7000000"/>
    <x v="0"/>
    <x v="32"/>
    <x v="0"/>
    <x v="0"/>
    <n v="0"/>
    <x v="0"/>
    <x v="0"/>
    <s v="WAVE 110S                                         ROJO     "/>
    <e v="#N/A"/>
    <s v=""/>
  </r>
  <r>
    <x v="163"/>
    <d v="2017-09-04T00:00:00"/>
    <x v="1"/>
    <s v="NTE - ZONA NORTE"/>
    <s v="DIST - DISTRIBUIDORES"/>
    <n v="2"/>
    <x v="75"/>
    <n v="2"/>
    <x v="159"/>
    <x v="0"/>
    <x v="3"/>
    <m/>
    <x v="112"/>
    <x v="75"/>
    <n v="5789916"/>
    <m/>
    <n v="0"/>
    <n v="0"/>
    <x v="1"/>
    <x v="32"/>
    <x v="13"/>
    <x v="0"/>
    <n v="0"/>
    <x v="0"/>
    <x v="0"/>
    <s v="*XR 150L                                          NEGRO    "/>
    <e v="#N/A"/>
    <s v=""/>
  </r>
  <r>
    <x v="163"/>
    <d v="2017-09-04T00:00:00"/>
    <x v="1"/>
    <s v="NTE - ZONA NORTE"/>
    <s v="DIST - DISTRIBUIDORES"/>
    <n v="2"/>
    <x v="75"/>
    <n v="2"/>
    <x v="159"/>
    <x v="0"/>
    <x v="0"/>
    <m/>
    <x v="112"/>
    <x v="75"/>
    <n v="5789916"/>
    <m/>
    <n v="0"/>
    <n v="0"/>
    <x v="1"/>
    <x v="32"/>
    <x v="0"/>
    <x v="0"/>
    <n v="0"/>
    <x v="0"/>
    <x v="0"/>
    <s v="*XR 150L                                          NEGRO BLA"/>
    <e v="#N/A"/>
    <s v=""/>
  </r>
  <r>
    <x v="163"/>
    <d v="2017-09-04T00:00:00"/>
    <x v="1"/>
    <s v="NTE - ZONA NORTE"/>
    <s v="DIST - DISTRIBUIDORES"/>
    <n v="2"/>
    <x v="75"/>
    <n v="2"/>
    <x v="159"/>
    <x v="11"/>
    <x v="13"/>
    <m/>
    <x v="112"/>
    <x v="75"/>
    <n v="3067227"/>
    <m/>
    <n v="0"/>
    <n v="0"/>
    <x v="1"/>
    <x v="32"/>
    <x v="8"/>
    <x v="0"/>
    <n v="0"/>
    <x v="0"/>
    <x v="0"/>
    <s v="DREAM  NEO                                        ROJO ALFA"/>
    <e v="#N/A"/>
    <s v=""/>
  </r>
  <r>
    <x v="163"/>
    <d v="2017-09-04T00:00:00"/>
    <x v="1"/>
    <s v="NTE - ZONA NORTE"/>
    <s v="DIST - DISTRIBUIDORES"/>
    <n v="2"/>
    <x v="75"/>
    <n v="2"/>
    <x v="159"/>
    <x v="11"/>
    <x v="18"/>
    <m/>
    <x v="112"/>
    <x v="75"/>
    <n v="3067227"/>
    <m/>
    <n v="0"/>
    <n v="0"/>
    <x v="1"/>
    <x v="32"/>
    <x v="0"/>
    <x v="0"/>
    <n v="0"/>
    <x v="0"/>
    <x v="0"/>
    <s v="DREAM  NEO                                        NEGRO AZU"/>
    <e v="#N/A"/>
    <s v=""/>
  </r>
  <r>
    <x v="163"/>
    <d v="2017-09-04T00:00:00"/>
    <x v="1"/>
    <s v="NTE - ZONA NORTE"/>
    <s v="DIST - DISTRIBUIDORES"/>
    <n v="2"/>
    <x v="75"/>
    <n v="2"/>
    <x v="159"/>
    <x v="11"/>
    <x v="4"/>
    <m/>
    <x v="112"/>
    <x v="75"/>
    <n v="3067227"/>
    <m/>
    <n v="0"/>
    <n v="0"/>
    <x v="1"/>
    <x v="32"/>
    <x v="0"/>
    <x v="0"/>
    <n v="0"/>
    <x v="0"/>
    <x v="0"/>
    <s v="DREAM  NEO                                        NEGRO ROJ"/>
    <e v="#N/A"/>
    <s v=""/>
  </r>
  <r>
    <x v="163"/>
    <d v="2017-09-04T00:00:00"/>
    <x v="1"/>
    <s v="NTE - ZONA NORTE"/>
    <s v="DIST - DISTRIBUIDORES"/>
    <n v="1"/>
    <x v="75"/>
    <n v="1"/>
    <x v="159"/>
    <x v="3"/>
    <x v="2"/>
    <m/>
    <x v="112"/>
    <x v="75"/>
    <n v="3941176"/>
    <m/>
    <n v="0"/>
    <n v="0"/>
    <x v="1"/>
    <x v="32"/>
    <x v="0"/>
    <x v="0"/>
    <n v="0"/>
    <x v="0"/>
    <x v="0"/>
    <s v="WAVE 110S                                         ROJO     "/>
    <e v="#N/A"/>
    <s v=""/>
  </r>
  <r>
    <x v="163"/>
    <d v="2017-09-04T00:00:00"/>
    <x v="1"/>
    <s v="NTE - ZONA NORTE"/>
    <s v="DIST - DISTRIBUIDORES"/>
    <n v="1"/>
    <x v="75"/>
    <n v="1"/>
    <x v="159"/>
    <x v="7"/>
    <x v="3"/>
    <m/>
    <x v="112"/>
    <x v="75"/>
    <n v="3696639"/>
    <m/>
    <n v="0"/>
    <n v="0"/>
    <x v="1"/>
    <x v="32"/>
    <x v="5"/>
    <x v="0"/>
    <n v="0"/>
    <x v="0"/>
    <x v="0"/>
    <s v="CB 110 DLX                                        NEGRO    "/>
    <e v="#N/A"/>
    <s v=""/>
  </r>
  <r>
    <x v="164"/>
    <d v="2017-09-04T00:00:00"/>
    <x v="1"/>
    <s v="NTE - ZONA NORTE"/>
    <s v="DIST - DISTRIBUIDORES"/>
    <n v="5"/>
    <x v="75"/>
    <n v="5"/>
    <x v="160"/>
    <x v="0"/>
    <x v="4"/>
    <m/>
    <x v="113"/>
    <x v="75"/>
    <n v="5789916"/>
    <m/>
    <n v="0"/>
    <n v="0"/>
    <x v="1"/>
    <x v="43"/>
    <x v="3"/>
    <x v="0"/>
    <n v="0"/>
    <x v="0"/>
    <x v="0"/>
    <s v="*XR 150L                                          NEGRO ROJ"/>
    <e v="#N/A"/>
    <s v=""/>
  </r>
  <r>
    <x v="164"/>
    <d v="2017-09-04T00:00:00"/>
    <x v="1"/>
    <s v="NTE - ZONA NORTE"/>
    <s v="DIST - DISTRIBUIDORES"/>
    <n v="4"/>
    <x v="75"/>
    <n v="4"/>
    <x v="160"/>
    <x v="0"/>
    <x v="3"/>
    <m/>
    <x v="113"/>
    <x v="75"/>
    <n v="5789916"/>
    <m/>
    <n v="0"/>
    <n v="0"/>
    <x v="1"/>
    <x v="43"/>
    <x v="13"/>
    <x v="0"/>
    <n v="0"/>
    <x v="0"/>
    <x v="0"/>
    <s v="*XR 150L                                          NEGRO    "/>
    <e v="#N/A"/>
    <s v=""/>
  </r>
  <r>
    <x v="164"/>
    <d v="2017-09-04T00:00:00"/>
    <x v="1"/>
    <s v="NTE - ZONA NORTE"/>
    <s v="DIST - DISTRIBUIDORES"/>
    <n v="5"/>
    <x v="75"/>
    <n v="5"/>
    <x v="160"/>
    <x v="0"/>
    <x v="0"/>
    <m/>
    <x v="113"/>
    <x v="75"/>
    <n v="5789916"/>
    <m/>
    <n v="0"/>
    <n v="0"/>
    <x v="1"/>
    <x v="43"/>
    <x v="0"/>
    <x v="0"/>
    <n v="0"/>
    <x v="0"/>
    <x v="0"/>
    <s v="*XR 150L                                          NEGRO BLA"/>
    <e v="#N/A"/>
    <s v=""/>
  </r>
  <r>
    <x v="164"/>
    <d v="2017-09-04T00:00:00"/>
    <x v="1"/>
    <s v="NTE - ZONA NORTE"/>
    <s v="DIST - DISTRIBUIDORES"/>
    <n v="1"/>
    <x v="75"/>
    <n v="1"/>
    <x v="160"/>
    <x v="2"/>
    <x v="6"/>
    <m/>
    <x v="113"/>
    <x v="75"/>
    <n v="6133613"/>
    <m/>
    <n v="0"/>
    <n v="0"/>
    <x v="1"/>
    <x v="43"/>
    <x v="0"/>
    <x v="0"/>
    <n v="0"/>
    <x v="0"/>
    <x v="0"/>
    <s v="CB 160F DLX                                       NEGRO PER"/>
    <e v="#N/A"/>
    <s v=""/>
  </r>
  <r>
    <x v="164"/>
    <d v="2017-09-04T00:00:00"/>
    <x v="1"/>
    <s v="NTE - ZONA NORTE"/>
    <s v="DIST - DISTRIBUIDORES"/>
    <n v="1"/>
    <x v="75"/>
    <n v="1"/>
    <x v="160"/>
    <x v="6"/>
    <x v="2"/>
    <m/>
    <x v="113"/>
    <x v="75"/>
    <n v="3521008"/>
    <m/>
    <n v="0"/>
    <n v="0"/>
    <x v="1"/>
    <x v="43"/>
    <x v="0"/>
    <x v="0"/>
    <n v="0"/>
    <x v="0"/>
    <x v="0"/>
    <s v="DIO  110                                          ROJO     "/>
    <e v="#N/A"/>
    <s v=""/>
  </r>
  <r>
    <x v="164"/>
    <d v="2017-09-04T00:00:00"/>
    <x v="1"/>
    <s v="NTE - ZONA NORTE"/>
    <s v="DIST - DISTRIBUIDORES"/>
    <n v="3"/>
    <x v="75"/>
    <n v="3"/>
    <x v="160"/>
    <x v="11"/>
    <x v="4"/>
    <m/>
    <x v="113"/>
    <x v="75"/>
    <n v="3067227"/>
    <m/>
    <n v="0"/>
    <n v="0"/>
    <x v="1"/>
    <x v="43"/>
    <x v="0"/>
    <x v="0"/>
    <n v="0"/>
    <x v="0"/>
    <x v="0"/>
    <s v="DREAM  NEO                                        NEGRO ROJ"/>
    <e v="#N/A"/>
    <s v=""/>
  </r>
  <r>
    <x v="164"/>
    <d v="2017-09-04T00:00:00"/>
    <x v="1"/>
    <s v="NTE - ZONA NORTE"/>
    <s v="DIST - DISTRIBUIDORES"/>
    <n v="1"/>
    <x v="75"/>
    <n v="1"/>
    <x v="160"/>
    <x v="3"/>
    <x v="2"/>
    <m/>
    <x v="113"/>
    <x v="75"/>
    <n v="3941176"/>
    <m/>
    <n v="0"/>
    <n v="0"/>
    <x v="1"/>
    <x v="43"/>
    <x v="0"/>
    <x v="0"/>
    <n v="0"/>
    <x v="0"/>
    <x v="0"/>
    <s v="WAVE 110S                                         ROJO     "/>
    <e v="#N/A"/>
    <s v=""/>
  </r>
  <r>
    <x v="165"/>
    <d v="2017-09-04T00:00:00"/>
    <x v="1"/>
    <s v="NTE - ZONA NORTE"/>
    <s v="DIST - DISTRIBUIDORES"/>
    <n v="3"/>
    <x v="75"/>
    <n v="3"/>
    <x v="161"/>
    <x v="0"/>
    <x v="4"/>
    <m/>
    <x v="114"/>
    <x v="75"/>
    <n v="5789916"/>
    <m/>
    <n v="0"/>
    <n v="0"/>
    <x v="1"/>
    <x v="36"/>
    <x v="3"/>
    <x v="0"/>
    <n v="0"/>
    <x v="0"/>
    <x v="0"/>
    <s v="*XR 150L                                          NEGRO ROJ"/>
    <e v="#N/A"/>
    <s v=""/>
  </r>
  <r>
    <x v="165"/>
    <d v="2017-09-04T00:00:00"/>
    <x v="1"/>
    <s v="NTE - ZONA NORTE"/>
    <s v="DIST - DISTRIBUIDORES"/>
    <n v="1"/>
    <x v="75"/>
    <n v="1"/>
    <x v="161"/>
    <x v="2"/>
    <x v="6"/>
    <m/>
    <x v="114"/>
    <x v="75"/>
    <n v="6133613"/>
    <m/>
    <n v="0"/>
    <n v="0"/>
    <x v="1"/>
    <x v="36"/>
    <x v="0"/>
    <x v="0"/>
    <n v="0"/>
    <x v="0"/>
    <x v="0"/>
    <s v="CB 160F DLX                                       NEGRO PER"/>
    <e v="#N/A"/>
    <s v=""/>
  </r>
  <r>
    <x v="165"/>
    <d v="2017-09-04T00:00:00"/>
    <x v="1"/>
    <s v="NTE - ZONA NORTE"/>
    <s v="DIST - DISTRIBUIDORES"/>
    <n v="1"/>
    <x v="75"/>
    <n v="1"/>
    <x v="161"/>
    <x v="6"/>
    <x v="2"/>
    <m/>
    <x v="114"/>
    <x v="75"/>
    <n v="3521008"/>
    <m/>
    <n v="0"/>
    <n v="0"/>
    <x v="1"/>
    <x v="36"/>
    <x v="0"/>
    <x v="0"/>
    <n v="0"/>
    <x v="0"/>
    <x v="0"/>
    <s v="DIO  110                                          ROJO     "/>
    <e v="#N/A"/>
    <s v=""/>
  </r>
  <r>
    <x v="166"/>
    <d v="2017-09-04T00:00:00"/>
    <x v="1"/>
    <s v="NTE - ZONA NORTE"/>
    <s v="DIST - DISTRIBUIDORES"/>
    <n v="2"/>
    <x v="75"/>
    <n v="2"/>
    <x v="162"/>
    <x v="11"/>
    <x v="4"/>
    <m/>
    <x v="115"/>
    <x v="75"/>
    <n v="3067227"/>
    <m/>
    <n v="0"/>
    <n v="0"/>
    <x v="1"/>
    <x v="14"/>
    <x v="0"/>
    <x v="0"/>
    <n v="0"/>
    <x v="0"/>
    <x v="0"/>
    <s v="DREAM  NEO                                        NEGRO ROJ"/>
    <e v="#N/A"/>
    <s v=""/>
  </r>
  <r>
    <x v="167"/>
    <d v="2017-09-04T00:00:00"/>
    <x v="1"/>
    <s v="NTE - ZONA NORTE"/>
    <s v="DIST - DISTRIBUIDORES"/>
    <n v="2"/>
    <x v="75"/>
    <n v="2"/>
    <x v="163"/>
    <x v="0"/>
    <x v="3"/>
    <m/>
    <x v="116"/>
    <x v="75"/>
    <n v="5789916"/>
    <m/>
    <n v="0"/>
    <n v="0"/>
    <x v="1"/>
    <x v="43"/>
    <x v="13"/>
    <x v="0"/>
    <n v="0"/>
    <x v="0"/>
    <x v="0"/>
    <s v="*XR 150L                                          NEGRO    "/>
    <e v="#N/A"/>
    <s v=""/>
  </r>
  <r>
    <x v="167"/>
    <d v="2017-09-04T00:00:00"/>
    <x v="1"/>
    <s v="NTE - ZONA NORTE"/>
    <s v="DIST - DISTRIBUIDORES"/>
    <n v="2"/>
    <x v="75"/>
    <n v="2"/>
    <x v="163"/>
    <x v="0"/>
    <x v="0"/>
    <m/>
    <x v="116"/>
    <x v="75"/>
    <n v="5789916"/>
    <m/>
    <n v="0"/>
    <n v="0"/>
    <x v="1"/>
    <x v="43"/>
    <x v="0"/>
    <x v="0"/>
    <n v="0"/>
    <x v="0"/>
    <x v="0"/>
    <s v="*XR 150L                                          NEGRO BLA"/>
    <e v="#N/A"/>
    <s v=""/>
  </r>
  <r>
    <x v="167"/>
    <d v="2017-09-04T00:00:00"/>
    <x v="1"/>
    <s v="NTE - ZONA NORTE"/>
    <s v="DIST - DISTRIBUIDORES"/>
    <n v="3"/>
    <x v="75"/>
    <n v="3"/>
    <x v="163"/>
    <x v="11"/>
    <x v="4"/>
    <m/>
    <x v="116"/>
    <x v="75"/>
    <n v="3067227"/>
    <m/>
    <n v="0"/>
    <n v="0"/>
    <x v="1"/>
    <x v="43"/>
    <x v="0"/>
    <x v="0"/>
    <n v="0"/>
    <x v="0"/>
    <x v="0"/>
    <s v="DREAM  NEO                                        NEGRO ROJ"/>
    <e v="#N/A"/>
    <s v=""/>
  </r>
  <r>
    <x v="167"/>
    <d v="2017-09-04T00:00:00"/>
    <x v="1"/>
    <s v="NTE - ZONA NORTE"/>
    <s v="DIST - DISTRIBUIDORES"/>
    <n v="1"/>
    <x v="75"/>
    <n v="1"/>
    <x v="163"/>
    <x v="3"/>
    <x v="3"/>
    <m/>
    <x v="116"/>
    <x v="75"/>
    <n v="3941176"/>
    <m/>
    <n v="0"/>
    <n v="0"/>
    <x v="1"/>
    <x v="43"/>
    <x v="1"/>
    <x v="0"/>
    <n v="0"/>
    <x v="0"/>
    <x v="0"/>
    <s v="WAVE 110S                                         NEGRO    "/>
    <e v="#N/A"/>
    <s v=""/>
  </r>
  <r>
    <x v="167"/>
    <d v="2017-09-04T00:00:00"/>
    <x v="1"/>
    <s v="NTE - ZONA NORTE"/>
    <s v="DIST - DISTRIBUIDORES"/>
    <n v="1"/>
    <x v="75"/>
    <n v="1"/>
    <x v="163"/>
    <x v="7"/>
    <x v="2"/>
    <m/>
    <x v="116"/>
    <x v="75"/>
    <n v="3696639"/>
    <m/>
    <n v="0"/>
    <n v="0"/>
    <x v="1"/>
    <x v="43"/>
    <x v="9"/>
    <x v="0"/>
    <n v="0"/>
    <x v="0"/>
    <x v="0"/>
    <s v="CB 110 DLX                                        ROJO     "/>
    <e v="#N/A"/>
    <s v=""/>
  </r>
  <r>
    <x v="168"/>
    <d v="2017-09-04T00:00:00"/>
    <x v="0"/>
    <s v="NTE - ZONA NORTE"/>
    <s v="DIST - DISTRIBUIDORES"/>
    <n v="1"/>
    <x v="75"/>
    <n v="1"/>
    <x v="164"/>
    <x v="0"/>
    <x v="4"/>
    <m/>
    <x v="117"/>
    <x v="75"/>
    <n v="5789916"/>
    <m/>
    <n v="0"/>
    <n v="0"/>
    <x v="1"/>
    <x v="43"/>
    <x v="3"/>
    <x v="0"/>
    <n v="0"/>
    <x v="0"/>
    <x v="0"/>
    <s v="*XR 150L                                          NEGRO ROJ"/>
    <e v="#N/A"/>
    <s v=""/>
  </r>
  <r>
    <x v="168"/>
    <d v="2017-09-04T00:00:00"/>
    <x v="0"/>
    <s v="NTE - ZONA NORTE"/>
    <s v="DIST - DISTRIBUIDORES"/>
    <n v="1"/>
    <x v="75"/>
    <n v="1"/>
    <x v="164"/>
    <x v="0"/>
    <x v="3"/>
    <m/>
    <x v="117"/>
    <x v="75"/>
    <n v="5789916"/>
    <m/>
    <n v="0"/>
    <n v="0"/>
    <x v="1"/>
    <x v="43"/>
    <x v="13"/>
    <x v="0"/>
    <n v="0"/>
    <x v="0"/>
    <x v="0"/>
    <s v="*XR 150L                                          NEGRO    "/>
    <e v="#N/A"/>
    <s v=""/>
  </r>
  <r>
    <x v="168"/>
    <d v="2017-09-04T00:00:00"/>
    <x v="0"/>
    <s v="NTE - ZONA NORTE"/>
    <s v="DIST - DISTRIBUIDORES"/>
    <n v="1"/>
    <x v="75"/>
    <n v="1"/>
    <x v="164"/>
    <x v="0"/>
    <x v="0"/>
    <m/>
    <x v="117"/>
    <x v="75"/>
    <n v="5789916"/>
    <m/>
    <n v="0"/>
    <n v="0"/>
    <x v="1"/>
    <x v="43"/>
    <x v="0"/>
    <x v="0"/>
    <n v="0"/>
    <x v="0"/>
    <x v="0"/>
    <s v="*XR 150L                                          NEGRO BLA"/>
    <e v="#N/A"/>
    <s v=""/>
  </r>
  <r>
    <x v="168"/>
    <d v="2017-09-04T00:00:00"/>
    <x v="0"/>
    <s v="NTE - ZONA NORTE"/>
    <s v="DIST - DISTRIBUIDORES"/>
    <n v="1"/>
    <x v="75"/>
    <n v="1"/>
    <x v="164"/>
    <x v="2"/>
    <x v="17"/>
    <m/>
    <x v="117"/>
    <x v="75"/>
    <n v="6133613"/>
    <m/>
    <n v="0"/>
    <n v="0"/>
    <x v="1"/>
    <x v="43"/>
    <x v="0"/>
    <x v="0"/>
    <n v="0"/>
    <x v="0"/>
    <x v="0"/>
    <s v="CB 160F DLX                                       BLANCO PE"/>
    <e v="#N/A"/>
    <s v=""/>
  </r>
  <r>
    <x v="168"/>
    <d v="2017-09-04T00:00:00"/>
    <x v="0"/>
    <s v="NTE - ZONA NORTE"/>
    <s v="DIST - DISTRIBUIDORES"/>
    <n v="1"/>
    <x v="75"/>
    <n v="1"/>
    <x v="164"/>
    <x v="6"/>
    <x v="7"/>
    <m/>
    <x v="117"/>
    <x v="75"/>
    <n v="3521008"/>
    <m/>
    <n v="0"/>
    <n v="0"/>
    <x v="1"/>
    <x v="43"/>
    <x v="0"/>
    <x v="0"/>
    <n v="0"/>
    <x v="0"/>
    <x v="0"/>
    <s v="DIO  110                                          AZUL     "/>
    <e v="#N/A"/>
    <s v=""/>
  </r>
  <r>
    <x v="168"/>
    <d v="2017-09-04T00:00:00"/>
    <x v="0"/>
    <s v="NTE - ZONA NORTE"/>
    <s v="DIST - DISTRIBUIDORES"/>
    <n v="2"/>
    <x v="75"/>
    <n v="2"/>
    <x v="164"/>
    <x v="11"/>
    <x v="13"/>
    <m/>
    <x v="117"/>
    <x v="75"/>
    <n v="3067227"/>
    <m/>
    <n v="0"/>
    <n v="0"/>
    <x v="1"/>
    <x v="43"/>
    <x v="8"/>
    <x v="0"/>
    <n v="0"/>
    <x v="0"/>
    <x v="0"/>
    <s v="DREAM  NEO                                        ROJO ALFA"/>
    <e v="#N/A"/>
    <s v=""/>
  </r>
  <r>
    <x v="168"/>
    <d v="2017-09-04T00:00:00"/>
    <x v="0"/>
    <s v="NTE - ZONA NORTE"/>
    <s v="DIST - DISTRIBUIDORES"/>
    <n v="2"/>
    <x v="75"/>
    <n v="2"/>
    <x v="164"/>
    <x v="11"/>
    <x v="4"/>
    <m/>
    <x v="117"/>
    <x v="75"/>
    <n v="3067227"/>
    <m/>
    <n v="0"/>
    <n v="0"/>
    <x v="1"/>
    <x v="43"/>
    <x v="0"/>
    <x v="0"/>
    <n v="0"/>
    <x v="0"/>
    <x v="0"/>
    <s v="DREAM  NEO                                        NEGRO ROJ"/>
    <e v="#N/A"/>
    <s v=""/>
  </r>
  <r>
    <x v="168"/>
    <d v="2017-09-04T00:00:00"/>
    <x v="0"/>
    <s v="NTE - ZONA NORTE"/>
    <s v="DIST - DISTRIBUIDORES"/>
    <n v="1"/>
    <x v="75"/>
    <n v="1"/>
    <x v="164"/>
    <x v="3"/>
    <x v="3"/>
    <m/>
    <x v="117"/>
    <x v="75"/>
    <n v="3941176"/>
    <m/>
    <n v="0"/>
    <n v="0"/>
    <x v="1"/>
    <x v="43"/>
    <x v="1"/>
    <x v="0"/>
    <n v="0"/>
    <x v="0"/>
    <x v="0"/>
    <s v="WAVE 110S                                         NEGRO    "/>
    <e v="#N/A"/>
    <s v=""/>
  </r>
  <r>
    <x v="168"/>
    <d v="2017-09-04T00:00:00"/>
    <x v="0"/>
    <s v="NTE - ZONA NORTE"/>
    <s v="DIST - DISTRIBUIDORES"/>
    <n v="1"/>
    <x v="75"/>
    <n v="1"/>
    <x v="164"/>
    <x v="7"/>
    <x v="14"/>
    <m/>
    <x v="117"/>
    <x v="75"/>
    <n v="3696639"/>
    <m/>
    <n v="0"/>
    <n v="0"/>
    <x v="1"/>
    <x v="43"/>
    <x v="0"/>
    <x v="0"/>
    <n v="0"/>
    <x v="0"/>
    <x v="0"/>
    <s v="CB 110 DLX                                        GRIS     "/>
    <e v="#N/A"/>
    <s v=""/>
  </r>
  <r>
    <x v="168"/>
    <d v="2017-09-04T00:00:00"/>
    <x v="0"/>
    <s v="NTE - ZONA NORTE"/>
    <s v="DIST - DISTRIBUIDORES"/>
    <n v="1"/>
    <x v="75"/>
    <n v="1"/>
    <x v="164"/>
    <x v="7"/>
    <x v="2"/>
    <m/>
    <x v="117"/>
    <x v="75"/>
    <n v="3696639"/>
    <m/>
    <n v="0"/>
    <n v="0"/>
    <x v="1"/>
    <x v="43"/>
    <x v="9"/>
    <x v="0"/>
    <n v="0"/>
    <x v="0"/>
    <x v="0"/>
    <s v="CB 110 DLX                                        ROJO     "/>
    <e v="#N/A"/>
    <s v=""/>
  </r>
  <r>
    <x v="168"/>
    <d v="2017-09-04T00:00:00"/>
    <x v="0"/>
    <s v="NTE - ZONA NORTE"/>
    <s v="DIST - DISTRIBUIDORES"/>
    <n v="1"/>
    <x v="75"/>
    <n v="1"/>
    <x v="164"/>
    <x v="7"/>
    <x v="3"/>
    <m/>
    <x v="117"/>
    <x v="75"/>
    <n v="3696639"/>
    <m/>
    <n v="0"/>
    <n v="0"/>
    <x v="1"/>
    <x v="43"/>
    <x v="5"/>
    <x v="0"/>
    <n v="0"/>
    <x v="0"/>
    <x v="0"/>
    <s v="CB 110 DLX                                        NEGRO    "/>
    <e v="#N/A"/>
    <s v=""/>
  </r>
  <r>
    <x v="169"/>
    <d v="2017-09-04T00:00:00"/>
    <x v="1"/>
    <s v="NTE - ZONA NORTE"/>
    <s v="DIST - DISTRIBUIDORES"/>
    <n v="1"/>
    <x v="76"/>
    <n v="1"/>
    <x v="165"/>
    <x v="0"/>
    <x v="4"/>
    <m/>
    <x v="118"/>
    <x v="76"/>
    <n v="5789916"/>
    <m/>
    <n v="4569000"/>
    <n v="0"/>
    <x v="0"/>
    <x v="44"/>
    <x v="3"/>
    <x v="0"/>
    <n v="0"/>
    <x v="0"/>
    <x v="0"/>
    <s v="*XR 150L                                          NEGRO ROJ"/>
    <e v="#N/A"/>
    <s v=""/>
  </r>
  <r>
    <x v="169"/>
    <d v="2017-09-04T00:00:00"/>
    <x v="1"/>
    <s v="NTE - ZONA NORTE"/>
    <s v="DIST - DISTRIBUIDORES"/>
    <n v="1"/>
    <x v="76"/>
    <n v="1"/>
    <x v="165"/>
    <x v="6"/>
    <x v="2"/>
    <m/>
    <x v="118"/>
    <x v="76"/>
    <n v="3521008"/>
    <m/>
    <n v="4569000"/>
    <n v="0"/>
    <x v="0"/>
    <x v="44"/>
    <x v="0"/>
    <x v="0"/>
    <n v="0"/>
    <x v="0"/>
    <x v="0"/>
    <s v="DIO  110                                          ROJO     "/>
    <e v="#N/A"/>
    <s v=""/>
  </r>
  <r>
    <x v="169"/>
    <d v="2017-09-04T00:00:00"/>
    <x v="1"/>
    <s v="NTE - ZONA NORTE"/>
    <s v="DIST - DISTRIBUIDORES"/>
    <n v="1"/>
    <x v="76"/>
    <n v="1"/>
    <x v="165"/>
    <x v="11"/>
    <x v="4"/>
    <m/>
    <x v="118"/>
    <x v="76"/>
    <n v="3067227"/>
    <m/>
    <n v="4569000"/>
    <n v="0"/>
    <x v="0"/>
    <x v="44"/>
    <x v="0"/>
    <x v="0"/>
    <n v="0"/>
    <x v="0"/>
    <x v="0"/>
    <s v="DREAM  NEO                                        NEGRO ROJ"/>
    <e v="#N/A"/>
    <s v=""/>
  </r>
  <r>
    <x v="169"/>
    <d v="2017-09-04T00:00:00"/>
    <x v="1"/>
    <s v="NTE - ZONA NORTE"/>
    <s v="DIST - DISTRIBUIDORES"/>
    <n v="1"/>
    <x v="76"/>
    <n v="1"/>
    <x v="165"/>
    <x v="3"/>
    <x v="2"/>
    <m/>
    <x v="118"/>
    <x v="76"/>
    <n v="3941176"/>
    <m/>
    <n v="4569000"/>
    <n v="0"/>
    <x v="0"/>
    <x v="44"/>
    <x v="0"/>
    <x v="0"/>
    <n v="0"/>
    <x v="0"/>
    <x v="0"/>
    <s v="WAVE 110S                                         ROJO     "/>
    <e v="#N/A"/>
    <s v=""/>
  </r>
  <r>
    <x v="170"/>
    <d v="2017-09-04T00:00:00"/>
    <x v="1"/>
    <s v="NTE - ZONA NORTE"/>
    <s v="DIST - DISTRIBUIDORES"/>
    <n v="1"/>
    <x v="76"/>
    <n v="1"/>
    <x v="166"/>
    <x v="2"/>
    <x v="6"/>
    <m/>
    <x v="119"/>
    <x v="76"/>
    <n v="6133613"/>
    <m/>
    <n v="4569000"/>
    <n v="0"/>
    <x v="0"/>
    <x v="14"/>
    <x v="0"/>
    <x v="0"/>
    <n v="0"/>
    <x v="0"/>
    <x v="0"/>
    <s v="CB 160F DLX                                       NEGRO PER"/>
    <e v="#N/A"/>
    <s v=""/>
  </r>
  <r>
    <x v="170"/>
    <d v="2017-09-04T00:00:00"/>
    <x v="1"/>
    <s v="NTE - ZONA NORTE"/>
    <s v="DIST - DISTRIBUIDORES"/>
    <n v="1"/>
    <x v="76"/>
    <n v="1"/>
    <x v="166"/>
    <x v="6"/>
    <x v="7"/>
    <m/>
    <x v="119"/>
    <x v="76"/>
    <n v="3521008"/>
    <m/>
    <n v="4569000"/>
    <n v="0"/>
    <x v="0"/>
    <x v="14"/>
    <x v="0"/>
    <x v="0"/>
    <n v="0"/>
    <x v="0"/>
    <x v="0"/>
    <s v="DIO  110                                          AZUL     "/>
    <e v="#N/A"/>
    <s v=""/>
  </r>
  <r>
    <x v="170"/>
    <d v="2017-09-04T00:00:00"/>
    <x v="1"/>
    <s v="NTE - ZONA NORTE"/>
    <s v="DIST - DISTRIBUIDORES"/>
    <n v="1"/>
    <x v="76"/>
    <n v="1"/>
    <x v="166"/>
    <x v="11"/>
    <x v="4"/>
    <m/>
    <x v="119"/>
    <x v="76"/>
    <n v="3067227"/>
    <m/>
    <n v="4569000"/>
    <n v="0"/>
    <x v="0"/>
    <x v="14"/>
    <x v="0"/>
    <x v="0"/>
    <n v="0"/>
    <x v="0"/>
    <x v="0"/>
    <s v="DREAM  NEO                                        NEGRO ROJ"/>
    <e v="#N/A"/>
    <s v=""/>
  </r>
  <r>
    <x v="170"/>
    <d v="2017-09-04T00:00:00"/>
    <x v="1"/>
    <s v="NTE - ZONA NORTE"/>
    <s v="DIST - DISTRIBUIDORES"/>
    <n v="1"/>
    <x v="76"/>
    <n v="1"/>
    <x v="166"/>
    <x v="3"/>
    <x v="8"/>
    <m/>
    <x v="119"/>
    <x v="76"/>
    <n v="3941176"/>
    <m/>
    <n v="4569000"/>
    <n v="0"/>
    <x v="0"/>
    <x v="14"/>
    <x v="0"/>
    <x v="0"/>
    <n v="0"/>
    <x v="0"/>
    <x v="0"/>
    <s v="WAVE 110S                                         BLANCO   "/>
    <e v="#N/A"/>
    <s v=""/>
  </r>
  <r>
    <x v="170"/>
    <d v="2017-09-04T00:00:00"/>
    <x v="1"/>
    <s v="NTE - ZONA NORTE"/>
    <s v="DIST - DISTRIBUIDORES"/>
    <n v="1"/>
    <x v="76"/>
    <n v="1"/>
    <x v="166"/>
    <x v="7"/>
    <x v="7"/>
    <m/>
    <x v="119"/>
    <x v="76"/>
    <n v="3696639"/>
    <m/>
    <n v="4569000"/>
    <n v="0"/>
    <x v="0"/>
    <x v="14"/>
    <x v="10"/>
    <x v="0"/>
    <n v="0"/>
    <x v="0"/>
    <x v="0"/>
    <s v="CB 110 DLX                                        AZUL     "/>
    <e v="#N/A"/>
    <s v=""/>
  </r>
  <r>
    <x v="171"/>
    <d v="2017-09-04T00:00:00"/>
    <x v="1"/>
    <s v="NTE - ZONA NORTE"/>
    <s v="DIST - DISTRIBUIDORES"/>
    <n v="1"/>
    <x v="77"/>
    <n v="1"/>
    <x v="167"/>
    <x v="8"/>
    <x v="3"/>
    <m/>
    <x v="120"/>
    <x v="77"/>
    <n v="11496063"/>
    <m/>
    <n v="0"/>
    <n v="42903860"/>
    <x v="0"/>
    <x v="14"/>
    <x v="0"/>
    <x v="0"/>
    <n v="0"/>
    <x v="0"/>
    <x v="0"/>
    <s v="*XR-250 TORNADO pt MD34                           NEGRO    "/>
    <e v="#N/A"/>
    <s v=""/>
  </r>
  <r>
    <x v="171"/>
    <d v="2017-09-04T00:00:00"/>
    <x v="1"/>
    <s v="NTE - ZONA NORTE"/>
    <s v="DIST - DISTRIBUIDORES"/>
    <n v="1"/>
    <x v="77"/>
    <n v="1"/>
    <x v="167"/>
    <x v="6"/>
    <x v="2"/>
    <m/>
    <x v="120"/>
    <x v="77"/>
    <n v="3521008"/>
    <m/>
    <n v="0"/>
    <n v="42903860"/>
    <x v="0"/>
    <x v="14"/>
    <x v="0"/>
    <x v="0"/>
    <n v="0"/>
    <x v="0"/>
    <x v="0"/>
    <s v="DIO  110                                          ROJO     "/>
    <e v="#N/A"/>
    <s v=""/>
  </r>
  <r>
    <x v="171"/>
    <d v="2017-09-04T00:00:00"/>
    <x v="1"/>
    <s v="NTE - ZONA NORTE"/>
    <s v="DIST - DISTRIBUIDORES"/>
    <n v="1"/>
    <x v="77"/>
    <n v="1"/>
    <x v="167"/>
    <x v="11"/>
    <x v="13"/>
    <m/>
    <x v="120"/>
    <x v="77"/>
    <n v="3067227"/>
    <m/>
    <n v="0"/>
    <n v="42903860"/>
    <x v="0"/>
    <x v="14"/>
    <x v="8"/>
    <x v="0"/>
    <n v="0"/>
    <x v="0"/>
    <x v="0"/>
    <s v="DREAM  NEO                                        ROJO ALFA"/>
    <e v="#N/A"/>
    <s v=""/>
  </r>
  <r>
    <x v="172"/>
    <d v="2017-09-04T00:00:00"/>
    <x v="1"/>
    <s v="NTE - ZONA NORTE"/>
    <s v="DIST - DISTRIBUIDORES"/>
    <n v="1"/>
    <x v="78"/>
    <n v="1"/>
    <x v="168"/>
    <x v="6"/>
    <x v="7"/>
    <m/>
    <x v="121"/>
    <x v="78"/>
    <n v="3521008"/>
    <m/>
    <n v="0"/>
    <n v="5995608"/>
    <x v="0"/>
    <x v="44"/>
    <x v="0"/>
    <x v="0"/>
    <n v="0"/>
    <x v="0"/>
    <x v="0"/>
    <s v="DIO  110                                          AZUL     "/>
    <e v="#N/A"/>
    <s v=""/>
  </r>
  <r>
    <x v="172"/>
    <d v="2017-09-04T00:00:00"/>
    <x v="1"/>
    <s v="NTE - ZONA NORTE"/>
    <s v="DIST - DISTRIBUIDORES"/>
    <n v="1"/>
    <x v="78"/>
    <n v="1"/>
    <x v="168"/>
    <x v="6"/>
    <x v="2"/>
    <m/>
    <x v="121"/>
    <x v="78"/>
    <n v="3521008"/>
    <m/>
    <n v="0"/>
    <n v="5995608"/>
    <x v="0"/>
    <x v="44"/>
    <x v="0"/>
    <x v="0"/>
    <n v="0"/>
    <x v="0"/>
    <x v="0"/>
    <s v="DIO  110                                          ROJO     "/>
    <e v="#N/A"/>
    <s v=""/>
  </r>
  <r>
    <x v="172"/>
    <d v="2017-09-04T00:00:00"/>
    <x v="1"/>
    <s v="NTE - ZONA NORTE"/>
    <s v="DIST - DISTRIBUIDORES"/>
    <n v="1"/>
    <x v="78"/>
    <n v="1"/>
    <x v="168"/>
    <x v="11"/>
    <x v="13"/>
    <m/>
    <x v="121"/>
    <x v="78"/>
    <n v="3067227"/>
    <m/>
    <n v="0"/>
    <n v="5995608"/>
    <x v="0"/>
    <x v="44"/>
    <x v="8"/>
    <x v="0"/>
    <n v="0"/>
    <x v="0"/>
    <x v="0"/>
    <s v="DREAM  NEO                                        ROJO ALFA"/>
    <e v="#N/A"/>
    <s v=""/>
  </r>
  <r>
    <x v="172"/>
    <d v="2017-09-04T00:00:00"/>
    <x v="1"/>
    <s v="NTE - ZONA NORTE"/>
    <s v="DIST - DISTRIBUIDORES"/>
    <n v="1"/>
    <x v="78"/>
    <n v="1"/>
    <x v="168"/>
    <x v="11"/>
    <x v="18"/>
    <m/>
    <x v="121"/>
    <x v="78"/>
    <n v="3067227"/>
    <m/>
    <n v="0"/>
    <n v="5995608"/>
    <x v="0"/>
    <x v="44"/>
    <x v="0"/>
    <x v="0"/>
    <n v="0"/>
    <x v="0"/>
    <x v="0"/>
    <s v="DREAM  NEO                                        NEGRO AZU"/>
    <e v="#N/A"/>
    <s v=""/>
  </r>
  <r>
    <x v="172"/>
    <d v="2017-09-04T00:00:00"/>
    <x v="1"/>
    <s v="NTE - ZONA NORTE"/>
    <s v="DIST - DISTRIBUIDORES"/>
    <n v="2"/>
    <x v="78"/>
    <n v="2"/>
    <x v="168"/>
    <x v="11"/>
    <x v="4"/>
    <m/>
    <x v="121"/>
    <x v="78"/>
    <n v="3067227"/>
    <m/>
    <n v="0"/>
    <n v="5995608"/>
    <x v="0"/>
    <x v="44"/>
    <x v="0"/>
    <x v="0"/>
    <n v="0"/>
    <x v="0"/>
    <x v="0"/>
    <s v="DREAM  NEO                                        NEGRO ROJ"/>
    <e v="#N/A"/>
    <s v=""/>
  </r>
  <r>
    <x v="172"/>
    <d v="2017-09-04T00:00:00"/>
    <x v="1"/>
    <s v="NTE - ZONA NORTE"/>
    <s v="DIST - DISTRIBUIDORES"/>
    <n v="2"/>
    <x v="78"/>
    <n v="2"/>
    <x v="168"/>
    <x v="7"/>
    <x v="3"/>
    <m/>
    <x v="121"/>
    <x v="78"/>
    <n v="3696639"/>
    <m/>
    <n v="0"/>
    <n v="5995608"/>
    <x v="0"/>
    <x v="44"/>
    <x v="5"/>
    <x v="0"/>
    <n v="0"/>
    <x v="0"/>
    <x v="0"/>
    <s v="CB 110 DLX                                        NEGRO    "/>
    <e v="#N/A"/>
    <s v=""/>
  </r>
  <r>
    <x v="173"/>
    <d v="2017-09-04T00:00:00"/>
    <x v="1"/>
    <s v="NTE - ZONA NORTE"/>
    <s v="DIST - DISTRIBUIDORES"/>
    <n v="1"/>
    <x v="79"/>
    <n v="1"/>
    <x v="169"/>
    <x v="0"/>
    <x v="3"/>
    <m/>
    <x v="122"/>
    <x v="79"/>
    <n v="5789916"/>
    <m/>
    <n v="2510245"/>
    <n v="0"/>
    <x v="1"/>
    <x v="45"/>
    <x v="13"/>
    <x v="0"/>
    <n v="0"/>
    <x v="0"/>
    <x v="0"/>
    <s v="*XR 150L                                          NEGRO    "/>
    <e v="#N/A"/>
    <s v=""/>
  </r>
  <r>
    <x v="174"/>
    <d v="2017-09-05T00:00:00"/>
    <x v="1"/>
    <s v="NTE - ZONA NORTE"/>
    <s v="DIST - DISTRIBUIDORES"/>
    <n v="1"/>
    <x v="80"/>
    <n v="1"/>
    <x v="170"/>
    <x v="0"/>
    <x v="3"/>
    <m/>
    <x v="123"/>
    <x v="80"/>
    <n v="5789916"/>
    <m/>
    <n v="567963"/>
    <n v="0"/>
    <x v="1"/>
    <x v="45"/>
    <x v="13"/>
    <x v="0"/>
    <n v="0"/>
    <x v="0"/>
    <x v="0"/>
    <s v="*XR 150L                                          NEGRO    "/>
    <e v="#N/A"/>
    <s v=""/>
  </r>
  <r>
    <x v="174"/>
    <d v="2017-09-05T00:00:00"/>
    <x v="1"/>
    <s v="NTE - ZONA NORTE"/>
    <s v="DIST - DISTRIBUIDORES"/>
    <n v="1"/>
    <x v="80"/>
    <n v="1"/>
    <x v="170"/>
    <x v="0"/>
    <x v="0"/>
    <m/>
    <x v="123"/>
    <x v="80"/>
    <n v="5789916"/>
    <m/>
    <n v="567963"/>
    <n v="0"/>
    <x v="1"/>
    <x v="45"/>
    <x v="0"/>
    <x v="0"/>
    <n v="0"/>
    <x v="0"/>
    <x v="0"/>
    <s v="*XR 150L                                          NEGRO BLA"/>
    <e v="#N/A"/>
    <s v=""/>
  </r>
  <r>
    <x v="174"/>
    <d v="2017-09-05T00:00:00"/>
    <x v="1"/>
    <s v="NTE - ZONA NORTE"/>
    <s v="DIST - DISTRIBUIDORES"/>
    <n v="1"/>
    <x v="80"/>
    <n v="1"/>
    <x v="170"/>
    <x v="2"/>
    <x v="6"/>
    <m/>
    <x v="123"/>
    <x v="80"/>
    <n v="6133613"/>
    <m/>
    <n v="567963"/>
    <n v="0"/>
    <x v="1"/>
    <x v="45"/>
    <x v="0"/>
    <x v="0"/>
    <n v="0"/>
    <x v="0"/>
    <x v="0"/>
    <s v="CB 160F DLX                                       NEGRO PER"/>
    <e v="#N/A"/>
    <s v=""/>
  </r>
  <r>
    <x v="175"/>
    <d v="2017-09-05T00:00:00"/>
    <x v="0"/>
    <s v="NTE - ZONA NORTE"/>
    <s v="DIST - DISTRIBUIDORES"/>
    <n v="2"/>
    <x v="81"/>
    <n v="2"/>
    <x v="171"/>
    <x v="4"/>
    <x v="3"/>
    <m/>
    <x v="124"/>
    <x v="81"/>
    <n v="3360504"/>
    <m/>
    <n v="0"/>
    <n v="220000000"/>
    <x v="0"/>
    <x v="3"/>
    <x v="2"/>
    <x v="2"/>
    <n v="6721008"/>
    <x v="1"/>
    <x v="3"/>
    <s v="*CB-110                                           NEGRO    "/>
    <s v="ENTREGAS"/>
    <s v="E"/>
  </r>
  <r>
    <x v="175"/>
    <d v="2017-09-05T00:00:00"/>
    <x v="0"/>
    <s v="NTE - ZONA NORTE"/>
    <s v="DIST - DISTRIBUIDORES"/>
    <n v="1"/>
    <x v="81"/>
    <n v="1"/>
    <x v="171"/>
    <x v="4"/>
    <x v="16"/>
    <m/>
    <x v="124"/>
    <x v="81"/>
    <n v="3360504"/>
    <m/>
    <n v="0"/>
    <n v="220000000"/>
    <x v="0"/>
    <x v="3"/>
    <x v="12"/>
    <x v="3"/>
    <n v="3360504"/>
    <x v="1"/>
    <x v="3"/>
    <s v="*CB-110                                           AZUL FIJI"/>
    <s v="ENTREGAS"/>
    <s v="E"/>
  </r>
  <r>
    <x v="175"/>
    <d v="2017-09-05T00:00:00"/>
    <x v="0"/>
    <s v="NTE - ZONA NORTE"/>
    <s v="DIST - DISTRIBUIDORES"/>
    <n v="4"/>
    <x v="81"/>
    <n v="4"/>
    <x v="171"/>
    <x v="0"/>
    <x v="4"/>
    <m/>
    <x v="124"/>
    <x v="81"/>
    <n v="5789916"/>
    <m/>
    <n v="0"/>
    <n v="220000000"/>
    <x v="0"/>
    <x v="3"/>
    <x v="3"/>
    <x v="6"/>
    <n v="23159664"/>
    <x v="1"/>
    <x v="3"/>
    <s v="*XR 150L                                          NEGRO ROJ"/>
    <s v="ENTREGAS"/>
    <s v="E"/>
  </r>
  <r>
    <x v="175"/>
    <d v="2017-09-05T00:00:00"/>
    <x v="0"/>
    <s v="NTE - ZONA NORTE"/>
    <s v="DIST - DISTRIBUIDORES"/>
    <n v="3"/>
    <x v="81"/>
    <n v="3"/>
    <x v="171"/>
    <x v="0"/>
    <x v="3"/>
    <m/>
    <x v="124"/>
    <x v="81"/>
    <n v="5789916"/>
    <m/>
    <n v="0"/>
    <n v="220000000"/>
    <x v="0"/>
    <x v="3"/>
    <x v="13"/>
    <x v="4"/>
    <n v="17369748"/>
    <x v="1"/>
    <x v="3"/>
    <s v="*XR 150L                                          NEGRO    "/>
    <s v="ENTREGAS"/>
    <s v="E"/>
  </r>
  <r>
    <x v="175"/>
    <d v="2017-09-05T00:00:00"/>
    <x v="0"/>
    <s v="NTE - ZONA NORTE"/>
    <s v="DIST - DISTRIBUIDORES"/>
    <n v="3"/>
    <x v="81"/>
    <n v="3"/>
    <x v="171"/>
    <x v="0"/>
    <x v="0"/>
    <m/>
    <x v="124"/>
    <x v="81"/>
    <n v="5789916"/>
    <m/>
    <n v="0"/>
    <n v="220000000"/>
    <x v="0"/>
    <x v="3"/>
    <x v="0"/>
    <x v="0"/>
    <n v="0"/>
    <x v="0"/>
    <x v="0"/>
    <s v="*XR 150L                                          NEGRO BLA"/>
    <e v="#N/A"/>
    <s v=""/>
  </r>
  <r>
    <x v="175"/>
    <d v="2017-09-05T00:00:00"/>
    <x v="0"/>
    <s v="NTE - ZONA NORTE"/>
    <s v="DIST - DISTRIBUIDORES"/>
    <n v="1"/>
    <x v="81"/>
    <n v="1"/>
    <x v="171"/>
    <x v="2"/>
    <x v="6"/>
    <m/>
    <x v="124"/>
    <x v="81"/>
    <n v="6133613"/>
    <m/>
    <n v="0"/>
    <n v="220000000"/>
    <x v="0"/>
    <x v="3"/>
    <x v="0"/>
    <x v="0"/>
    <n v="0"/>
    <x v="0"/>
    <x v="0"/>
    <s v="CB 160F DLX                                       NEGRO PER"/>
    <e v="#N/A"/>
    <s v=""/>
  </r>
  <r>
    <x v="175"/>
    <d v="2017-09-05T00:00:00"/>
    <x v="0"/>
    <s v="NTE - ZONA NORTE"/>
    <s v="DIST - DISTRIBUIDORES"/>
    <n v="1"/>
    <x v="81"/>
    <n v="1"/>
    <x v="171"/>
    <x v="10"/>
    <x v="5"/>
    <m/>
    <x v="124"/>
    <x v="81"/>
    <n v="7730252"/>
    <m/>
    <n v="0"/>
    <n v="220000000"/>
    <x v="0"/>
    <x v="3"/>
    <x v="0"/>
    <x v="0"/>
    <n v="0"/>
    <x v="0"/>
    <x v="0"/>
    <s v="CB 190R INSTINTO R                                NEGRO ONI"/>
    <e v="#N/A"/>
    <s v=""/>
  </r>
  <r>
    <x v="175"/>
    <d v="2017-09-05T00:00:00"/>
    <x v="0"/>
    <s v="NTE - ZONA NORTE"/>
    <s v="DIST - DISTRIBUIDORES"/>
    <n v="2"/>
    <x v="81"/>
    <n v="2"/>
    <x v="171"/>
    <x v="11"/>
    <x v="4"/>
    <m/>
    <x v="124"/>
    <x v="81"/>
    <n v="3067227"/>
    <m/>
    <n v="0"/>
    <n v="220000000"/>
    <x v="0"/>
    <x v="3"/>
    <x v="0"/>
    <x v="2"/>
    <n v="6134454"/>
    <x v="1"/>
    <x v="3"/>
    <s v="DREAM  NEO                                        NEGRO ROJ"/>
    <s v="ENTREGAS"/>
    <s v="E"/>
  </r>
  <r>
    <x v="176"/>
    <d v="2017-09-05T00:00:00"/>
    <x v="1"/>
    <s v="NTE - ZONA NORTE"/>
    <s v="DIST - DISTRIBUIDORES"/>
    <n v="3"/>
    <x v="82"/>
    <n v="3"/>
    <x v="172"/>
    <x v="0"/>
    <x v="4"/>
    <m/>
    <x v="30"/>
    <x v="82"/>
    <n v="5789916"/>
    <m/>
    <n v="0"/>
    <n v="0"/>
    <x v="1"/>
    <x v="19"/>
    <x v="3"/>
    <x v="0"/>
    <n v="0"/>
    <x v="0"/>
    <x v="0"/>
    <s v="*XR 150L                                          NEGRO ROJ"/>
    <e v="#N/A"/>
    <s v=""/>
  </r>
  <r>
    <x v="176"/>
    <d v="2017-09-05T00:00:00"/>
    <x v="1"/>
    <s v="NTE - ZONA NORTE"/>
    <s v="DIST - DISTRIBUIDORES"/>
    <n v="3"/>
    <x v="82"/>
    <n v="3"/>
    <x v="172"/>
    <x v="0"/>
    <x v="3"/>
    <m/>
    <x v="30"/>
    <x v="82"/>
    <n v="5789916"/>
    <m/>
    <n v="0"/>
    <n v="0"/>
    <x v="1"/>
    <x v="19"/>
    <x v="13"/>
    <x v="0"/>
    <n v="0"/>
    <x v="0"/>
    <x v="0"/>
    <s v="*XR 150L                                          NEGRO    "/>
    <e v="#N/A"/>
    <s v=""/>
  </r>
  <r>
    <x v="176"/>
    <d v="2017-09-05T00:00:00"/>
    <x v="1"/>
    <s v="NTE - ZONA NORTE"/>
    <s v="DIST - DISTRIBUIDORES"/>
    <n v="7"/>
    <x v="82"/>
    <n v="7"/>
    <x v="172"/>
    <x v="0"/>
    <x v="0"/>
    <m/>
    <x v="30"/>
    <x v="82"/>
    <n v="5789916"/>
    <m/>
    <n v="0"/>
    <n v="0"/>
    <x v="1"/>
    <x v="19"/>
    <x v="0"/>
    <x v="0"/>
    <n v="0"/>
    <x v="0"/>
    <x v="0"/>
    <s v="*XR 150L                                          NEGRO BLA"/>
    <e v="#N/A"/>
    <s v=""/>
  </r>
  <r>
    <x v="176"/>
    <d v="2017-09-05T00:00:00"/>
    <x v="1"/>
    <s v="NTE - ZONA NORTE"/>
    <s v="DIST - DISTRIBUIDORES"/>
    <n v="1"/>
    <x v="82"/>
    <n v="1"/>
    <x v="172"/>
    <x v="6"/>
    <x v="2"/>
    <m/>
    <x v="30"/>
    <x v="82"/>
    <n v="3521008"/>
    <m/>
    <n v="0"/>
    <n v="0"/>
    <x v="1"/>
    <x v="19"/>
    <x v="0"/>
    <x v="0"/>
    <n v="0"/>
    <x v="0"/>
    <x v="0"/>
    <s v="DIO  110                                          ROJO     "/>
    <e v="#N/A"/>
    <s v=""/>
  </r>
  <r>
    <x v="176"/>
    <d v="2017-09-05T00:00:00"/>
    <x v="1"/>
    <s v="NTE - ZONA NORTE"/>
    <s v="DIST - DISTRIBUIDORES"/>
    <n v="1"/>
    <x v="82"/>
    <n v="1"/>
    <x v="172"/>
    <x v="11"/>
    <x v="18"/>
    <m/>
    <x v="30"/>
    <x v="82"/>
    <n v="3067227"/>
    <m/>
    <n v="0"/>
    <n v="0"/>
    <x v="1"/>
    <x v="19"/>
    <x v="0"/>
    <x v="0"/>
    <n v="0"/>
    <x v="0"/>
    <x v="0"/>
    <s v="DREAM  NEO                                        NEGRO AZU"/>
    <e v="#N/A"/>
    <s v=""/>
  </r>
  <r>
    <x v="176"/>
    <d v="2017-09-05T00:00:00"/>
    <x v="1"/>
    <s v="NTE - ZONA NORTE"/>
    <s v="DIST - DISTRIBUIDORES"/>
    <n v="1"/>
    <x v="82"/>
    <n v="1"/>
    <x v="172"/>
    <x v="3"/>
    <x v="2"/>
    <m/>
    <x v="30"/>
    <x v="82"/>
    <n v="3941176"/>
    <m/>
    <n v="0"/>
    <n v="0"/>
    <x v="1"/>
    <x v="19"/>
    <x v="0"/>
    <x v="0"/>
    <n v="0"/>
    <x v="0"/>
    <x v="0"/>
    <s v="WAVE 110S                                         ROJO     "/>
    <e v="#N/A"/>
    <s v=""/>
  </r>
  <r>
    <x v="176"/>
    <d v="2017-09-05T00:00:00"/>
    <x v="1"/>
    <s v="NTE - ZONA NORTE"/>
    <s v="DIST - DISTRIBUIDORES"/>
    <n v="2"/>
    <x v="82"/>
    <n v="2"/>
    <x v="172"/>
    <x v="7"/>
    <x v="14"/>
    <m/>
    <x v="30"/>
    <x v="82"/>
    <n v="3696639"/>
    <m/>
    <n v="0"/>
    <n v="0"/>
    <x v="1"/>
    <x v="19"/>
    <x v="0"/>
    <x v="0"/>
    <n v="0"/>
    <x v="0"/>
    <x v="0"/>
    <s v="CB 110 DLX                                        GRIS     "/>
    <e v="#N/A"/>
    <s v=""/>
  </r>
  <r>
    <x v="176"/>
    <d v="2017-09-05T00:00:00"/>
    <x v="1"/>
    <s v="NTE - ZONA NORTE"/>
    <s v="DIST - DISTRIBUIDORES"/>
    <n v="5"/>
    <x v="82"/>
    <n v="5"/>
    <x v="172"/>
    <x v="7"/>
    <x v="3"/>
    <m/>
    <x v="30"/>
    <x v="82"/>
    <n v="3696639"/>
    <m/>
    <n v="0"/>
    <n v="0"/>
    <x v="1"/>
    <x v="19"/>
    <x v="5"/>
    <x v="0"/>
    <n v="0"/>
    <x v="0"/>
    <x v="0"/>
    <s v="CB 110 DLX                                        NEGRO    "/>
    <e v="#N/A"/>
    <s v=""/>
  </r>
  <r>
    <x v="177"/>
    <d v="2017-09-05T00:00:00"/>
    <x v="0"/>
    <s v="NTE - ZONA NORTE"/>
    <s v="DIST - DISTRIBUIDORES"/>
    <n v="1"/>
    <x v="83"/>
    <n v="1"/>
    <x v="173"/>
    <x v="2"/>
    <x v="6"/>
    <m/>
    <x v="125"/>
    <x v="83"/>
    <n v="6133613"/>
    <m/>
    <n v="26899835"/>
    <n v="0"/>
    <x v="0"/>
    <x v="45"/>
    <x v="0"/>
    <x v="0"/>
    <n v="0"/>
    <x v="0"/>
    <x v="0"/>
    <s v="CB 160F DLX                                       NEGRO PER"/>
    <e v="#N/A"/>
    <s v=""/>
  </r>
  <r>
    <x v="177"/>
    <d v="2017-09-05T00:00:00"/>
    <x v="0"/>
    <s v="NTE - ZONA NORTE"/>
    <s v="DIST - DISTRIBUIDORES"/>
    <n v="1"/>
    <x v="83"/>
    <n v="1"/>
    <x v="173"/>
    <x v="2"/>
    <x v="9"/>
    <m/>
    <x v="125"/>
    <x v="83"/>
    <n v="6133613"/>
    <m/>
    <n v="26899835"/>
    <n v="0"/>
    <x v="0"/>
    <x v="45"/>
    <x v="0"/>
    <x v="0"/>
    <n v="0"/>
    <x v="0"/>
    <x v="0"/>
    <s v="CB 160F DLX                                       ROJO SPOR"/>
    <e v="#N/A"/>
    <s v=""/>
  </r>
  <r>
    <x v="178"/>
    <d v="2017-09-05T00:00:00"/>
    <x v="0"/>
    <s v="NTE - ZONA NORTE"/>
    <s v="DIST - DISTRIBUIDORES"/>
    <n v="3"/>
    <x v="84"/>
    <n v="3"/>
    <x v="174"/>
    <x v="0"/>
    <x v="4"/>
    <m/>
    <x v="66"/>
    <x v="84"/>
    <n v="5789916"/>
    <m/>
    <s v="FACTURAS VENCIDAS"/>
    <n v="0"/>
    <x v="1"/>
    <x v="32"/>
    <x v="3"/>
    <x v="0"/>
    <n v="0"/>
    <x v="0"/>
    <x v="0"/>
    <s v="*XR 150L                                          NEGRO ROJ"/>
    <e v="#N/A"/>
    <s v=""/>
  </r>
  <r>
    <x v="178"/>
    <d v="2017-09-05T00:00:00"/>
    <x v="0"/>
    <s v="NTE - ZONA NORTE"/>
    <s v="DIST - DISTRIBUIDORES"/>
    <n v="3"/>
    <x v="84"/>
    <n v="3"/>
    <x v="174"/>
    <x v="0"/>
    <x v="3"/>
    <m/>
    <x v="66"/>
    <x v="84"/>
    <n v="5789916"/>
    <m/>
    <s v="FACTURAS VENCIDAS"/>
    <n v="0"/>
    <x v="1"/>
    <x v="32"/>
    <x v="13"/>
    <x v="0"/>
    <n v="0"/>
    <x v="0"/>
    <x v="0"/>
    <s v="*XR 150L                                          NEGRO    "/>
    <e v="#N/A"/>
    <s v=""/>
  </r>
  <r>
    <x v="178"/>
    <d v="2017-09-05T00:00:00"/>
    <x v="0"/>
    <s v="NTE - ZONA NORTE"/>
    <s v="DIST - DISTRIBUIDORES"/>
    <n v="1"/>
    <x v="84"/>
    <n v="1"/>
    <x v="174"/>
    <x v="0"/>
    <x v="0"/>
    <m/>
    <x v="66"/>
    <x v="84"/>
    <n v="5789916"/>
    <m/>
    <s v="FACTURAS VENCIDAS"/>
    <n v="0"/>
    <x v="1"/>
    <x v="32"/>
    <x v="0"/>
    <x v="0"/>
    <n v="0"/>
    <x v="0"/>
    <x v="0"/>
    <s v="*XR 150L                                          NEGRO BLA"/>
    <e v="#N/A"/>
    <s v=""/>
  </r>
  <r>
    <x v="178"/>
    <d v="2017-09-05T00:00:00"/>
    <x v="0"/>
    <s v="NTE - ZONA NORTE"/>
    <s v="DIST - DISTRIBUIDORES"/>
    <n v="2"/>
    <x v="84"/>
    <n v="2"/>
    <x v="174"/>
    <x v="1"/>
    <x v="0"/>
    <m/>
    <x v="66"/>
    <x v="84"/>
    <n v="3521008"/>
    <m/>
    <s v="FACTURAS VENCIDAS"/>
    <n v="0"/>
    <x v="1"/>
    <x v="32"/>
    <x v="0"/>
    <x v="0"/>
    <n v="0"/>
    <x v="0"/>
    <x v="0"/>
    <s v="DIO 110                                           NEGRO BLA"/>
    <e v="#N/A"/>
    <s v=""/>
  </r>
  <r>
    <x v="178"/>
    <d v="2017-09-05T00:00:00"/>
    <x v="0"/>
    <s v="NTE - ZONA NORTE"/>
    <s v="DIST - DISTRIBUIDORES"/>
    <n v="1"/>
    <x v="84"/>
    <n v="1"/>
    <x v="174"/>
    <x v="2"/>
    <x v="6"/>
    <m/>
    <x v="66"/>
    <x v="84"/>
    <n v="6133613"/>
    <m/>
    <s v="FACTURAS VENCIDAS"/>
    <n v="0"/>
    <x v="1"/>
    <x v="32"/>
    <x v="0"/>
    <x v="0"/>
    <n v="0"/>
    <x v="0"/>
    <x v="0"/>
    <s v="CB 160F DLX                                       NEGRO PER"/>
    <e v="#N/A"/>
    <s v=""/>
  </r>
  <r>
    <x v="178"/>
    <d v="2017-09-05T00:00:00"/>
    <x v="0"/>
    <s v="NTE - ZONA NORTE"/>
    <s v="DIST - DISTRIBUIDORES"/>
    <n v="1"/>
    <x v="84"/>
    <n v="1"/>
    <x v="174"/>
    <x v="11"/>
    <x v="13"/>
    <m/>
    <x v="66"/>
    <x v="84"/>
    <n v="3067227"/>
    <m/>
    <s v="FACTURAS VENCIDAS"/>
    <n v="0"/>
    <x v="1"/>
    <x v="32"/>
    <x v="8"/>
    <x v="0"/>
    <n v="0"/>
    <x v="0"/>
    <x v="0"/>
    <s v="DREAM  NEO                                        ROJO ALFA"/>
    <e v="#N/A"/>
    <s v=""/>
  </r>
  <r>
    <x v="178"/>
    <d v="2017-09-05T00:00:00"/>
    <x v="0"/>
    <s v="NTE - ZONA NORTE"/>
    <s v="DIST - DISTRIBUIDORES"/>
    <n v="3"/>
    <x v="84"/>
    <n v="3"/>
    <x v="174"/>
    <x v="11"/>
    <x v="18"/>
    <m/>
    <x v="66"/>
    <x v="84"/>
    <n v="3067227"/>
    <m/>
    <s v="FACTURAS VENCIDAS"/>
    <n v="0"/>
    <x v="1"/>
    <x v="32"/>
    <x v="0"/>
    <x v="0"/>
    <n v="0"/>
    <x v="0"/>
    <x v="0"/>
    <s v="DREAM  NEO                                        NEGRO AZU"/>
    <e v="#N/A"/>
    <s v=""/>
  </r>
  <r>
    <x v="178"/>
    <d v="2017-09-05T00:00:00"/>
    <x v="0"/>
    <s v="NTE - ZONA NORTE"/>
    <s v="DIST - DISTRIBUIDORES"/>
    <n v="2"/>
    <x v="84"/>
    <n v="2"/>
    <x v="174"/>
    <x v="11"/>
    <x v="4"/>
    <m/>
    <x v="66"/>
    <x v="84"/>
    <n v="3067227"/>
    <m/>
    <s v="FACTURAS VENCIDAS"/>
    <n v="0"/>
    <x v="1"/>
    <x v="32"/>
    <x v="0"/>
    <x v="0"/>
    <n v="0"/>
    <x v="0"/>
    <x v="0"/>
    <s v="DREAM  NEO                                        NEGRO ROJ"/>
    <e v="#N/A"/>
    <s v=""/>
  </r>
  <r>
    <x v="178"/>
    <d v="2017-09-05T00:00:00"/>
    <x v="0"/>
    <s v="NTE - ZONA NORTE"/>
    <s v="DIST - DISTRIBUIDORES"/>
    <n v="1"/>
    <x v="84"/>
    <n v="1"/>
    <x v="174"/>
    <x v="3"/>
    <x v="2"/>
    <m/>
    <x v="66"/>
    <x v="84"/>
    <n v="3941176"/>
    <m/>
    <s v="FACTURAS VENCIDAS"/>
    <n v="0"/>
    <x v="1"/>
    <x v="32"/>
    <x v="0"/>
    <x v="0"/>
    <n v="0"/>
    <x v="0"/>
    <x v="0"/>
    <s v="WAVE 110S                                         ROJO     "/>
    <e v="#N/A"/>
    <s v=""/>
  </r>
  <r>
    <x v="178"/>
    <d v="2017-09-05T00:00:00"/>
    <x v="0"/>
    <s v="NTE - ZONA NORTE"/>
    <s v="DIST - DISTRIBUIDORES"/>
    <n v="1"/>
    <x v="84"/>
    <n v="1"/>
    <x v="174"/>
    <x v="3"/>
    <x v="3"/>
    <m/>
    <x v="66"/>
    <x v="84"/>
    <n v="3941176"/>
    <m/>
    <s v="FACTURAS VENCIDAS"/>
    <n v="0"/>
    <x v="1"/>
    <x v="32"/>
    <x v="1"/>
    <x v="0"/>
    <n v="0"/>
    <x v="0"/>
    <x v="0"/>
    <s v="WAVE 110S                                         NEGRO    "/>
    <e v="#N/A"/>
    <s v=""/>
  </r>
  <r>
    <x v="178"/>
    <d v="2017-09-05T00:00:00"/>
    <x v="0"/>
    <s v="NTE - ZONA NORTE"/>
    <s v="DIST - DISTRIBUIDORES"/>
    <n v="4"/>
    <x v="84"/>
    <n v="4"/>
    <x v="174"/>
    <x v="7"/>
    <x v="7"/>
    <m/>
    <x v="66"/>
    <x v="84"/>
    <n v="3696639"/>
    <m/>
    <s v="FACTURAS VENCIDAS"/>
    <n v="0"/>
    <x v="1"/>
    <x v="32"/>
    <x v="10"/>
    <x v="0"/>
    <n v="0"/>
    <x v="0"/>
    <x v="0"/>
    <s v="CB 110 DLX                                        AZUL     "/>
    <e v="#N/A"/>
    <s v=""/>
  </r>
  <r>
    <x v="178"/>
    <d v="2017-09-05T00:00:00"/>
    <x v="0"/>
    <s v="NTE - ZONA NORTE"/>
    <s v="DIST - DISTRIBUIDORES"/>
    <n v="4"/>
    <x v="84"/>
    <n v="4"/>
    <x v="174"/>
    <x v="7"/>
    <x v="3"/>
    <m/>
    <x v="66"/>
    <x v="84"/>
    <n v="3696639"/>
    <m/>
    <s v="FACTURAS VENCIDAS"/>
    <n v="0"/>
    <x v="1"/>
    <x v="32"/>
    <x v="5"/>
    <x v="0"/>
    <n v="0"/>
    <x v="0"/>
    <x v="0"/>
    <s v="CB 110 DLX                                        NEGRO    "/>
    <e v="#N/A"/>
    <s v=""/>
  </r>
  <r>
    <x v="179"/>
    <d v="2017-09-05T00:00:00"/>
    <x v="1"/>
    <s v="CTR - ZONA CENTRO"/>
    <s v="CONC - CONCESIONARIOS"/>
    <n v="1"/>
    <x v="85"/>
    <n v="1"/>
    <x v="175"/>
    <x v="0"/>
    <x v="0"/>
    <m/>
    <x v="126"/>
    <x v="85"/>
    <n v="5789916"/>
    <m/>
    <s v="NO TIENE CUPO"/>
    <n v="0"/>
    <x v="0"/>
    <x v="46"/>
    <x v="0"/>
    <x v="0"/>
    <n v="0"/>
    <x v="0"/>
    <x v="0"/>
    <s v="*XR 150L                                          NEGRO BLA"/>
    <e v="#N/A"/>
    <s v=""/>
  </r>
  <r>
    <x v="179"/>
    <d v="2017-09-05T00:00:00"/>
    <x v="1"/>
    <s v="CTR - ZONA CENTRO"/>
    <s v="CONC - CONCESIONARIOS"/>
    <n v="1"/>
    <x v="85"/>
    <n v="1"/>
    <x v="175"/>
    <x v="1"/>
    <x v="0"/>
    <m/>
    <x v="126"/>
    <x v="85"/>
    <n v="3521008"/>
    <m/>
    <s v="NO TIENE CUPO"/>
    <n v="0"/>
    <x v="0"/>
    <x v="46"/>
    <x v="0"/>
    <x v="0"/>
    <n v="0"/>
    <x v="0"/>
    <x v="0"/>
    <s v="DIO 110                                           NEGRO BLA"/>
    <e v="#N/A"/>
    <s v=""/>
  </r>
  <r>
    <x v="179"/>
    <d v="2017-09-05T00:00:00"/>
    <x v="1"/>
    <s v="CTR - ZONA CENTRO"/>
    <s v="CONC - CONCESIONARIOS"/>
    <n v="1"/>
    <x v="85"/>
    <n v="1"/>
    <x v="175"/>
    <x v="6"/>
    <x v="2"/>
    <m/>
    <x v="126"/>
    <x v="85"/>
    <n v="3521008"/>
    <m/>
    <s v="NO TIENE CUPO"/>
    <n v="0"/>
    <x v="0"/>
    <x v="46"/>
    <x v="0"/>
    <x v="0"/>
    <n v="0"/>
    <x v="0"/>
    <x v="0"/>
    <s v="DIO  110                                          ROJO     "/>
    <e v="#N/A"/>
    <s v=""/>
  </r>
  <r>
    <x v="179"/>
    <d v="2017-09-05T00:00:00"/>
    <x v="1"/>
    <s v="CTR - ZONA CENTRO"/>
    <s v="CONC - CONCESIONARIOS"/>
    <n v="2"/>
    <x v="85"/>
    <n v="2"/>
    <x v="175"/>
    <x v="10"/>
    <x v="5"/>
    <m/>
    <x v="126"/>
    <x v="85"/>
    <n v="7730252"/>
    <m/>
    <s v="NO TIENE CUPO"/>
    <n v="0"/>
    <x v="0"/>
    <x v="46"/>
    <x v="0"/>
    <x v="0"/>
    <n v="0"/>
    <x v="0"/>
    <x v="0"/>
    <s v="CB 190R INSTINTO R                                NEGRO ONI"/>
    <e v="#N/A"/>
    <s v=""/>
  </r>
  <r>
    <x v="179"/>
    <d v="2017-09-05T00:00:00"/>
    <x v="1"/>
    <s v="CTR - ZONA CENTRO"/>
    <s v="CONC - CONCESIONARIOS"/>
    <n v="5"/>
    <x v="85"/>
    <n v="5"/>
    <x v="175"/>
    <x v="3"/>
    <x v="2"/>
    <m/>
    <x v="126"/>
    <x v="85"/>
    <n v="3941176"/>
    <m/>
    <s v="NO TIENE CUPO"/>
    <n v="0"/>
    <x v="0"/>
    <x v="46"/>
    <x v="0"/>
    <x v="0"/>
    <n v="0"/>
    <x v="0"/>
    <x v="0"/>
    <s v="WAVE 110S                                         ROJO     "/>
    <e v="#N/A"/>
    <s v=""/>
  </r>
  <r>
    <x v="179"/>
    <d v="2017-09-05T00:00:00"/>
    <x v="1"/>
    <s v="CTR - ZONA CENTRO"/>
    <s v="CONC - CONCESIONARIOS"/>
    <n v="1"/>
    <x v="85"/>
    <n v="1"/>
    <x v="175"/>
    <x v="7"/>
    <x v="7"/>
    <m/>
    <x v="126"/>
    <x v="85"/>
    <n v="3696639"/>
    <m/>
    <s v="NO TIENE CUPO"/>
    <n v="0"/>
    <x v="0"/>
    <x v="46"/>
    <x v="10"/>
    <x v="0"/>
    <n v="0"/>
    <x v="0"/>
    <x v="0"/>
    <s v="CB 110 DLX                                        AZUL     "/>
    <e v="#N/A"/>
    <s v=""/>
  </r>
  <r>
    <x v="180"/>
    <d v="2017-09-05T00:00:00"/>
    <x v="1"/>
    <s v="NTE - ZONA NORTE"/>
    <s v="DIST - DISTRIBUIDORES"/>
    <n v="2"/>
    <x v="86"/>
    <n v="2"/>
    <x v="176"/>
    <x v="4"/>
    <x v="3"/>
    <m/>
    <x v="127"/>
    <x v="86"/>
    <n v="3360504"/>
    <m/>
    <n v="18317129"/>
    <n v="0"/>
    <x v="0"/>
    <x v="31"/>
    <x v="2"/>
    <x v="0"/>
    <n v="0"/>
    <x v="0"/>
    <x v="0"/>
    <s v="*CB-110                                           NEGRO    "/>
    <e v="#N/A"/>
    <s v=""/>
  </r>
  <r>
    <x v="180"/>
    <d v="2017-09-05T00:00:00"/>
    <x v="1"/>
    <s v="NTE - ZONA NORTE"/>
    <s v="DIST - DISTRIBUIDORES"/>
    <n v="5"/>
    <x v="86"/>
    <n v="5"/>
    <x v="176"/>
    <x v="0"/>
    <x v="4"/>
    <m/>
    <x v="127"/>
    <x v="86"/>
    <n v="5789916"/>
    <m/>
    <n v="18317129"/>
    <n v="0"/>
    <x v="0"/>
    <x v="31"/>
    <x v="3"/>
    <x v="0"/>
    <n v="0"/>
    <x v="0"/>
    <x v="0"/>
    <s v="*XR 150L                                          NEGRO ROJ"/>
    <e v="#N/A"/>
    <s v=""/>
  </r>
  <r>
    <x v="180"/>
    <d v="2017-09-05T00:00:00"/>
    <x v="1"/>
    <s v="NTE - ZONA NORTE"/>
    <s v="DIST - DISTRIBUIDORES"/>
    <n v="3"/>
    <x v="86"/>
    <n v="3"/>
    <x v="176"/>
    <x v="0"/>
    <x v="3"/>
    <m/>
    <x v="127"/>
    <x v="86"/>
    <n v="5789916"/>
    <m/>
    <n v="18317129"/>
    <n v="0"/>
    <x v="0"/>
    <x v="31"/>
    <x v="13"/>
    <x v="0"/>
    <n v="0"/>
    <x v="0"/>
    <x v="0"/>
    <s v="*XR 150L                                          NEGRO    "/>
    <e v="#N/A"/>
    <s v=""/>
  </r>
  <r>
    <x v="180"/>
    <d v="2017-09-05T00:00:00"/>
    <x v="1"/>
    <s v="NTE - ZONA NORTE"/>
    <s v="DIST - DISTRIBUIDORES"/>
    <n v="3"/>
    <x v="86"/>
    <n v="3"/>
    <x v="176"/>
    <x v="1"/>
    <x v="0"/>
    <m/>
    <x v="127"/>
    <x v="86"/>
    <n v="3521008"/>
    <m/>
    <n v="18317129"/>
    <n v="0"/>
    <x v="0"/>
    <x v="31"/>
    <x v="0"/>
    <x v="0"/>
    <n v="0"/>
    <x v="0"/>
    <x v="0"/>
    <s v="DIO 110                                           NEGRO BLA"/>
    <e v="#N/A"/>
    <s v=""/>
  </r>
  <r>
    <x v="180"/>
    <d v="2017-09-05T00:00:00"/>
    <x v="1"/>
    <s v="NTE - ZONA NORTE"/>
    <s v="DIST - DISTRIBUIDORES"/>
    <n v="3"/>
    <x v="86"/>
    <n v="3"/>
    <x v="176"/>
    <x v="6"/>
    <x v="2"/>
    <m/>
    <x v="127"/>
    <x v="86"/>
    <n v="3521008"/>
    <m/>
    <n v="18317129"/>
    <n v="0"/>
    <x v="0"/>
    <x v="31"/>
    <x v="0"/>
    <x v="0"/>
    <n v="0"/>
    <x v="0"/>
    <x v="0"/>
    <s v="DIO  110                                          ROJO     "/>
    <e v="#N/A"/>
    <s v=""/>
  </r>
  <r>
    <x v="180"/>
    <d v="2017-09-05T00:00:00"/>
    <x v="1"/>
    <s v="NTE - ZONA NORTE"/>
    <s v="DIST - DISTRIBUIDORES"/>
    <n v="1"/>
    <x v="86"/>
    <n v="1"/>
    <x v="176"/>
    <x v="11"/>
    <x v="4"/>
    <m/>
    <x v="127"/>
    <x v="86"/>
    <n v="3067227"/>
    <m/>
    <n v="18317129"/>
    <n v="0"/>
    <x v="0"/>
    <x v="31"/>
    <x v="0"/>
    <x v="0"/>
    <n v="0"/>
    <x v="0"/>
    <x v="0"/>
    <s v="DREAM  NEO                                        NEGRO ROJ"/>
    <e v="#N/A"/>
    <s v=""/>
  </r>
  <r>
    <x v="180"/>
    <d v="2017-09-05T00:00:00"/>
    <x v="1"/>
    <s v="NTE - ZONA NORTE"/>
    <s v="DIST - DISTRIBUIDORES"/>
    <n v="2"/>
    <x v="86"/>
    <n v="2"/>
    <x v="176"/>
    <x v="3"/>
    <x v="2"/>
    <m/>
    <x v="127"/>
    <x v="86"/>
    <n v="3941176"/>
    <m/>
    <n v="18317129"/>
    <n v="0"/>
    <x v="0"/>
    <x v="31"/>
    <x v="0"/>
    <x v="0"/>
    <n v="0"/>
    <x v="0"/>
    <x v="0"/>
    <s v="WAVE 110S                                         ROJO     "/>
    <e v="#N/A"/>
    <s v=""/>
  </r>
  <r>
    <x v="180"/>
    <d v="2017-09-05T00:00:00"/>
    <x v="1"/>
    <s v="NTE - ZONA NORTE"/>
    <s v="DIST - DISTRIBUIDORES"/>
    <n v="2"/>
    <x v="86"/>
    <n v="2"/>
    <x v="176"/>
    <x v="3"/>
    <x v="3"/>
    <m/>
    <x v="127"/>
    <x v="86"/>
    <n v="3941176"/>
    <m/>
    <n v="18317129"/>
    <n v="0"/>
    <x v="0"/>
    <x v="31"/>
    <x v="1"/>
    <x v="0"/>
    <n v="0"/>
    <x v="0"/>
    <x v="0"/>
    <s v="WAVE 110S                                         NEGRO    "/>
    <e v="#N/A"/>
    <s v=""/>
  </r>
  <r>
    <x v="181"/>
    <d v="2017-09-05T00:00:00"/>
    <x v="1"/>
    <s v="NTE - ZONA NORTE"/>
    <s v="DIST - DISTRIBUIDORES"/>
    <n v="2"/>
    <x v="86"/>
    <n v="2"/>
    <x v="176"/>
    <x v="0"/>
    <x v="4"/>
    <m/>
    <x v="127"/>
    <x v="86"/>
    <n v="5789916"/>
    <m/>
    <n v="18317129"/>
    <n v="0"/>
    <x v="0"/>
    <x v="31"/>
    <x v="3"/>
    <x v="0"/>
    <n v="0"/>
    <x v="0"/>
    <x v="0"/>
    <s v="*XR 150L                                          NEGRO ROJ"/>
    <e v="#N/A"/>
    <s v=""/>
  </r>
  <r>
    <x v="181"/>
    <d v="2017-09-05T00:00:00"/>
    <x v="1"/>
    <s v="NTE - ZONA NORTE"/>
    <s v="DIST - DISTRIBUIDORES"/>
    <n v="2"/>
    <x v="86"/>
    <n v="2"/>
    <x v="176"/>
    <x v="0"/>
    <x v="3"/>
    <m/>
    <x v="127"/>
    <x v="86"/>
    <n v="5789916"/>
    <m/>
    <n v="18317129"/>
    <n v="0"/>
    <x v="0"/>
    <x v="31"/>
    <x v="13"/>
    <x v="0"/>
    <n v="0"/>
    <x v="0"/>
    <x v="0"/>
    <s v="*XR 150L                                          NEGRO    "/>
    <e v="#N/A"/>
    <s v=""/>
  </r>
  <r>
    <x v="181"/>
    <d v="2017-09-05T00:00:00"/>
    <x v="1"/>
    <s v="NTE - ZONA NORTE"/>
    <s v="DIST - DISTRIBUIDORES"/>
    <n v="1"/>
    <x v="86"/>
    <n v="1"/>
    <x v="176"/>
    <x v="0"/>
    <x v="0"/>
    <m/>
    <x v="127"/>
    <x v="86"/>
    <n v="5789916"/>
    <m/>
    <n v="18317129"/>
    <n v="0"/>
    <x v="0"/>
    <x v="31"/>
    <x v="0"/>
    <x v="0"/>
    <n v="0"/>
    <x v="0"/>
    <x v="0"/>
    <s v="*XR 150L                                          NEGRO BLA"/>
    <e v="#N/A"/>
    <s v=""/>
  </r>
  <r>
    <x v="181"/>
    <d v="2017-09-05T00:00:00"/>
    <x v="1"/>
    <s v="NTE - ZONA NORTE"/>
    <s v="DIST - DISTRIBUIDORES"/>
    <n v="1"/>
    <x v="86"/>
    <n v="1"/>
    <x v="176"/>
    <x v="11"/>
    <x v="18"/>
    <m/>
    <x v="127"/>
    <x v="86"/>
    <n v="3067227"/>
    <m/>
    <n v="18317129"/>
    <n v="0"/>
    <x v="0"/>
    <x v="31"/>
    <x v="0"/>
    <x v="0"/>
    <n v="0"/>
    <x v="0"/>
    <x v="0"/>
    <s v="DREAM  NEO                                        NEGRO AZU"/>
    <e v="#N/A"/>
    <s v=""/>
  </r>
  <r>
    <x v="182"/>
    <d v="2017-09-05T00:00:00"/>
    <x v="1"/>
    <s v="NTE - ZONA NORTE"/>
    <s v="DIST - DISTRIBUIDORES"/>
    <n v="1"/>
    <x v="86"/>
    <n v="1"/>
    <x v="176"/>
    <x v="0"/>
    <x v="3"/>
    <m/>
    <x v="127"/>
    <x v="86"/>
    <n v="5789916"/>
    <m/>
    <n v="18317129"/>
    <n v="0"/>
    <x v="0"/>
    <x v="31"/>
    <x v="13"/>
    <x v="0"/>
    <n v="0"/>
    <x v="0"/>
    <x v="0"/>
    <s v="*XR 150L                                          NEGRO    "/>
    <e v="#N/A"/>
    <s v=""/>
  </r>
  <r>
    <x v="182"/>
    <d v="2017-09-05T00:00:00"/>
    <x v="1"/>
    <s v="NTE - ZONA NORTE"/>
    <s v="DIST - DISTRIBUIDORES"/>
    <n v="1"/>
    <x v="86"/>
    <n v="1"/>
    <x v="176"/>
    <x v="1"/>
    <x v="0"/>
    <m/>
    <x v="127"/>
    <x v="86"/>
    <n v="3521008"/>
    <m/>
    <n v="18317129"/>
    <n v="0"/>
    <x v="0"/>
    <x v="31"/>
    <x v="0"/>
    <x v="0"/>
    <n v="0"/>
    <x v="0"/>
    <x v="0"/>
    <s v="DIO 110                                           NEGRO BLA"/>
    <e v="#N/A"/>
    <s v=""/>
  </r>
  <r>
    <x v="182"/>
    <d v="2017-09-05T00:00:00"/>
    <x v="1"/>
    <s v="NTE - ZONA NORTE"/>
    <s v="DIST - DISTRIBUIDORES"/>
    <n v="1"/>
    <x v="86"/>
    <n v="1"/>
    <x v="176"/>
    <x v="2"/>
    <x v="17"/>
    <m/>
    <x v="127"/>
    <x v="86"/>
    <n v="6133613"/>
    <m/>
    <n v="18317129"/>
    <n v="0"/>
    <x v="0"/>
    <x v="31"/>
    <x v="0"/>
    <x v="0"/>
    <n v="0"/>
    <x v="0"/>
    <x v="0"/>
    <s v="CB 160F DLX                                       BLANCO PE"/>
    <e v="#N/A"/>
    <s v=""/>
  </r>
  <r>
    <x v="183"/>
    <d v="2017-09-05T00:00:00"/>
    <x v="1"/>
    <s v="NTE - ZONA NORTE"/>
    <s v="DIST - DISTRIBUIDORES"/>
    <n v="1"/>
    <x v="86"/>
    <n v="1"/>
    <x v="176"/>
    <x v="0"/>
    <x v="4"/>
    <m/>
    <x v="127"/>
    <x v="86"/>
    <n v="5789916"/>
    <m/>
    <n v="18317129"/>
    <n v="0"/>
    <x v="0"/>
    <x v="31"/>
    <x v="3"/>
    <x v="0"/>
    <n v="0"/>
    <x v="0"/>
    <x v="0"/>
    <s v="*XR 150L                                          NEGRO ROJ"/>
    <e v="#N/A"/>
    <s v=""/>
  </r>
  <r>
    <x v="183"/>
    <d v="2017-09-05T00:00:00"/>
    <x v="1"/>
    <s v="NTE - ZONA NORTE"/>
    <s v="DIST - DISTRIBUIDORES"/>
    <n v="1"/>
    <x v="86"/>
    <n v="1"/>
    <x v="176"/>
    <x v="6"/>
    <x v="2"/>
    <m/>
    <x v="127"/>
    <x v="86"/>
    <n v="3521008"/>
    <m/>
    <n v="18317129"/>
    <n v="0"/>
    <x v="0"/>
    <x v="31"/>
    <x v="0"/>
    <x v="0"/>
    <n v="0"/>
    <x v="0"/>
    <x v="0"/>
    <s v="DIO  110                                          ROJO     "/>
    <e v="#N/A"/>
    <s v=""/>
  </r>
  <r>
    <x v="183"/>
    <d v="2017-09-05T00:00:00"/>
    <x v="1"/>
    <s v="NTE - ZONA NORTE"/>
    <s v="DIST - DISTRIBUIDORES"/>
    <n v="1"/>
    <x v="86"/>
    <n v="1"/>
    <x v="176"/>
    <x v="3"/>
    <x v="2"/>
    <m/>
    <x v="127"/>
    <x v="86"/>
    <n v="3941176"/>
    <m/>
    <n v="18317129"/>
    <n v="0"/>
    <x v="0"/>
    <x v="31"/>
    <x v="0"/>
    <x v="0"/>
    <n v="0"/>
    <x v="0"/>
    <x v="0"/>
    <s v="WAVE 110S                                         ROJO     "/>
    <e v="#N/A"/>
    <s v=""/>
  </r>
  <r>
    <x v="184"/>
    <d v="2017-09-05T00:00:00"/>
    <x v="1"/>
    <s v="NTE - ZONA NORTE"/>
    <s v="DIST - DISTRIBUIDORES"/>
    <n v="2"/>
    <x v="80"/>
    <n v="1"/>
    <x v="170"/>
    <x v="0"/>
    <x v="4"/>
    <d v="2017-09-06T00:00:00"/>
    <x v="123"/>
    <x v="80"/>
    <n v="5789916"/>
    <m/>
    <n v="567963"/>
    <n v="0"/>
    <x v="1"/>
    <x v="45"/>
    <x v="3"/>
    <x v="0"/>
    <n v="0"/>
    <x v="0"/>
    <x v="0"/>
    <s v="*XR 150L                                          NEGRO ROJ"/>
    <e v="#N/A"/>
    <s v=""/>
  </r>
  <r>
    <x v="185"/>
    <d v="2017-09-06T00:00:00"/>
    <x v="1"/>
    <s v="CTR - ZONA CENTRO"/>
    <s v="DIST - DISTRIBUIDORES"/>
    <n v="4"/>
    <x v="48"/>
    <n v="2"/>
    <x v="93"/>
    <x v="0"/>
    <x v="3"/>
    <d v="2017-09-07T00:00:00"/>
    <x v="73"/>
    <x v="48"/>
    <n v="5789916"/>
    <m/>
    <n v="733246"/>
    <n v="0"/>
    <x v="1"/>
    <x v="35"/>
    <x v="13"/>
    <x v="0"/>
    <n v="0"/>
    <x v="0"/>
    <x v="0"/>
    <s v="*XR 150L                                          NEGRO    "/>
    <e v="#N/A"/>
    <s v=""/>
  </r>
  <r>
    <x v="186"/>
    <d v="2017-09-06T00:00:00"/>
    <x v="0"/>
    <s v="NTE - ZONA NORTE"/>
    <s v="DIST - DISTRIBUIDORES"/>
    <n v="1"/>
    <x v="87"/>
    <n v="1"/>
    <x v="177"/>
    <x v="0"/>
    <x v="0"/>
    <m/>
    <x v="128"/>
    <x v="87"/>
    <n v="5789916"/>
    <m/>
    <n v="0"/>
    <n v="8544857"/>
    <x v="0"/>
    <x v="14"/>
    <x v="0"/>
    <x v="0"/>
    <n v="0"/>
    <x v="0"/>
    <x v="0"/>
    <s v="*XR 150L                                          NEGRO BLA"/>
    <e v="#N/A"/>
    <s v=""/>
  </r>
  <r>
    <x v="186"/>
    <d v="2017-09-06T00:00:00"/>
    <x v="0"/>
    <s v="NTE - ZONA NORTE"/>
    <s v="DIST - DISTRIBUIDORES"/>
    <n v="1"/>
    <x v="87"/>
    <n v="1"/>
    <x v="177"/>
    <x v="11"/>
    <x v="4"/>
    <m/>
    <x v="128"/>
    <x v="87"/>
    <n v="3067227"/>
    <m/>
    <n v="0"/>
    <n v="8544857"/>
    <x v="0"/>
    <x v="14"/>
    <x v="0"/>
    <x v="0"/>
    <n v="0"/>
    <x v="0"/>
    <x v="0"/>
    <s v="DREAM  NEO                                        NEGRO ROJ"/>
    <e v="#N/A"/>
    <s v=""/>
  </r>
  <r>
    <x v="187"/>
    <d v="2017-09-06T00:00:00"/>
    <x v="1"/>
    <s v="NTE - ZONA NORTE"/>
    <s v="DIST - DISTRIBUIDORES"/>
    <n v="1"/>
    <x v="87"/>
    <n v="1"/>
    <x v="177"/>
    <x v="11"/>
    <x v="13"/>
    <m/>
    <x v="129"/>
    <x v="87"/>
    <n v="3067227"/>
    <m/>
    <n v="0"/>
    <n v="8544857"/>
    <x v="0"/>
    <x v="15"/>
    <x v="8"/>
    <x v="0"/>
    <n v="0"/>
    <x v="0"/>
    <x v="0"/>
    <s v="DREAM  NEO                                        ROJO ALFA"/>
    <e v="#N/A"/>
    <s v=""/>
  </r>
  <r>
    <x v="188"/>
    <d v="2017-09-06T00:00:00"/>
    <x v="1"/>
    <s v="NTE - ZONA NORTE"/>
    <s v="DIST - DISTRIBUIDORES"/>
    <n v="1"/>
    <x v="87"/>
    <n v="1"/>
    <x v="178"/>
    <x v="11"/>
    <x v="18"/>
    <m/>
    <x v="130"/>
    <x v="87"/>
    <n v="3067227"/>
    <m/>
    <n v="0"/>
    <n v="8544857"/>
    <x v="0"/>
    <x v="29"/>
    <x v="0"/>
    <x v="0"/>
    <n v="0"/>
    <x v="0"/>
    <x v="0"/>
    <s v="DREAM  NEO                                        NEGRO AZU"/>
    <e v="#N/A"/>
    <s v=""/>
  </r>
  <r>
    <x v="188"/>
    <d v="2017-09-06T00:00:00"/>
    <x v="1"/>
    <s v="NTE - ZONA NORTE"/>
    <s v="DIST - DISTRIBUIDORES"/>
    <n v="1"/>
    <x v="87"/>
    <n v="1"/>
    <x v="178"/>
    <x v="11"/>
    <x v="4"/>
    <m/>
    <x v="130"/>
    <x v="87"/>
    <n v="3067227"/>
    <m/>
    <n v="0"/>
    <n v="8544857"/>
    <x v="0"/>
    <x v="29"/>
    <x v="0"/>
    <x v="0"/>
    <n v="0"/>
    <x v="0"/>
    <x v="0"/>
    <s v="DREAM  NEO                                        NEGRO ROJ"/>
    <e v="#N/A"/>
    <s v=""/>
  </r>
  <r>
    <x v="189"/>
    <d v="2017-09-06T00:00:00"/>
    <x v="1"/>
    <s v="NTE - ZONA NORTE"/>
    <s v="CONC - CONCESIONARIOS"/>
    <n v="4"/>
    <x v="59"/>
    <n v="2"/>
    <x v="115"/>
    <x v="0"/>
    <x v="3"/>
    <d v="2017-09-07T00:00:00"/>
    <x v="84"/>
    <x v="59"/>
    <n v="5789916"/>
    <m/>
    <s v="NO TIENE CUPO"/>
    <n v="0"/>
    <x v="0"/>
    <x v="38"/>
    <x v="13"/>
    <x v="2"/>
    <n v="11579832"/>
    <x v="7"/>
    <x v="3"/>
    <s v="*XR 150L                                          NEGRO    "/>
    <s v="ENTREGAS"/>
    <s v="E"/>
  </r>
  <r>
    <x v="190"/>
    <d v="2017-09-06T00:00:00"/>
    <x v="1"/>
    <s v="SURO - SUR OCCIDENTE"/>
    <s v="DIST - DISTRIBUIDORES"/>
    <n v="3"/>
    <x v="88"/>
    <n v="3"/>
    <x v="179"/>
    <x v="4"/>
    <x v="15"/>
    <m/>
    <x v="70"/>
    <x v="88"/>
    <n v="3360504"/>
    <m/>
    <n v="50000000"/>
    <n v="0"/>
    <x v="0"/>
    <x v="9"/>
    <x v="11"/>
    <x v="0"/>
    <n v="0"/>
    <x v="0"/>
    <x v="0"/>
    <s v="*CB-110                                           GRIS MET "/>
    <e v="#N/A"/>
    <s v=""/>
  </r>
  <r>
    <x v="190"/>
    <d v="2017-09-06T00:00:00"/>
    <x v="1"/>
    <s v="SURO - SUR OCCIDENTE"/>
    <s v="DIST - DISTRIBUIDORES"/>
    <n v="3"/>
    <x v="88"/>
    <n v="3"/>
    <x v="179"/>
    <x v="4"/>
    <x v="3"/>
    <m/>
    <x v="70"/>
    <x v="88"/>
    <n v="3360504"/>
    <m/>
    <n v="50000000"/>
    <n v="0"/>
    <x v="0"/>
    <x v="9"/>
    <x v="2"/>
    <x v="0"/>
    <n v="0"/>
    <x v="0"/>
    <x v="0"/>
    <s v="*CB-110                                           NEGRO    "/>
    <e v="#N/A"/>
    <s v=""/>
  </r>
  <r>
    <x v="190"/>
    <d v="2017-09-06T00:00:00"/>
    <x v="1"/>
    <s v="SURO - SUR OCCIDENTE"/>
    <s v="DIST - DISTRIBUIDORES"/>
    <n v="3"/>
    <x v="88"/>
    <n v="3"/>
    <x v="179"/>
    <x v="4"/>
    <x v="16"/>
    <m/>
    <x v="70"/>
    <x v="88"/>
    <n v="3360504"/>
    <m/>
    <n v="50000000"/>
    <n v="0"/>
    <x v="0"/>
    <x v="9"/>
    <x v="12"/>
    <x v="0"/>
    <n v="0"/>
    <x v="0"/>
    <x v="0"/>
    <s v="*CB-110                                           AZUL FIJI"/>
    <e v="#N/A"/>
    <s v=""/>
  </r>
  <r>
    <x v="190"/>
    <d v="2017-09-06T00:00:00"/>
    <x v="1"/>
    <s v="SURO - SUR OCCIDENTE"/>
    <s v="DIST - DISTRIBUIDORES"/>
    <n v="1"/>
    <x v="88"/>
    <n v="1"/>
    <x v="179"/>
    <x v="4"/>
    <x v="10"/>
    <m/>
    <x v="70"/>
    <x v="88"/>
    <n v="3360504"/>
    <m/>
    <n v="50000000"/>
    <n v="0"/>
    <x v="0"/>
    <x v="9"/>
    <x v="7"/>
    <x v="0"/>
    <n v="0"/>
    <x v="0"/>
    <x v="0"/>
    <s v="*CB-110                                           VERDE CAN"/>
    <e v="#N/A"/>
    <s v=""/>
  </r>
  <r>
    <x v="190"/>
    <d v="2017-09-06T00:00:00"/>
    <x v="1"/>
    <s v="SURO - SUR OCCIDENTE"/>
    <s v="DIST - DISTRIBUIDORES"/>
    <n v="4"/>
    <x v="88"/>
    <n v="4"/>
    <x v="179"/>
    <x v="0"/>
    <x v="4"/>
    <m/>
    <x v="70"/>
    <x v="88"/>
    <n v="5789916"/>
    <m/>
    <n v="50000000"/>
    <n v="0"/>
    <x v="0"/>
    <x v="9"/>
    <x v="3"/>
    <x v="0"/>
    <n v="0"/>
    <x v="0"/>
    <x v="0"/>
    <s v="*XR 150L                                          NEGRO ROJ"/>
    <e v="#N/A"/>
    <s v=""/>
  </r>
  <r>
    <x v="190"/>
    <d v="2017-09-06T00:00:00"/>
    <x v="1"/>
    <s v="SURO - SUR OCCIDENTE"/>
    <s v="DIST - DISTRIBUIDORES"/>
    <n v="4"/>
    <x v="88"/>
    <n v="4"/>
    <x v="179"/>
    <x v="0"/>
    <x v="3"/>
    <m/>
    <x v="70"/>
    <x v="88"/>
    <n v="5789916"/>
    <m/>
    <n v="50000000"/>
    <n v="0"/>
    <x v="0"/>
    <x v="9"/>
    <x v="13"/>
    <x v="3"/>
    <n v="5789916"/>
    <x v="0"/>
    <x v="0"/>
    <s v="*XR 150L                                          NEGRO    "/>
    <e v="#N/A"/>
    <s v=""/>
  </r>
  <r>
    <x v="190"/>
    <d v="2017-09-06T00:00:00"/>
    <x v="1"/>
    <s v="SURO - SUR OCCIDENTE"/>
    <s v="DIST - DISTRIBUIDORES"/>
    <n v="3"/>
    <x v="88"/>
    <n v="3"/>
    <x v="179"/>
    <x v="0"/>
    <x v="0"/>
    <m/>
    <x v="70"/>
    <x v="88"/>
    <n v="5789916"/>
    <m/>
    <n v="50000000"/>
    <n v="0"/>
    <x v="0"/>
    <x v="9"/>
    <x v="0"/>
    <x v="0"/>
    <n v="0"/>
    <x v="0"/>
    <x v="0"/>
    <s v="*XR 150L                                          NEGRO BLA"/>
    <e v="#N/A"/>
    <s v=""/>
  </r>
  <r>
    <x v="190"/>
    <d v="2017-09-06T00:00:00"/>
    <x v="1"/>
    <s v="SURO - SUR OCCIDENTE"/>
    <s v="DIST - DISTRIBUIDORES"/>
    <n v="1"/>
    <x v="88"/>
    <n v="1"/>
    <x v="179"/>
    <x v="9"/>
    <x v="12"/>
    <m/>
    <x v="70"/>
    <x v="88"/>
    <n v="7730252"/>
    <m/>
    <n v="50000000"/>
    <n v="0"/>
    <x v="0"/>
    <x v="9"/>
    <x v="7"/>
    <x v="0"/>
    <n v="0"/>
    <x v="0"/>
    <x v="0"/>
    <s v="CB 190 REPSOL                                     NARANJA B"/>
    <e v="#N/A"/>
    <s v=""/>
  </r>
  <r>
    <x v="190"/>
    <d v="2017-09-06T00:00:00"/>
    <x v="1"/>
    <s v="SURO - SUR OCCIDENTE"/>
    <s v="DIST - DISTRIBUIDORES"/>
    <n v="1"/>
    <x v="88"/>
    <n v="1"/>
    <x v="179"/>
    <x v="3"/>
    <x v="8"/>
    <m/>
    <x v="70"/>
    <x v="88"/>
    <n v="3941176"/>
    <m/>
    <n v="50000000"/>
    <n v="0"/>
    <x v="0"/>
    <x v="9"/>
    <x v="0"/>
    <x v="0"/>
    <n v="0"/>
    <x v="0"/>
    <x v="0"/>
    <s v="WAVE 110S                                         BLANCO   "/>
    <e v="#N/A"/>
    <s v=""/>
  </r>
  <r>
    <x v="190"/>
    <d v="2017-09-06T00:00:00"/>
    <x v="1"/>
    <s v="SURO - SUR OCCIDENTE"/>
    <s v="DIST - DISTRIBUIDORES"/>
    <n v="3"/>
    <x v="88"/>
    <n v="3"/>
    <x v="179"/>
    <x v="7"/>
    <x v="14"/>
    <m/>
    <x v="70"/>
    <x v="88"/>
    <n v="3696639"/>
    <m/>
    <n v="50000000"/>
    <n v="0"/>
    <x v="0"/>
    <x v="9"/>
    <x v="0"/>
    <x v="2"/>
    <n v="7393278"/>
    <x v="0"/>
    <x v="0"/>
    <s v="CB 110 DLX                                        GRIS     "/>
    <e v="#N/A"/>
    <s v=""/>
  </r>
  <r>
    <x v="190"/>
    <d v="2017-09-06T00:00:00"/>
    <x v="1"/>
    <s v="SURO - SUR OCCIDENTE"/>
    <s v="DIST - DISTRIBUIDORES"/>
    <n v="1"/>
    <x v="88"/>
    <n v="1"/>
    <x v="179"/>
    <x v="7"/>
    <x v="2"/>
    <m/>
    <x v="70"/>
    <x v="88"/>
    <n v="3696639"/>
    <m/>
    <n v="50000000"/>
    <n v="0"/>
    <x v="0"/>
    <x v="9"/>
    <x v="9"/>
    <x v="0"/>
    <n v="0"/>
    <x v="0"/>
    <x v="0"/>
    <s v="CB 110 DLX                                        ROJO     "/>
    <e v="#N/A"/>
    <s v=""/>
  </r>
  <r>
    <x v="190"/>
    <d v="2017-09-06T00:00:00"/>
    <x v="1"/>
    <s v="SURO - SUR OCCIDENTE"/>
    <s v="DIST - DISTRIBUIDORES"/>
    <n v="3"/>
    <x v="88"/>
    <n v="3"/>
    <x v="179"/>
    <x v="7"/>
    <x v="7"/>
    <m/>
    <x v="70"/>
    <x v="88"/>
    <n v="3696639"/>
    <m/>
    <n v="50000000"/>
    <n v="0"/>
    <x v="0"/>
    <x v="9"/>
    <x v="10"/>
    <x v="0"/>
    <n v="0"/>
    <x v="0"/>
    <x v="0"/>
    <s v="CB 110 DLX                                        AZUL     "/>
    <e v="#N/A"/>
    <s v=""/>
  </r>
  <r>
    <x v="190"/>
    <d v="2017-09-06T00:00:00"/>
    <x v="1"/>
    <s v="SURO - SUR OCCIDENTE"/>
    <s v="DIST - DISTRIBUIDORES"/>
    <n v="3"/>
    <x v="88"/>
    <n v="3"/>
    <x v="179"/>
    <x v="7"/>
    <x v="3"/>
    <m/>
    <x v="70"/>
    <x v="88"/>
    <n v="3696639"/>
    <m/>
    <n v="50000000"/>
    <n v="0"/>
    <x v="0"/>
    <x v="9"/>
    <x v="5"/>
    <x v="0"/>
    <n v="0"/>
    <x v="0"/>
    <x v="0"/>
    <s v="CB 110 DLX                                        NEGRO    "/>
    <e v="#N/A"/>
    <s v=""/>
  </r>
  <r>
    <x v="191"/>
    <d v="2017-09-06T00:00:00"/>
    <x v="0"/>
    <s v="SURO - SUR OCCIDENTE"/>
    <s v="DIST - DISTRIBUIDORES"/>
    <n v="1"/>
    <x v="89"/>
    <n v="1"/>
    <x v="180"/>
    <x v="0"/>
    <x v="3"/>
    <m/>
    <x v="33"/>
    <x v="89"/>
    <n v="5789916"/>
    <m/>
    <n v="0"/>
    <n v="14346296"/>
    <x v="0"/>
    <x v="20"/>
    <x v="13"/>
    <x v="0"/>
    <n v="0"/>
    <x v="0"/>
    <x v="0"/>
    <s v="*XR 150L                                          NEGRO    "/>
    <e v="#N/A"/>
    <s v=""/>
  </r>
  <r>
    <x v="191"/>
    <d v="2017-09-06T00:00:00"/>
    <x v="0"/>
    <s v="SURO - SUR OCCIDENTE"/>
    <s v="DIST - DISTRIBUIDORES"/>
    <n v="1"/>
    <x v="89"/>
    <n v="1"/>
    <x v="180"/>
    <x v="0"/>
    <x v="0"/>
    <m/>
    <x v="33"/>
    <x v="89"/>
    <n v="5789916"/>
    <m/>
    <n v="0"/>
    <n v="14346296"/>
    <x v="0"/>
    <x v="20"/>
    <x v="0"/>
    <x v="0"/>
    <n v="0"/>
    <x v="0"/>
    <x v="0"/>
    <s v="*XR 150L                                          NEGRO BLA"/>
    <e v="#N/A"/>
    <s v=""/>
  </r>
  <r>
    <x v="191"/>
    <d v="2017-09-06T00:00:00"/>
    <x v="0"/>
    <s v="SURO - SUR OCCIDENTE"/>
    <s v="DIST - DISTRIBUIDORES"/>
    <n v="1"/>
    <x v="89"/>
    <n v="1"/>
    <x v="180"/>
    <x v="2"/>
    <x v="6"/>
    <m/>
    <x v="33"/>
    <x v="89"/>
    <n v="6133613"/>
    <m/>
    <n v="0"/>
    <n v="14346296"/>
    <x v="0"/>
    <x v="20"/>
    <x v="0"/>
    <x v="0"/>
    <n v="0"/>
    <x v="0"/>
    <x v="0"/>
    <s v="CB 160F DLX                                       NEGRO PER"/>
    <e v="#N/A"/>
    <s v=""/>
  </r>
  <r>
    <x v="191"/>
    <d v="2017-09-06T00:00:00"/>
    <x v="0"/>
    <s v="SURO - SUR OCCIDENTE"/>
    <s v="DIST - DISTRIBUIDORES"/>
    <n v="1"/>
    <x v="89"/>
    <n v="1"/>
    <x v="180"/>
    <x v="2"/>
    <x v="17"/>
    <m/>
    <x v="33"/>
    <x v="89"/>
    <n v="6133613"/>
    <m/>
    <n v="0"/>
    <n v="14346296"/>
    <x v="0"/>
    <x v="20"/>
    <x v="0"/>
    <x v="0"/>
    <n v="0"/>
    <x v="0"/>
    <x v="0"/>
    <s v="CB 160F DLX                                       BLANCO PE"/>
    <e v="#N/A"/>
    <s v=""/>
  </r>
  <r>
    <x v="191"/>
    <d v="2017-09-06T00:00:00"/>
    <x v="0"/>
    <s v="SURO - SUR OCCIDENTE"/>
    <s v="DIST - DISTRIBUIDORES"/>
    <n v="1"/>
    <x v="89"/>
    <n v="1"/>
    <x v="180"/>
    <x v="2"/>
    <x v="9"/>
    <m/>
    <x v="33"/>
    <x v="89"/>
    <n v="6133613"/>
    <m/>
    <n v="0"/>
    <n v="14346296"/>
    <x v="0"/>
    <x v="20"/>
    <x v="0"/>
    <x v="0"/>
    <n v="0"/>
    <x v="0"/>
    <x v="0"/>
    <s v="CB 160F DLX                                       ROJO SPOR"/>
    <e v="#N/A"/>
    <s v=""/>
  </r>
  <r>
    <x v="191"/>
    <d v="2017-09-06T00:00:00"/>
    <x v="0"/>
    <s v="SURO - SUR OCCIDENTE"/>
    <s v="DIST - DISTRIBUIDORES"/>
    <n v="1"/>
    <x v="89"/>
    <n v="1"/>
    <x v="180"/>
    <x v="3"/>
    <x v="2"/>
    <m/>
    <x v="33"/>
    <x v="89"/>
    <n v="3941176"/>
    <m/>
    <n v="0"/>
    <n v="14346296"/>
    <x v="0"/>
    <x v="20"/>
    <x v="0"/>
    <x v="0"/>
    <n v="0"/>
    <x v="0"/>
    <x v="0"/>
    <s v="WAVE 110S                                         ROJO     "/>
    <e v="#N/A"/>
    <s v=""/>
  </r>
  <r>
    <x v="191"/>
    <d v="2017-09-06T00:00:00"/>
    <x v="0"/>
    <s v="SURO - SUR OCCIDENTE"/>
    <s v="DIST - DISTRIBUIDORES"/>
    <n v="2"/>
    <x v="89"/>
    <n v="2"/>
    <x v="180"/>
    <x v="7"/>
    <x v="7"/>
    <m/>
    <x v="33"/>
    <x v="89"/>
    <n v="3696639"/>
    <m/>
    <n v="0"/>
    <n v="14346296"/>
    <x v="0"/>
    <x v="20"/>
    <x v="10"/>
    <x v="0"/>
    <n v="0"/>
    <x v="0"/>
    <x v="0"/>
    <s v="CB 110 DLX                                        AZUL     "/>
    <e v="#N/A"/>
    <s v=""/>
  </r>
  <r>
    <x v="191"/>
    <d v="2017-09-06T00:00:00"/>
    <x v="0"/>
    <s v="SURO - SUR OCCIDENTE"/>
    <s v="DIST - DISTRIBUIDORES"/>
    <n v="1"/>
    <x v="89"/>
    <n v="1"/>
    <x v="180"/>
    <x v="7"/>
    <x v="3"/>
    <m/>
    <x v="33"/>
    <x v="89"/>
    <n v="3696639"/>
    <m/>
    <n v="0"/>
    <n v="14346296"/>
    <x v="0"/>
    <x v="20"/>
    <x v="5"/>
    <x v="0"/>
    <n v="0"/>
    <x v="0"/>
    <x v="0"/>
    <s v="CB 110 DLX                                        NEGRO    "/>
    <e v="#N/A"/>
    <s v=""/>
  </r>
  <r>
    <x v="192"/>
    <d v="2017-09-06T00:00:00"/>
    <x v="1"/>
    <s v="NTE - ZONA NORTE"/>
    <s v="DIST - DISTRIBUIDORES"/>
    <n v="1"/>
    <x v="74"/>
    <n v="1"/>
    <x v="181"/>
    <x v="2"/>
    <x v="6"/>
    <m/>
    <x v="131"/>
    <x v="74"/>
    <n v="6133613"/>
    <m/>
    <n v="0"/>
    <n v="7000000"/>
    <x v="0"/>
    <x v="47"/>
    <x v="0"/>
    <x v="0"/>
    <n v="0"/>
    <x v="0"/>
    <x v="0"/>
    <s v="CB 160F DLX                                       NEGRO PER"/>
    <e v="#N/A"/>
    <s v=""/>
  </r>
  <r>
    <x v="192"/>
    <d v="2017-09-06T00:00:00"/>
    <x v="1"/>
    <s v="NTE - ZONA NORTE"/>
    <s v="DIST - DISTRIBUIDORES"/>
    <n v="1"/>
    <x v="74"/>
    <n v="1"/>
    <x v="181"/>
    <x v="3"/>
    <x v="2"/>
    <m/>
    <x v="131"/>
    <x v="74"/>
    <n v="3941176"/>
    <m/>
    <n v="0"/>
    <n v="7000000"/>
    <x v="0"/>
    <x v="47"/>
    <x v="0"/>
    <x v="0"/>
    <n v="0"/>
    <x v="0"/>
    <x v="0"/>
    <s v="WAVE 110S                                         ROJO     "/>
    <e v="#N/A"/>
    <s v=""/>
  </r>
  <r>
    <x v="192"/>
    <d v="2017-09-06T00:00:00"/>
    <x v="1"/>
    <s v="NTE - ZONA NORTE"/>
    <s v="DIST - DISTRIBUIDORES"/>
    <n v="1"/>
    <x v="74"/>
    <n v="1"/>
    <x v="181"/>
    <x v="7"/>
    <x v="7"/>
    <m/>
    <x v="131"/>
    <x v="74"/>
    <n v="3696639"/>
    <m/>
    <n v="0"/>
    <n v="7000000"/>
    <x v="0"/>
    <x v="47"/>
    <x v="10"/>
    <x v="0"/>
    <n v="0"/>
    <x v="0"/>
    <x v="0"/>
    <s v="CB 110 DLX                                        AZUL     "/>
    <e v="#N/A"/>
    <s v=""/>
  </r>
  <r>
    <x v="193"/>
    <d v="2017-09-06T00:00:00"/>
    <x v="1"/>
    <s v="NTE - ZONA NORTE"/>
    <s v="DIST - DISTRIBUIDORES"/>
    <n v="3"/>
    <x v="74"/>
    <n v="3"/>
    <x v="182"/>
    <x v="11"/>
    <x v="4"/>
    <m/>
    <x v="115"/>
    <x v="74"/>
    <n v="3067227"/>
    <m/>
    <n v="0"/>
    <n v="7000000"/>
    <x v="0"/>
    <x v="14"/>
    <x v="0"/>
    <x v="0"/>
    <n v="0"/>
    <x v="0"/>
    <x v="0"/>
    <s v="DREAM  NEO                                        NEGRO ROJ"/>
    <e v="#N/A"/>
    <s v=""/>
  </r>
  <r>
    <x v="194"/>
    <d v="2017-09-07T00:00:00"/>
    <x v="1"/>
    <s v="SURO - SUR OCCIDENTE"/>
    <s v="CONC - CONCESIONARIOS"/>
    <n v="3"/>
    <x v="90"/>
    <n v="3"/>
    <x v="183"/>
    <x v="4"/>
    <x v="3"/>
    <m/>
    <x v="102"/>
    <x v="90"/>
    <n v="3360504"/>
    <m/>
    <s v="NO TIENE CUPO"/>
    <n v="0"/>
    <x v="0"/>
    <x v="20"/>
    <x v="2"/>
    <x v="3"/>
    <n v="3360504"/>
    <x v="4"/>
    <x v="2"/>
    <s v="*CB-110                                           NEGRO    "/>
    <s v="GLOBALISTIK"/>
    <s v="G"/>
  </r>
  <r>
    <x v="194"/>
    <d v="2017-09-07T00:00:00"/>
    <x v="1"/>
    <s v="SURO - SUR OCCIDENTE"/>
    <s v="CONC - CONCESIONARIOS"/>
    <n v="2"/>
    <x v="90"/>
    <n v="2"/>
    <x v="183"/>
    <x v="4"/>
    <x v="16"/>
    <m/>
    <x v="102"/>
    <x v="90"/>
    <n v="3360504"/>
    <m/>
    <s v="NO TIENE CUPO"/>
    <n v="0"/>
    <x v="0"/>
    <x v="20"/>
    <x v="12"/>
    <x v="3"/>
    <n v="3360504"/>
    <x v="4"/>
    <x v="2"/>
    <s v="*CB-110                                           AZUL FIJI"/>
    <s v="GLOBALISTIK"/>
    <s v="G"/>
  </r>
  <r>
    <x v="194"/>
    <d v="2017-09-07T00:00:00"/>
    <x v="1"/>
    <s v="SURO - SUR OCCIDENTE"/>
    <s v="CONC - CONCESIONARIOS"/>
    <n v="1"/>
    <x v="90"/>
    <n v="1"/>
    <x v="183"/>
    <x v="4"/>
    <x v="10"/>
    <m/>
    <x v="102"/>
    <x v="90"/>
    <n v="3360504"/>
    <m/>
    <s v="NO TIENE CUPO"/>
    <n v="0"/>
    <x v="0"/>
    <x v="20"/>
    <x v="7"/>
    <x v="3"/>
    <n v="3360504"/>
    <x v="4"/>
    <x v="2"/>
    <s v="*CB-110                                           VERDE CAN"/>
    <s v="GLOBALISTIK"/>
    <s v="G"/>
  </r>
  <r>
    <x v="194"/>
    <d v="2017-09-07T00:00:00"/>
    <x v="1"/>
    <s v="SURO - SUR OCCIDENTE"/>
    <s v="CONC - CONCESIONARIOS"/>
    <n v="5"/>
    <x v="90"/>
    <n v="5"/>
    <x v="183"/>
    <x v="5"/>
    <x v="5"/>
    <m/>
    <x v="102"/>
    <x v="90"/>
    <n v="7554622"/>
    <m/>
    <s v="NO TIENE CUPO"/>
    <n v="0"/>
    <x v="0"/>
    <x v="20"/>
    <x v="4"/>
    <x v="2"/>
    <n v="15109244"/>
    <x v="4"/>
    <x v="2"/>
    <s v="CB 190R                                           NEGRO ONI"/>
    <s v="GLOBALISTIK"/>
    <s v="G"/>
  </r>
  <r>
    <x v="194"/>
    <d v="2017-09-07T00:00:00"/>
    <x v="1"/>
    <s v="SURO - SUR OCCIDENTE"/>
    <s v="CONC - CONCESIONARIOS"/>
    <n v="2"/>
    <x v="90"/>
    <n v="2"/>
    <x v="183"/>
    <x v="1"/>
    <x v="0"/>
    <m/>
    <x v="102"/>
    <x v="90"/>
    <n v="3521008"/>
    <m/>
    <s v="NO TIENE CUPO"/>
    <n v="0"/>
    <x v="0"/>
    <x v="20"/>
    <x v="0"/>
    <x v="0"/>
    <n v="0"/>
    <x v="0"/>
    <x v="0"/>
    <s v="DIO 110                                           NEGRO BLA"/>
    <e v="#N/A"/>
    <s v=""/>
  </r>
  <r>
    <x v="194"/>
    <d v="2017-09-07T00:00:00"/>
    <x v="1"/>
    <s v="SURO - SUR OCCIDENTE"/>
    <s v="CONC - CONCESIONARIOS"/>
    <n v="2"/>
    <x v="90"/>
    <n v="2"/>
    <x v="183"/>
    <x v="2"/>
    <x v="6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NEGRO PER"/>
    <e v="#N/A"/>
    <s v=""/>
  </r>
  <r>
    <x v="194"/>
    <d v="2017-09-07T00:00:00"/>
    <x v="1"/>
    <s v="SURO - SUR OCCIDENTE"/>
    <s v="CONC - CONCESIONARIOS"/>
    <n v="2"/>
    <x v="90"/>
    <n v="2"/>
    <x v="183"/>
    <x v="2"/>
    <x v="9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ROJO SPOR"/>
    <e v="#N/A"/>
    <s v=""/>
  </r>
  <r>
    <x v="194"/>
    <d v="2017-09-07T00:00:00"/>
    <x v="1"/>
    <s v="SURO - SUR OCCIDENTE"/>
    <s v="CONC - CONCESIONARIOS"/>
    <n v="2"/>
    <x v="90"/>
    <n v="2"/>
    <x v="183"/>
    <x v="2"/>
    <x v="1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NARANJA N"/>
    <e v="#N/A"/>
    <s v=""/>
  </r>
  <r>
    <x v="194"/>
    <d v="2017-09-07T00:00:00"/>
    <x v="1"/>
    <s v="SURO - SUR OCCIDENTE"/>
    <s v="CONC - CONCESIONARIOS"/>
    <n v="3"/>
    <x v="90"/>
    <n v="3"/>
    <x v="183"/>
    <x v="6"/>
    <x v="7"/>
    <m/>
    <x v="102"/>
    <x v="90"/>
    <n v="3521008"/>
    <m/>
    <s v="NO TIENE CUPO"/>
    <n v="0"/>
    <x v="0"/>
    <x v="20"/>
    <x v="0"/>
    <x v="0"/>
    <n v="0"/>
    <x v="0"/>
    <x v="0"/>
    <s v="DIO  110                                          AZUL     "/>
    <e v="#N/A"/>
    <s v=""/>
  </r>
  <r>
    <x v="194"/>
    <d v="2017-09-07T00:00:00"/>
    <x v="1"/>
    <s v="SURO - SUR OCCIDENTE"/>
    <s v="CONC - CONCESIONARIOS"/>
    <n v="2"/>
    <x v="90"/>
    <n v="2"/>
    <x v="183"/>
    <x v="6"/>
    <x v="2"/>
    <m/>
    <x v="102"/>
    <x v="90"/>
    <n v="3521008"/>
    <m/>
    <s v="NO TIENE CUPO"/>
    <n v="0"/>
    <x v="0"/>
    <x v="20"/>
    <x v="0"/>
    <x v="0"/>
    <n v="0"/>
    <x v="0"/>
    <x v="0"/>
    <s v="DIO  110                                          ROJO     "/>
    <e v="#N/A"/>
    <s v=""/>
  </r>
  <r>
    <x v="194"/>
    <d v="2017-09-07T00:00:00"/>
    <x v="1"/>
    <s v="SURO - SUR OCCIDENTE"/>
    <s v="CONC - CONCESIONARIOS"/>
    <n v="2"/>
    <x v="90"/>
    <n v="2"/>
    <x v="183"/>
    <x v="11"/>
    <x v="13"/>
    <m/>
    <x v="102"/>
    <x v="90"/>
    <n v="3067227"/>
    <m/>
    <s v="NO TIENE CUPO"/>
    <n v="0"/>
    <x v="0"/>
    <x v="20"/>
    <x v="8"/>
    <x v="2"/>
    <n v="6134454"/>
    <x v="4"/>
    <x v="2"/>
    <s v="DREAM  NEO                                        ROJO ALFA"/>
    <s v="GLOBALISTIK"/>
    <s v="G"/>
  </r>
  <r>
    <x v="194"/>
    <d v="2017-09-07T00:00:00"/>
    <x v="1"/>
    <s v="SURO - SUR OCCIDENTE"/>
    <s v="CONC - CONCESIONARIOS"/>
    <n v="5"/>
    <x v="90"/>
    <n v="5"/>
    <x v="183"/>
    <x v="11"/>
    <x v="4"/>
    <m/>
    <x v="102"/>
    <x v="90"/>
    <n v="3067227"/>
    <m/>
    <s v="NO TIENE CUPO"/>
    <n v="0"/>
    <x v="0"/>
    <x v="20"/>
    <x v="0"/>
    <x v="6"/>
    <n v="12268908"/>
    <x v="4"/>
    <x v="2"/>
    <s v="DREAM  NEO                                        NEGRO ROJ"/>
    <s v="GLOBALISTIK"/>
    <s v="G"/>
  </r>
  <r>
    <x v="194"/>
    <d v="2017-09-07T00:00:00"/>
    <x v="1"/>
    <s v="SURO - SUR OCCIDENTE"/>
    <s v="CONC - CONCESIONARIOS"/>
    <n v="2"/>
    <x v="90"/>
    <n v="2"/>
    <x v="183"/>
    <x v="3"/>
    <x v="8"/>
    <m/>
    <x v="102"/>
    <x v="90"/>
    <n v="3941176"/>
    <m/>
    <s v="NO TIENE CUPO"/>
    <n v="0"/>
    <x v="0"/>
    <x v="20"/>
    <x v="0"/>
    <x v="0"/>
    <n v="0"/>
    <x v="0"/>
    <x v="0"/>
    <s v="WAVE 110S                                         BLANCO   "/>
    <e v="#N/A"/>
    <s v=""/>
  </r>
  <r>
    <x v="194"/>
    <d v="2017-09-07T00:00:00"/>
    <x v="1"/>
    <s v="SURO - SUR OCCIDENTE"/>
    <s v="CONC - CONCESIONARIOS"/>
    <n v="1"/>
    <x v="90"/>
    <n v="1"/>
    <x v="183"/>
    <x v="12"/>
    <x v="6"/>
    <m/>
    <x v="102"/>
    <x v="90"/>
    <n v="5453782"/>
    <m/>
    <s v="NO TIENE CUPO"/>
    <n v="0"/>
    <x v="0"/>
    <x v="20"/>
    <x v="0"/>
    <x v="0"/>
    <n v="0"/>
    <x v="0"/>
    <x v="0"/>
    <s v="CB 160F STD                                       NEGRO PER"/>
    <e v="#N/A"/>
    <s v=""/>
  </r>
  <r>
    <x v="194"/>
    <d v="2017-09-07T00:00:00"/>
    <x v="1"/>
    <s v="SURO - SUR OCCIDENTE"/>
    <s v="CONC - CONCESIONARIOS"/>
    <n v="1"/>
    <x v="90"/>
    <n v="1"/>
    <x v="183"/>
    <x v="12"/>
    <x v="9"/>
    <m/>
    <x v="102"/>
    <x v="90"/>
    <n v="5453782"/>
    <m/>
    <s v="NO TIENE CUPO"/>
    <n v="0"/>
    <x v="0"/>
    <x v="20"/>
    <x v="0"/>
    <x v="0"/>
    <n v="0"/>
    <x v="0"/>
    <x v="0"/>
    <s v="CB 160F STD                                       ROJO SPOR"/>
    <e v="#N/A"/>
    <s v=""/>
  </r>
  <r>
    <x v="194"/>
    <d v="2017-09-07T00:00:00"/>
    <x v="1"/>
    <s v="SURO - SUR OCCIDENTE"/>
    <s v="CONC - CONCESIONARIOS"/>
    <n v="1"/>
    <x v="90"/>
    <n v="1"/>
    <x v="183"/>
    <x v="12"/>
    <x v="17"/>
    <m/>
    <x v="102"/>
    <x v="90"/>
    <n v="5453782"/>
    <m/>
    <s v="NO TIENE CUPO"/>
    <n v="0"/>
    <x v="0"/>
    <x v="20"/>
    <x v="0"/>
    <x v="0"/>
    <n v="0"/>
    <x v="0"/>
    <x v="0"/>
    <s v="CB 160F STD                                       BLANCO PE"/>
    <e v="#N/A"/>
    <s v=""/>
  </r>
  <r>
    <x v="195"/>
    <d v="2017-09-07T00:00:00"/>
    <x v="1"/>
    <s v="SURO - SUR OCCIDENTE"/>
    <s v="CONC - CONCESIONARIOS"/>
    <n v="1"/>
    <x v="90"/>
    <n v="1"/>
    <x v="184"/>
    <x v="6"/>
    <x v="7"/>
    <m/>
    <x v="132"/>
    <x v="90"/>
    <n v="3521008"/>
    <m/>
    <s v="NO TIENE CUPO"/>
    <n v="0"/>
    <x v="0"/>
    <x v="21"/>
    <x v="0"/>
    <x v="0"/>
    <n v="0"/>
    <x v="0"/>
    <x v="0"/>
    <s v="DIO  110                                          AZUL     "/>
    <e v="#N/A"/>
    <s v=""/>
  </r>
  <r>
    <x v="195"/>
    <d v="2017-09-07T00:00:00"/>
    <x v="1"/>
    <s v="SURO - SUR OCCIDENTE"/>
    <s v="CONC - CONCESIONARIOS"/>
    <n v="1"/>
    <x v="90"/>
    <n v="1"/>
    <x v="184"/>
    <x v="6"/>
    <x v="2"/>
    <m/>
    <x v="132"/>
    <x v="90"/>
    <n v="3521008"/>
    <m/>
    <s v="NO TIENE CUPO"/>
    <n v="0"/>
    <x v="0"/>
    <x v="21"/>
    <x v="0"/>
    <x v="0"/>
    <n v="0"/>
    <x v="0"/>
    <x v="0"/>
    <s v="DIO  110                                          ROJO     "/>
    <e v="#N/A"/>
    <s v=""/>
  </r>
  <r>
    <x v="195"/>
    <d v="2017-09-07T00:00:00"/>
    <x v="1"/>
    <s v="SURO - SUR OCCIDENTE"/>
    <s v="CONC - CONCESIONARIOS"/>
    <n v="2"/>
    <x v="90"/>
    <n v="2"/>
    <x v="184"/>
    <x v="11"/>
    <x v="13"/>
    <m/>
    <x v="132"/>
    <x v="90"/>
    <n v="3067227"/>
    <m/>
    <s v="NO TIENE CUPO"/>
    <n v="0"/>
    <x v="0"/>
    <x v="21"/>
    <x v="8"/>
    <x v="0"/>
    <n v="0"/>
    <x v="0"/>
    <x v="0"/>
    <s v="DREAM  NEO                                        ROJO ALFA"/>
    <e v="#N/A"/>
    <s v=""/>
  </r>
  <r>
    <x v="195"/>
    <d v="2017-09-07T00:00:00"/>
    <x v="1"/>
    <s v="SURO - SUR OCCIDENTE"/>
    <s v="CONC - CONCESIONARIOS"/>
    <n v="2"/>
    <x v="90"/>
    <n v="2"/>
    <x v="184"/>
    <x v="11"/>
    <x v="18"/>
    <m/>
    <x v="132"/>
    <x v="90"/>
    <n v="3067227"/>
    <m/>
    <s v="NO TIENE CUPO"/>
    <n v="0"/>
    <x v="0"/>
    <x v="21"/>
    <x v="0"/>
    <x v="0"/>
    <n v="0"/>
    <x v="0"/>
    <x v="0"/>
    <s v="DREAM  NEO                                        NEGRO AZU"/>
    <e v="#N/A"/>
    <s v=""/>
  </r>
  <r>
    <x v="195"/>
    <d v="2017-09-07T00:00:00"/>
    <x v="1"/>
    <s v="SURO - SUR OCCIDENTE"/>
    <s v="CONC - CONCESIONARIOS"/>
    <n v="2"/>
    <x v="90"/>
    <n v="2"/>
    <x v="184"/>
    <x v="11"/>
    <x v="4"/>
    <m/>
    <x v="132"/>
    <x v="90"/>
    <n v="3067227"/>
    <m/>
    <s v="NO TIENE CUPO"/>
    <n v="0"/>
    <x v="0"/>
    <x v="21"/>
    <x v="0"/>
    <x v="0"/>
    <n v="0"/>
    <x v="0"/>
    <x v="0"/>
    <s v="DREAM  NEO                                        NEGRO ROJ"/>
    <e v="#N/A"/>
    <s v=""/>
  </r>
  <r>
    <x v="196"/>
    <d v="2017-09-07T00:00:00"/>
    <x v="1"/>
    <s v="SURO - SUR OCCIDENTE"/>
    <s v="CONC - CONCESIONARIOS"/>
    <n v="1"/>
    <x v="90"/>
    <n v="1"/>
    <x v="185"/>
    <x v="1"/>
    <x v="0"/>
    <m/>
    <x v="102"/>
    <x v="90"/>
    <n v="3521008"/>
    <m/>
    <s v="NO TIENE CUPO"/>
    <n v="0"/>
    <x v="0"/>
    <x v="20"/>
    <x v="0"/>
    <x v="0"/>
    <n v="0"/>
    <x v="0"/>
    <x v="0"/>
    <s v="DIO 110                                           NEGRO BLA"/>
    <e v="#N/A"/>
    <s v=""/>
  </r>
  <r>
    <x v="196"/>
    <d v="2017-09-07T00:00:00"/>
    <x v="1"/>
    <s v="SURO - SUR OCCIDENTE"/>
    <s v="CONC - CONCESIONARIOS"/>
    <n v="2"/>
    <x v="90"/>
    <n v="2"/>
    <x v="185"/>
    <x v="2"/>
    <x v="6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NEGRO PER"/>
    <e v="#N/A"/>
    <s v=""/>
  </r>
  <r>
    <x v="196"/>
    <d v="2017-09-07T00:00:00"/>
    <x v="1"/>
    <s v="SURO - SUR OCCIDENTE"/>
    <s v="CONC - CONCESIONARIOS"/>
    <n v="1"/>
    <x v="90"/>
    <n v="1"/>
    <x v="185"/>
    <x v="2"/>
    <x v="17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BLANCO PE"/>
    <e v="#N/A"/>
    <s v=""/>
  </r>
  <r>
    <x v="196"/>
    <d v="2017-09-07T00:00:00"/>
    <x v="1"/>
    <s v="SURO - SUR OCCIDENTE"/>
    <s v="CONC - CONCESIONARIOS"/>
    <n v="2"/>
    <x v="90"/>
    <n v="2"/>
    <x v="185"/>
    <x v="2"/>
    <x v="9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ROJO SPOR"/>
    <e v="#N/A"/>
    <s v=""/>
  </r>
  <r>
    <x v="196"/>
    <d v="2017-09-07T00:00:00"/>
    <x v="1"/>
    <s v="SURO - SUR OCCIDENTE"/>
    <s v="CONC - CONCESIONARIOS"/>
    <n v="1"/>
    <x v="90"/>
    <n v="1"/>
    <x v="185"/>
    <x v="2"/>
    <x v="1"/>
    <m/>
    <x v="102"/>
    <x v="90"/>
    <n v="6133613"/>
    <m/>
    <s v="NO TIENE CUPO"/>
    <n v="0"/>
    <x v="0"/>
    <x v="20"/>
    <x v="0"/>
    <x v="0"/>
    <n v="0"/>
    <x v="0"/>
    <x v="0"/>
    <s v="CB 160F DLX                                       NARANJA N"/>
    <e v="#N/A"/>
    <s v=""/>
  </r>
  <r>
    <x v="196"/>
    <d v="2017-09-07T00:00:00"/>
    <x v="1"/>
    <s v="SURO - SUR OCCIDENTE"/>
    <s v="CONC - CONCESIONARIOS"/>
    <n v="1"/>
    <x v="90"/>
    <n v="1"/>
    <x v="185"/>
    <x v="6"/>
    <x v="7"/>
    <m/>
    <x v="102"/>
    <x v="90"/>
    <n v="3521008"/>
    <m/>
    <s v="NO TIENE CUPO"/>
    <n v="0"/>
    <x v="0"/>
    <x v="20"/>
    <x v="0"/>
    <x v="0"/>
    <n v="0"/>
    <x v="0"/>
    <x v="0"/>
    <s v="DIO  110                                          AZUL     "/>
    <e v="#N/A"/>
    <s v=""/>
  </r>
  <r>
    <x v="196"/>
    <d v="2017-09-07T00:00:00"/>
    <x v="1"/>
    <s v="SURO - SUR OCCIDENTE"/>
    <s v="CONC - CONCESIONARIOS"/>
    <n v="1"/>
    <x v="90"/>
    <n v="1"/>
    <x v="185"/>
    <x v="6"/>
    <x v="2"/>
    <m/>
    <x v="102"/>
    <x v="90"/>
    <n v="3521008"/>
    <m/>
    <s v="NO TIENE CUPO"/>
    <n v="0"/>
    <x v="0"/>
    <x v="20"/>
    <x v="0"/>
    <x v="0"/>
    <n v="0"/>
    <x v="0"/>
    <x v="0"/>
    <s v="DIO  110                                          ROJO     "/>
    <e v="#N/A"/>
    <s v=""/>
  </r>
  <r>
    <x v="196"/>
    <d v="2017-09-07T00:00:00"/>
    <x v="1"/>
    <s v="SURO - SUR OCCIDENTE"/>
    <s v="CONC - CONCESIONARIOS"/>
    <n v="2"/>
    <x v="90"/>
    <n v="2"/>
    <x v="185"/>
    <x v="11"/>
    <x v="13"/>
    <m/>
    <x v="102"/>
    <x v="90"/>
    <n v="3067227"/>
    <m/>
    <s v="NO TIENE CUPO"/>
    <n v="0"/>
    <x v="0"/>
    <x v="20"/>
    <x v="8"/>
    <x v="2"/>
    <n v="6134454"/>
    <x v="4"/>
    <x v="2"/>
    <s v="DREAM  NEO                                        ROJO ALFA"/>
    <s v="GLOBALISTIK"/>
    <s v="G"/>
  </r>
  <r>
    <x v="196"/>
    <d v="2017-09-07T00:00:00"/>
    <x v="1"/>
    <s v="SURO - SUR OCCIDENTE"/>
    <s v="CONC - CONCESIONARIOS"/>
    <n v="1"/>
    <x v="90"/>
    <n v="1"/>
    <x v="185"/>
    <x v="11"/>
    <x v="4"/>
    <m/>
    <x v="102"/>
    <x v="90"/>
    <n v="3067227"/>
    <m/>
    <s v="NO TIENE CUPO"/>
    <n v="0"/>
    <x v="0"/>
    <x v="20"/>
    <x v="0"/>
    <x v="3"/>
    <n v="3067227"/>
    <x v="4"/>
    <x v="2"/>
    <s v="DREAM  NEO                                        NEGRO ROJ"/>
    <s v="GLOBALISTIK"/>
    <s v="G"/>
  </r>
  <r>
    <x v="196"/>
    <d v="2017-09-07T00:00:00"/>
    <x v="1"/>
    <s v="SURO - SUR OCCIDENTE"/>
    <s v="CONC - CONCESIONARIOS"/>
    <n v="1"/>
    <x v="90"/>
    <n v="1"/>
    <x v="185"/>
    <x v="7"/>
    <x v="14"/>
    <m/>
    <x v="102"/>
    <x v="90"/>
    <n v="3696639"/>
    <m/>
    <s v="NO TIENE CUPO"/>
    <n v="0"/>
    <x v="0"/>
    <x v="20"/>
    <x v="0"/>
    <x v="3"/>
    <n v="3696639"/>
    <x v="4"/>
    <x v="2"/>
    <s v="CB 110 DLX                                        GRIS     "/>
    <s v="GLOBALISTIK"/>
    <s v="G"/>
  </r>
  <r>
    <x v="196"/>
    <d v="2017-09-07T00:00:00"/>
    <x v="1"/>
    <s v="SURO - SUR OCCIDENTE"/>
    <s v="CONC - CONCESIONARIOS"/>
    <n v="1"/>
    <x v="90"/>
    <n v="1"/>
    <x v="185"/>
    <x v="7"/>
    <x v="2"/>
    <m/>
    <x v="102"/>
    <x v="90"/>
    <n v="3696639"/>
    <m/>
    <s v="NO TIENE CUPO"/>
    <n v="0"/>
    <x v="0"/>
    <x v="20"/>
    <x v="9"/>
    <x v="3"/>
    <n v="3696639"/>
    <x v="4"/>
    <x v="2"/>
    <s v="CB 110 DLX                                        ROJO     "/>
    <s v="GLOBALISTIK"/>
    <s v="G"/>
  </r>
  <r>
    <x v="196"/>
    <d v="2017-09-07T00:00:00"/>
    <x v="1"/>
    <s v="SURO - SUR OCCIDENTE"/>
    <s v="CONC - CONCESIONARIOS"/>
    <n v="3"/>
    <x v="90"/>
    <n v="3"/>
    <x v="185"/>
    <x v="7"/>
    <x v="3"/>
    <m/>
    <x v="102"/>
    <x v="90"/>
    <n v="3696639"/>
    <m/>
    <s v="NO TIENE CUPO"/>
    <n v="0"/>
    <x v="0"/>
    <x v="20"/>
    <x v="5"/>
    <x v="0"/>
    <n v="0"/>
    <x v="0"/>
    <x v="0"/>
    <s v="CB 110 DLX                                        NEGRO    "/>
    <e v="#N/A"/>
    <s v=""/>
  </r>
  <r>
    <x v="197"/>
    <d v="2017-09-07T00:00:00"/>
    <x v="1"/>
    <s v="SURO - SUR OCCIDENTE"/>
    <s v="CONC - CONCESIONARIOS"/>
    <n v="1"/>
    <x v="90"/>
    <n v="1"/>
    <x v="186"/>
    <x v="1"/>
    <x v="0"/>
    <m/>
    <x v="133"/>
    <x v="90"/>
    <n v="3521008"/>
    <m/>
    <s v="NO TIENE CUPO"/>
    <n v="0"/>
    <x v="0"/>
    <x v="20"/>
    <x v="0"/>
    <x v="0"/>
    <n v="0"/>
    <x v="0"/>
    <x v="0"/>
    <s v="DIO 110                                           NEGRO BLA"/>
    <e v="#N/A"/>
    <s v=""/>
  </r>
  <r>
    <x v="197"/>
    <d v="2017-09-07T00:00:00"/>
    <x v="1"/>
    <s v="SURO - SUR OCCIDENTE"/>
    <s v="CONC - CONCESIONARIOS"/>
    <n v="1"/>
    <x v="90"/>
    <n v="1"/>
    <x v="186"/>
    <x v="2"/>
    <x v="6"/>
    <m/>
    <x v="133"/>
    <x v="90"/>
    <n v="6133613"/>
    <m/>
    <s v="NO TIENE CUPO"/>
    <n v="0"/>
    <x v="0"/>
    <x v="20"/>
    <x v="0"/>
    <x v="0"/>
    <n v="0"/>
    <x v="0"/>
    <x v="0"/>
    <s v="CB 160F DLX                                       NEGRO PER"/>
    <e v="#N/A"/>
    <s v=""/>
  </r>
  <r>
    <x v="197"/>
    <d v="2017-09-07T00:00:00"/>
    <x v="1"/>
    <s v="SURO - SUR OCCIDENTE"/>
    <s v="CONC - CONCESIONARIOS"/>
    <n v="1"/>
    <x v="90"/>
    <n v="1"/>
    <x v="186"/>
    <x v="2"/>
    <x v="17"/>
    <m/>
    <x v="133"/>
    <x v="90"/>
    <n v="6133613"/>
    <m/>
    <s v="NO TIENE CUPO"/>
    <n v="0"/>
    <x v="0"/>
    <x v="20"/>
    <x v="0"/>
    <x v="0"/>
    <n v="0"/>
    <x v="0"/>
    <x v="0"/>
    <s v="CB 160F DLX                                       BLANCO PE"/>
    <e v="#N/A"/>
    <s v=""/>
  </r>
  <r>
    <x v="197"/>
    <d v="2017-09-07T00:00:00"/>
    <x v="1"/>
    <s v="SURO - SUR OCCIDENTE"/>
    <s v="CONC - CONCESIONARIOS"/>
    <n v="1"/>
    <x v="90"/>
    <n v="1"/>
    <x v="186"/>
    <x v="2"/>
    <x v="9"/>
    <m/>
    <x v="133"/>
    <x v="90"/>
    <n v="6133613"/>
    <m/>
    <s v="NO TIENE CUPO"/>
    <n v="0"/>
    <x v="0"/>
    <x v="20"/>
    <x v="0"/>
    <x v="0"/>
    <n v="0"/>
    <x v="0"/>
    <x v="0"/>
    <s v="CB 160F DLX                                       ROJO SPOR"/>
    <e v="#N/A"/>
    <s v=""/>
  </r>
  <r>
    <x v="197"/>
    <d v="2017-09-07T00:00:00"/>
    <x v="1"/>
    <s v="SURO - SUR OCCIDENTE"/>
    <s v="CONC - CONCESIONARIOS"/>
    <n v="1"/>
    <x v="90"/>
    <n v="1"/>
    <x v="186"/>
    <x v="2"/>
    <x v="1"/>
    <m/>
    <x v="133"/>
    <x v="90"/>
    <n v="6133613"/>
    <m/>
    <s v="NO TIENE CUPO"/>
    <n v="0"/>
    <x v="0"/>
    <x v="20"/>
    <x v="0"/>
    <x v="0"/>
    <n v="0"/>
    <x v="0"/>
    <x v="0"/>
    <s v="CB 160F DLX                                       NARANJA N"/>
    <e v="#N/A"/>
    <s v=""/>
  </r>
  <r>
    <x v="197"/>
    <d v="2017-09-07T00:00:00"/>
    <x v="1"/>
    <s v="SURO - SUR OCCIDENTE"/>
    <s v="CONC - CONCESIONARIOS"/>
    <n v="1"/>
    <x v="90"/>
    <n v="1"/>
    <x v="186"/>
    <x v="6"/>
    <x v="7"/>
    <m/>
    <x v="133"/>
    <x v="90"/>
    <n v="3521008"/>
    <m/>
    <s v="NO TIENE CUPO"/>
    <n v="0"/>
    <x v="0"/>
    <x v="20"/>
    <x v="0"/>
    <x v="0"/>
    <n v="0"/>
    <x v="0"/>
    <x v="0"/>
    <s v="DIO  110                                          AZUL     "/>
    <e v="#N/A"/>
    <s v=""/>
  </r>
  <r>
    <x v="197"/>
    <d v="2017-09-07T00:00:00"/>
    <x v="1"/>
    <s v="SURO - SUR OCCIDENTE"/>
    <s v="CONC - CONCESIONARIOS"/>
    <n v="1"/>
    <x v="90"/>
    <n v="1"/>
    <x v="186"/>
    <x v="6"/>
    <x v="2"/>
    <m/>
    <x v="133"/>
    <x v="90"/>
    <n v="3521008"/>
    <m/>
    <s v="NO TIENE CUPO"/>
    <n v="0"/>
    <x v="0"/>
    <x v="20"/>
    <x v="0"/>
    <x v="0"/>
    <n v="0"/>
    <x v="0"/>
    <x v="0"/>
    <s v="DIO  110                                          ROJO     "/>
    <e v="#N/A"/>
    <s v=""/>
  </r>
  <r>
    <x v="198"/>
    <d v="2017-09-07T00:00:00"/>
    <x v="1"/>
    <s v="SURO - SUR OCCIDENTE"/>
    <s v="CONC - CONCESIONARIOS"/>
    <n v="3"/>
    <x v="90"/>
    <n v="3"/>
    <x v="187"/>
    <x v="0"/>
    <x v="4"/>
    <m/>
    <x v="33"/>
    <x v="90"/>
    <n v="5789916"/>
    <m/>
    <s v="NO TIENE CUPO"/>
    <n v="0"/>
    <x v="0"/>
    <x v="20"/>
    <x v="3"/>
    <x v="0"/>
    <n v="0"/>
    <x v="0"/>
    <x v="0"/>
    <s v="*XR 150L                                          NEGRO ROJ"/>
    <e v="#N/A"/>
    <s v=""/>
  </r>
  <r>
    <x v="198"/>
    <d v="2017-09-07T00:00:00"/>
    <x v="1"/>
    <s v="SURO - SUR OCCIDENTE"/>
    <s v="CONC - CONCESIONARIOS"/>
    <n v="2"/>
    <x v="90"/>
    <n v="2"/>
    <x v="187"/>
    <x v="0"/>
    <x v="3"/>
    <m/>
    <x v="33"/>
    <x v="90"/>
    <n v="5789916"/>
    <m/>
    <s v="NO TIENE CUPO"/>
    <n v="0"/>
    <x v="0"/>
    <x v="20"/>
    <x v="13"/>
    <x v="0"/>
    <n v="0"/>
    <x v="0"/>
    <x v="0"/>
    <s v="*XR 150L                                          NEGRO    "/>
    <e v="#N/A"/>
    <s v=""/>
  </r>
  <r>
    <x v="198"/>
    <d v="2017-09-07T00:00:00"/>
    <x v="1"/>
    <s v="SURO - SUR OCCIDENTE"/>
    <s v="CONC - CONCESIONARIOS"/>
    <n v="3"/>
    <x v="90"/>
    <n v="3"/>
    <x v="187"/>
    <x v="0"/>
    <x v="0"/>
    <m/>
    <x v="33"/>
    <x v="90"/>
    <n v="5789916"/>
    <m/>
    <s v="NO TIENE CUPO"/>
    <n v="0"/>
    <x v="0"/>
    <x v="20"/>
    <x v="0"/>
    <x v="0"/>
    <n v="0"/>
    <x v="0"/>
    <x v="0"/>
    <s v="*XR 150L                                          NEGRO BLA"/>
    <e v="#N/A"/>
    <s v=""/>
  </r>
  <r>
    <x v="198"/>
    <d v="2017-09-07T00:00:00"/>
    <x v="1"/>
    <s v="SURO - SUR OCCIDENTE"/>
    <s v="CONC - CONCESIONARIOS"/>
    <n v="2"/>
    <x v="90"/>
    <n v="2"/>
    <x v="187"/>
    <x v="1"/>
    <x v="0"/>
    <m/>
    <x v="33"/>
    <x v="90"/>
    <n v="3521008"/>
    <m/>
    <s v="NO TIENE CUPO"/>
    <n v="0"/>
    <x v="0"/>
    <x v="20"/>
    <x v="0"/>
    <x v="0"/>
    <n v="0"/>
    <x v="0"/>
    <x v="0"/>
    <s v="DIO 110                                           NEGRO BLA"/>
    <e v="#N/A"/>
    <s v=""/>
  </r>
  <r>
    <x v="198"/>
    <d v="2017-09-07T00:00:00"/>
    <x v="1"/>
    <s v="SURO - SUR OCCIDENTE"/>
    <s v="CONC - CONCESIONARIOS"/>
    <n v="5"/>
    <x v="90"/>
    <n v="5"/>
    <x v="187"/>
    <x v="9"/>
    <x v="12"/>
    <m/>
    <x v="33"/>
    <x v="90"/>
    <n v="7730252"/>
    <m/>
    <s v="NO TIENE CUPO"/>
    <n v="0"/>
    <x v="0"/>
    <x v="20"/>
    <x v="7"/>
    <x v="0"/>
    <n v="0"/>
    <x v="0"/>
    <x v="0"/>
    <s v="CB 190 REPSOL                                     NARANJA B"/>
    <e v="#N/A"/>
    <s v=""/>
  </r>
  <r>
    <x v="198"/>
    <d v="2017-09-07T00:00:00"/>
    <x v="1"/>
    <s v="SURO - SUR OCCIDENTE"/>
    <s v="CONC - CONCESIONARIOS"/>
    <n v="2"/>
    <x v="90"/>
    <n v="2"/>
    <x v="187"/>
    <x v="2"/>
    <x v="6"/>
    <m/>
    <x v="33"/>
    <x v="90"/>
    <n v="6133613"/>
    <m/>
    <s v="NO TIENE CUPO"/>
    <n v="0"/>
    <x v="0"/>
    <x v="20"/>
    <x v="0"/>
    <x v="0"/>
    <n v="0"/>
    <x v="0"/>
    <x v="0"/>
    <s v="CB 160F DLX                                       NEGRO PER"/>
    <e v="#N/A"/>
    <s v=""/>
  </r>
  <r>
    <x v="198"/>
    <d v="2017-09-07T00:00:00"/>
    <x v="1"/>
    <s v="SURO - SUR OCCIDENTE"/>
    <s v="CONC - CONCESIONARIOS"/>
    <n v="1"/>
    <x v="90"/>
    <n v="1"/>
    <x v="187"/>
    <x v="2"/>
    <x v="17"/>
    <m/>
    <x v="33"/>
    <x v="90"/>
    <n v="6133613"/>
    <m/>
    <s v="NO TIENE CUPO"/>
    <n v="0"/>
    <x v="0"/>
    <x v="20"/>
    <x v="0"/>
    <x v="0"/>
    <n v="0"/>
    <x v="0"/>
    <x v="0"/>
    <s v="CB 160F DLX                                       BLANCO PE"/>
    <e v="#N/A"/>
    <s v=""/>
  </r>
  <r>
    <x v="198"/>
    <d v="2017-09-07T00:00:00"/>
    <x v="1"/>
    <s v="SURO - SUR OCCIDENTE"/>
    <s v="CONC - CONCESIONARIOS"/>
    <n v="1"/>
    <x v="90"/>
    <n v="1"/>
    <x v="187"/>
    <x v="2"/>
    <x v="9"/>
    <m/>
    <x v="33"/>
    <x v="90"/>
    <n v="6133613"/>
    <m/>
    <s v="NO TIENE CUPO"/>
    <n v="0"/>
    <x v="0"/>
    <x v="20"/>
    <x v="0"/>
    <x v="0"/>
    <n v="0"/>
    <x v="0"/>
    <x v="0"/>
    <s v="CB 160F DLX                                       ROJO SPOR"/>
    <e v="#N/A"/>
    <s v=""/>
  </r>
  <r>
    <x v="198"/>
    <d v="2017-09-07T00:00:00"/>
    <x v="1"/>
    <s v="SURO - SUR OCCIDENTE"/>
    <s v="CONC - CONCESIONARIOS"/>
    <n v="1"/>
    <x v="90"/>
    <n v="1"/>
    <x v="187"/>
    <x v="2"/>
    <x v="1"/>
    <m/>
    <x v="33"/>
    <x v="90"/>
    <n v="6133613"/>
    <m/>
    <s v="NO TIENE CUPO"/>
    <n v="0"/>
    <x v="0"/>
    <x v="20"/>
    <x v="0"/>
    <x v="0"/>
    <n v="0"/>
    <x v="0"/>
    <x v="0"/>
    <s v="CB 160F DLX                                       NARANJA N"/>
    <e v="#N/A"/>
    <s v=""/>
  </r>
  <r>
    <x v="198"/>
    <d v="2017-09-07T00:00:00"/>
    <x v="1"/>
    <s v="SURO - SUR OCCIDENTE"/>
    <s v="CONC - CONCESIONARIOS"/>
    <n v="2"/>
    <x v="90"/>
    <n v="2"/>
    <x v="187"/>
    <x v="6"/>
    <x v="7"/>
    <m/>
    <x v="33"/>
    <x v="90"/>
    <n v="3521008"/>
    <m/>
    <s v="NO TIENE CUPO"/>
    <n v="0"/>
    <x v="0"/>
    <x v="20"/>
    <x v="0"/>
    <x v="0"/>
    <n v="0"/>
    <x v="0"/>
    <x v="0"/>
    <s v="DIO  110                                          AZUL     "/>
    <e v="#N/A"/>
    <s v=""/>
  </r>
  <r>
    <x v="198"/>
    <d v="2017-09-07T00:00:00"/>
    <x v="1"/>
    <s v="SURO - SUR OCCIDENTE"/>
    <s v="CONC - CONCESIONARIOS"/>
    <n v="2"/>
    <x v="90"/>
    <n v="2"/>
    <x v="187"/>
    <x v="6"/>
    <x v="2"/>
    <m/>
    <x v="33"/>
    <x v="90"/>
    <n v="3521008"/>
    <m/>
    <s v="NO TIENE CUPO"/>
    <n v="0"/>
    <x v="0"/>
    <x v="20"/>
    <x v="0"/>
    <x v="0"/>
    <n v="0"/>
    <x v="0"/>
    <x v="0"/>
    <s v="DIO  110                                          ROJO     "/>
    <e v="#N/A"/>
    <s v=""/>
  </r>
  <r>
    <x v="198"/>
    <d v="2017-09-07T00:00:00"/>
    <x v="1"/>
    <s v="SURO - SUR OCCIDENTE"/>
    <s v="CONC - CONCESIONARIOS"/>
    <n v="3"/>
    <x v="90"/>
    <n v="3"/>
    <x v="187"/>
    <x v="7"/>
    <x v="3"/>
    <m/>
    <x v="33"/>
    <x v="90"/>
    <n v="3696639"/>
    <m/>
    <s v="NO TIENE CUPO"/>
    <n v="0"/>
    <x v="0"/>
    <x v="20"/>
    <x v="5"/>
    <x v="0"/>
    <n v="0"/>
    <x v="0"/>
    <x v="0"/>
    <s v="CB 110 DLX                                        NEGRO    "/>
    <e v="#N/A"/>
    <s v=""/>
  </r>
  <r>
    <x v="199"/>
    <d v="2017-09-07T00:00:00"/>
    <x v="1"/>
    <s v="NTE - ZONA NORTE"/>
    <s v="DIST - DISTRIBUIDORES"/>
    <n v="1"/>
    <x v="82"/>
    <n v="1"/>
    <x v="172"/>
    <x v="3"/>
    <x v="8"/>
    <m/>
    <x v="30"/>
    <x v="82"/>
    <n v="3941176"/>
    <m/>
    <n v="0"/>
    <n v="0"/>
    <x v="1"/>
    <x v="19"/>
    <x v="0"/>
    <x v="0"/>
    <n v="0"/>
    <x v="0"/>
    <x v="0"/>
    <s v="WAVE 110S                                         BLANCO   "/>
    <e v="#N/A"/>
    <s v=""/>
  </r>
  <r>
    <x v="199"/>
    <d v="2017-09-07T00:00:00"/>
    <x v="1"/>
    <s v="NTE - ZONA NORTE"/>
    <s v="DIST - DISTRIBUIDORES"/>
    <n v="1"/>
    <x v="82"/>
    <n v="1"/>
    <x v="172"/>
    <x v="3"/>
    <x v="3"/>
    <m/>
    <x v="30"/>
    <x v="82"/>
    <n v="3941176"/>
    <m/>
    <n v="0"/>
    <n v="0"/>
    <x v="1"/>
    <x v="19"/>
    <x v="1"/>
    <x v="0"/>
    <n v="0"/>
    <x v="0"/>
    <x v="0"/>
    <s v="WAVE 110S                                         NEGRO    "/>
    <e v="#N/A"/>
    <s v=""/>
  </r>
  <r>
    <x v="199"/>
    <d v="2017-09-07T00:00:00"/>
    <x v="1"/>
    <s v="NTE - ZONA NORTE"/>
    <s v="DIST - DISTRIBUIDORES"/>
    <n v="1"/>
    <x v="82"/>
    <n v="1"/>
    <x v="172"/>
    <x v="7"/>
    <x v="14"/>
    <m/>
    <x v="30"/>
    <x v="82"/>
    <n v="3696639"/>
    <m/>
    <n v="0"/>
    <n v="0"/>
    <x v="1"/>
    <x v="19"/>
    <x v="0"/>
    <x v="0"/>
    <n v="0"/>
    <x v="0"/>
    <x v="0"/>
    <s v="CB 110 DLX                                        GRIS     "/>
    <e v="#N/A"/>
    <s v=""/>
  </r>
  <r>
    <x v="199"/>
    <d v="2017-09-07T00:00:00"/>
    <x v="1"/>
    <s v="NTE - ZONA NORTE"/>
    <s v="DIST - DISTRIBUIDORES"/>
    <n v="1"/>
    <x v="82"/>
    <n v="1"/>
    <x v="172"/>
    <x v="7"/>
    <x v="2"/>
    <m/>
    <x v="30"/>
    <x v="82"/>
    <n v="3696639"/>
    <m/>
    <n v="0"/>
    <n v="0"/>
    <x v="1"/>
    <x v="19"/>
    <x v="9"/>
    <x v="0"/>
    <n v="0"/>
    <x v="0"/>
    <x v="0"/>
    <s v="CB 110 DLX                                        ROJO     "/>
    <e v="#N/A"/>
    <s v=""/>
  </r>
  <r>
    <x v="199"/>
    <d v="2017-09-07T00:00:00"/>
    <x v="1"/>
    <s v="NTE - ZONA NORTE"/>
    <s v="DIST - DISTRIBUIDORES"/>
    <n v="2"/>
    <x v="82"/>
    <n v="2"/>
    <x v="172"/>
    <x v="7"/>
    <x v="3"/>
    <m/>
    <x v="30"/>
    <x v="82"/>
    <n v="3696639"/>
    <m/>
    <n v="0"/>
    <n v="0"/>
    <x v="1"/>
    <x v="19"/>
    <x v="5"/>
    <x v="0"/>
    <n v="0"/>
    <x v="0"/>
    <x v="0"/>
    <s v="CB 110 DLX                                        NEGRO    "/>
    <e v="#N/A"/>
    <s v=""/>
  </r>
  <r>
    <x v="200"/>
    <d v="2017-09-07T00:00:00"/>
    <x v="1"/>
    <s v="NTE - ZONA NORTE"/>
    <s v="DIST - DISTRIBUIDORES"/>
    <n v="1"/>
    <x v="75"/>
    <n v="1"/>
    <x v="162"/>
    <x v="1"/>
    <x v="0"/>
    <m/>
    <x v="115"/>
    <x v="75"/>
    <n v="3521008"/>
    <m/>
    <n v="0"/>
    <n v="0"/>
    <x v="1"/>
    <x v="14"/>
    <x v="0"/>
    <x v="0"/>
    <n v="0"/>
    <x v="0"/>
    <x v="0"/>
    <s v="DIO 110                                           NEGRO BLA"/>
    <e v="#N/A"/>
    <s v=""/>
  </r>
  <r>
    <x v="201"/>
    <d v="2017-09-07T00:00:00"/>
    <x v="1"/>
    <s v="CTR - ZONA CENTRO"/>
    <s v="DIST - DISTRIBUIDORES"/>
    <n v="1"/>
    <x v="55"/>
    <n v="1"/>
    <x v="109"/>
    <x v="0"/>
    <x v="3"/>
    <m/>
    <x v="81"/>
    <x v="55"/>
    <n v="5789916"/>
    <m/>
    <n v="2102268"/>
    <n v="0"/>
    <x v="1"/>
    <x v="36"/>
    <x v="13"/>
    <x v="0"/>
    <n v="0"/>
    <x v="0"/>
    <x v="0"/>
    <s v="*XR 150L                                          NEGRO    "/>
    <e v="#N/A"/>
    <s v=""/>
  </r>
  <r>
    <x v="202"/>
    <d v="2017-09-07T00:00:00"/>
    <x v="1"/>
    <s v="NTE - ZONA NORTE"/>
    <s v="DIST - DISTRIBUIDORES"/>
    <n v="1"/>
    <x v="91"/>
    <n v="1"/>
    <x v="188"/>
    <x v="1"/>
    <x v="0"/>
    <m/>
    <x v="115"/>
    <x v="91"/>
    <n v="3521008"/>
    <m/>
    <n v="0"/>
    <n v="320000000"/>
    <x v="0"/>
    <x v="14"/>
    <x v="0"/>
    <x v="0"/>
    <n v="0"/>
    <x v="0"/>
    <x v="0"/>
    <s v="DIO 110                                           NEGRO BLA"/>
    <e v="#N/A"/>
    <s v=""/>
  </r>
  <r>
    <x v="202"/>
    <d v="2017-09-07T00:00:00"/>
    <x v="1"/>
    <s v="NTE - ZONA NORTE"/>
    <s v="DIST - DISTRIBUIDORES"/>
    <n v="1"/>
    <x v="91"/>
    <n v="1"/>
    <x v="188"/>
    <x v="11"/>
    <x v="13"/>
    <m/>
    <x v="115"/>
    <x v="91"/>
    <n v="3067227"/>
    <m/>
    <n v="0"/>
    <n v="320000000"/>
    <x v="0"/>
    <x v="14"/>
    <x v="8"/>
    <x v="0"/>
    <n v="0"/>
    <x v="0"/>
    <x v="0"/>
    <s v="DREAM  NEO                                        ROJO ALFA"/>
    <e v="#N/A"/>
    <s v=""/>
  </r>
  <r>
    <x v="202"/>
    <d v="2017-09-07T00:00:00"/>
    <x v="1"/>
    <s v="NTE - ZONA NORTE"/>
    <s v="DIST - DISTRIBUIDORES"/>
    <n v="3"/>
    <x v="91"/>
    <n v="3"/>
    <x v="188"/>
    <x v="11"/>
    <x v="4"/>
    <m/>
    <x v="115"/>
    <x v="91"/>
    <n v="3067227"/>
    <m/>
    <n v="0"/>
    <n v="320000000"/>
    <x v="0"/>
    <x v="14"/>
    <x v="0"/>
    <x v="0"/>
    <n v="0"/>
    <x v="0"/>
    <x v="0"/>
    <s v="DREAM  NEO                                        NEGRO ROJ"/>
    <e v="#N/A"/>
    <s v=""/>
  </r>
  <r>
    <x v="202"/>
    <d v="2017-09-07T00:00:00"/>
    <x v="1"/>
    <s v="NTE - ZONA NORTE"/>
    <s v="DIST - DISTRIBUIDORES"/>
    <n v="1"/>
    <x v="91"/>
    <n v="1"/>
    <x v="188"/>
    <x v="7"/>
    <x v="7"/>
    <m/>
    <x v="115"/>
    <x v="91"/>
    <n v="3696639"/>
    <m/>
    <n v="0"/>
    <n v="320000000"/>
    <x v="0"/>
    <x v="14"/>
    <x v="10"/>
    <x v="0"/>
    <n v="0"/>
    <x v="0"/>
    <x v="0"/>
    <s v="CB 110 DLX                                        AZUL     "/>
    <e v="#N/A"/>
    <s v=""/>
  </r>
  <r>
    <x v="203"/>
    <d v="2017-09-08T00:00:00"/>
    <x v="1"/>
    <s v="NTE - ZONA NORTE"/>
    <s v="DIST - DISTRIBUIDORES"/>
    <n v="2"/>
    <x v="92"/>
    <n v="2"/>
    <x v="189"/>
    <x v="0"/>
    <x v="4"/>
    <m/>
    <x v="134"/>
    <x v="92"/>
    <n v="5789916"/>
    <m/>
    <n v="5869909"/>
    <n v="0"/>
    <x v="0"/>
    <x v="19"/>
    <x v="3"/>
    <x v="0"/>
    <n v="0"/>
    <x v="0"/>
    <x v="0"/>
    <s v="*XR 150L                                          NEGRO ROJ"/>
    <e v="#N/A"/>
    <s v=""/>
  </r>
  <r>
    <x v="203"/>
    <d v="2017-09-08T00:00:00"/>
    <x v="1"/>
    <s v="NTE - ZONA NORTE"/>
    <s v="DIST - DISTRIBUIDORES"/>
    <n v="2"/>
    <x v="92"/>
    <n v="2"/>
    <x v="189"/>
    <x v="0"/>
    <x v="3"/>
    <m/>
    <x v="134"/>
    <x v="92"/>
    <n v="5789916"/>
    <m/>
    <n v="5869909"/>
    <n v="0"/>
    <x v="0"/>
    <x v="19"/>
    <x v="13"/>
    <x v="0"/>
    <n v="0"/>
    <x v="0"/>
    <x v="0"/>
    <s v="*XR 150L                                          NEGRO    "/>
    <e v="#N/A"/>
    <s v=""/>
  </r>
  <r>
    <x v="203"/>
    <d v="2017-09-08T00:00:00"/>
    <x v="1"/>
    <s v="NTE - ZONA NORTE"/>
    <s v="DIST - DISTRIBUIDORES"/>
    <n v="1"/>
    <x v="92"/>
    <n v="1"/>
    <x v="189"/>
    <x v="2"/>
    <x v="9"/>
    <m/>
    <x v="134"/>
    <x v="92"/>
    <n v="6133613"/>
    <m/>
    <n v="5869909"/>
    <n v="0"/>
    <x v="0"/>
    <x v="19"/>
    <x v="0"/>
    <x v="0"/>
    <n v="0"/>
    <x v="0"/>
    <x v="0"/>
    <s v="CB 160F DLX                                       ROJO SPOR"/>
    <e v="#N/A"/>
    <s v=""/>
  </r>
  <r>
    <x v="204"/>
    <d v="2017-09-08T00:00:00"/>
    <x v="1"/>
    <s v="NTE - ZONA NORTE"/>
    <s v="DIST - DISTRIBUIDORES"/>
    <n v="1"/>
    <x v="41"/>
    <n v="1"/>
    <x v="79"/>
    <x v="4"/>
    <x v="16"/>
    <m/>
    <x v="59"/>
    <x v="41"/>
    <n v="3360504"/>
    <m/>
    <n v="8577107"/>
    <n v="0"/>
    <x v="0"/>
    <x v="23"/>
    <x v="12"/>
    <x v="0"/>
    <n v="0"/>
    <x v="0"/>
    <x v="0"/>
    <s v="*CB-110                                           AZUL FIJI"/>
    <e v="#N/A"/>
    <s v=""/>
  </r>
  <r>
    <x v="204"/>
    <d v="2017-09-08T00:00:00"/>
    <x v="1"/>
    <s v="NTE - ZONA NORTE"/>
    <s v="DIST - DISTRIBUIDORES"/>
    <n v="1"/>
    <x v="41"/>
    <n v="1"/>
    <x v="79"/>
    <x v="2"/>
    <x v="6"/>
    <m/>
    <x v="59"/>
    <x v="41"/>
    <n v="6133613"/>
    <m/>
    <n v="8577107"/>
    <n v="0"/>
    <x v="0"/>
    <x v="23"/>
    <x v="0"/>
    <x v="0"/>
    <n v="0"/>
    <x v="0"/>
    <x v="0"/>
    <s v="CB 160F DLX                                       NEGRO PER"/>
    <e v="#N/A"/>
    <s v=""/>
  </r>
  <r>
    <x v="204"/>
    <d v="2017-09-08T00:00:00"/>
    <x v="1"/>
    <s v="NTE - ZONA NORTE"/>
    <s v="DIST - DISTRIBUIDORES"/>
    <n v="1"/>
    <x v="41"/>
    <n v="1"/>
    <x v="79"/>
    <x v="3"/>
    <x v="3"/>
    <m/>
    <x v="59"/>
    <x v="41"/>
    <n v="3941176"/>
    <m/>
    <n v="8577107"/>
    <n v="0"/>
    <x v="0"/>
    <x v="23"/>
    <x v="1"/>
    <x v="3"/>
    <n v="3941176"/>
    <x v="5"/>
    <x v="1"/>
    <s v="WAVE 110S                                         NEGRO    "/>
    <s v="ENTREGAS"/>
    <s v="E"/>
  </r>
  <r>
    <x v="205"/>
    <d v="2017-09-08T00:00:00"/>
    <x v="1"/>
    <s v="NTE - ZONA NORTE"/>
    <s v="CONC - CONCESIONARIOS"/>
    <n v="3"/>
    <x v="66"/>
    <n v="1"/>
    <x v="132"/>
    <x v="0"/>
    <x v="4"/>
    <d v="2017-09-11T00:00:00"/>
    <x v="97"/>
    <x v="66"/>
    <n v="5789916"/>
    <m/>
    <s v="NO TIENE CUPO"/>
    <n v="0"/>
    <x v="0"/>
    <x v="23"/>
    <x v="3"/>
    <x v="0"/>
    <n v="0"/>
    <x v="0"/>
    <x v="0"/>
    <s v="*XR 150L                                          NEGRO ROJ"/>
    <e v="#N/A"/>
    <s v=""/>
  </r>
  <r>
    <x v="206"/>
    <d v="2017-09-08T00:00:00"/>
    <x v="1"/>
    <s v="SURO - SUR OCCIDENTE"/>
    <s v="CONC - CONCESIONARIOS"/>
    <n v="8"/>
    <x v="65"/>
    <n v="8"/>
    <x v="190"/>
    <x v="4"/>
    <x v="15"/>
    <m/>
    <x v="135"/>
    <x v="65"/>
    <n v="3360504"/>
    <m/>
    <n v="252031088"/>
    <n v="0"/>
    <x v="0"/>
    <x v="12"/>
    <x v="11"/>
    <x v="0"/>
    <n v="0"/>
    <x v="0"/>
    <x v="0"/>
    <s v="*CB-110                                           GRIS MET "/>
    <e v="#N/A"/>
    <s v=""/>
  </r>
  <r>
    <x v="206"/>
    <d v="2017-09-08T00:00:00"/>
    <x v="1"/>
    <s v="SURO - SUR OCCIDENTE"/>
    <s v="CONC - CONCESIONARIOS"/>
    <n v="8"/>
    <x v="65"/>
    <n v="8"/>
    <x v="190"/>
    <x v="4"/>
    <x v="9"/>
    <m/>
    <x v="135"/>
    <x v="65"/>
    <n v="3360504"/>
    <m/>
    <n v="252031088"/>
    <n v="0"/>
    <x v="0"/>
    <x v="12"/>
    <x v="6"/>
    <x v="0"/>
    <n v="0"/>
    <x v="0"/>
    <x v="0"/>
    <s v="*CB-110                                           ROJO SPOR"/>
    <e v="#N/A"/>
    <s v=""/>
  </r>
  <r>
    <x v="206"/>
    <d v="2017-09-08T00:00:00"/>
    <x v="1"/>
    <s v="SURO - SUR OCCIDENTE"/>
    <s v="CONC - CONCESIONARIOS"/>
    <n v="5"/>
    <x v="65"/>
    <n v="5"/>
    <x v="190"/>
    <x v="4"/>
    <x v="3"/>
    <m/>
    <x v="135"/>
    <x v="65"/>
    <n v="3360504"/>
    <m/>
    <n v="252031088"/>
    <n v="0"/>
    <x v="0"/>
    <x v="12"/>
    <x v="2"/>
    <x v="0"/>
    <n v="0"/>
    <x v="0"/>
    <x v="0"/>
    <s v="*CB-110                                           NEGRO    "/>
    <e v="#N/A"/>
    <s v=""/>
  </r>
  <r>
    <x v="206"/>
    <d v="2017-09-08T00:00:00"/>
    <x v="1"/>
    <s v="SURO - SUR OCCIDENTE"/>
    <s v="CONC - CONCESIONARIOS"/>
    <n v="6"/>
    <x v="65"/>
    <n v="6"/>
    <x v="190"/>
    <x v="4"/>
    <x v="10"/>
    <m/>
    <x v="135"/>
    <x v="65"/>
    <n v="3360504"/>
    <m/>
    <n v="252031088"/>
    <n v="0"/>
    <x v="0"/>
    <x v="12"/>
    <x v="7"/>
    <x v="0"/>
    <n v="0"/>
    <x v="0"/>
    <x v="0"/>
    <s v="*CB-110                                           VERDE CAN"/>
    <e v="#N/A"/>
    <s v=""/>
  </r>
  <r>
    <x v="206"/>
    <d v="2017-09-08T00:00:00"/>
    <x v="1"/>
    <s v="SURO - SUR OCCIDENTE"/>
    <s v="CONC - CONCESIONARIOS"/>
    <n v="1"/>
    <x v="65"/>
    <n v="1"/>
    <x v="190"/>
    <x v="15"/>
    <x v="21"/>
    <m/>
    <x v="135"/>
    <x v="65"/>
    <n v="4109244"/>
    <m/>
    <n v="252031088"/>
    <n v="0"/>
    <x v="0"/>
    <x v="12"/>
    <x v="18"/>
    <x v="0"/>
    <n v="0"/>
    <x v="0"/>
    <x v="0"/>
    <s v="*WAVE 110                                         ROJO LUCY"/>
    <e v="#N/A"/>
    <s v=""/>
  </r>
  <r>
    <x v="206"/>
    <d v="2017-09-08T00:00:00"/>
    <x v="1"/>
    <s v="SURO - SUR OCCIDENTE"/>
    <s v="CONC - CONCESIONARIOS"/>
    <n v="3"/>
    <x v="65"/>
    <n v="3"/>
    <x v="190"/>
    <x v="5"/>
    <x v="5"/>
    <m/>
    <x v="135"/>
    <x v="65"/>
    <n v="7554622"/>
    <m/>
    <n v="252031088"/>
    <n v="0"/>
    <x v="0"/>
    <x v="12"/>
    <x v="4"/>
    <x v="0"/>
    <n v="0"/>
    <x v="0"/>
    <x v="0"/>
    <s v="CB 190R                                           NEGRO ONI"/>
    <e v="#N/A"/>
    <s v=""/>
  </r>
  <r>
    <x v="206"/>
    <d v="2017-09-08T00:00:00"/>
    <x v="1"/>
    <s v="SURO - SUR OCCIDENTE"/>
    <s v="CONC - CONCESIONARIOS"/>
    <n v="1"/>
    <x v="65"/>
    <n v="1"/>
    <x v="190"/>
    <x v="9"/>
    <x v="12"/>
    <m/>
    <x v="135"/>
    <x v="65"/>
    <n v="7730252"/>
    <m/>
    <n v="252031088"/>
    <n v="0"/>
    <x v="0"/>
    <x v="12"/>
    <x v="7"/>
    <x v="0"/>
    <n v="0"/>
    <x v="0"/>
    <x v="0"/>
    <s v="CB 190 REPSOL                                     NARANJA B"/>
    <e v="#N/A"/>
    <s v=""/>
  </r>
  <r>
    <x v="206"/>
    <d v="2017-09-08T00:00:00"/>
    <x v="1"/>
    <s v="SURO - SUR OCCIDENTE"/>
    <s v="CONC - CONCESIONARIOS"/>
    <n v="4"/>
    <x v="65"/>
    <n v="4"/>
    <x v="190"/>
    <x v="2"/>
    <x v="6"/>
    <m/>
    <x v="135"/>
    <x v="65"/>
    <n v="6133613"/>
    <m/>
    <n v="252031088"/>
    <n v="0"/>
    <x v="0"/>
    <x v="12"/>
    <x v="0"/>
    <x v="0"/>
    <n v="0"/>
    <x v="0"/>
    <x v="0"/>
    <s v="CB 160F DLX                                       NEGRO PER"/>
    <e v="#N/A"/>
    <s v=""/>
  </r>
  <r>
    <x v="206"/>
    <d v="2017-09-08T00:00:00"/>
    <x v="1"/>
    <s v="SURO - SUR OCCIDENTE"/>
    <s v="CONC - CONCESIONARIOS"/>
    <n v="2"/>
    <x v="65"/>
    <n v="2"/>
    <x v="190"/>
    <x v="2"/>
    <x v="1"/>
    <m/>
    <x v="135"/>
    <x v="65"/>
    <n v="6133613"/>
    <m/>
    <n v="252031088"/>
    <n v="0"/>
    <x v="0"/>
    <x v="12"/>
    <x v="0"/>
    <x v="0"/>
    <n v="0"/>
    <x v="0"/>
    <x v="0"/>
    <s v="CB 160F DLX                                       NARANJA N"/>
    <e v="#N/A"/>
    <s v=""/>
  </r>
  <r>
    <x v="206"/>
    <d v="2017-09-08T00:00:00"/>
    <x v="1"/>
    <s v="SURO - SUR OCCIDENTE"/>
    <s v="CONC - CONCESIONARIOS"/>
    <n v="2"/>
    <x v="65"/>
    <n v="2"/>
    <x v="190"/>
    <x v="11"/>
    <x v="4"/>
    <m/>
    <x v="135"/>
    <x v="65"/>
    <n v="3067227"/>
    <m/>
    <n v="252031088"/>
    <n v="0"/>
    <x v="0"/>
    <x v="12"/>
    <x v="0"/>
    <x v="0"/>
    <n v="0"/>
    <x v="0"/>
    <x v="0"/>
    <s v="DREAM  NEO                                        NEGRO ROJ"/>
    <e v="#N/A"/>
    <s v=""/>
  </r>
  <r>
    <x v="206"/>
    <d v="2017-09-08T00:00:00"/>
    <x v="1"/>
    <s v="SURO - SUR OCCIDENTE"/>
    <s v="CONC - CONCESIONARIOS"/>
    <n v="4"/>
    <x v="65"/>
    <n v="4"/>
    <x v="190"/>
    <x v="3"/>
    <x v="2"/>
    <m/>
    <x v="135"/>
    <x v="65"/>
    <n v="3941176"/>
    <m/>
    <n v="252031088"/>
    <n v="0"/>
    <x v="0"/>
    <x v="12"/>
    <x v="0"/>
    <x v="0"/>
    <n v="0"/>
    <x v="0"/>
    <x v="0"/>
    <s v="WAVE 110S                                         ROJO     "/>
    <e v="#N/A"/>
    <s v=""/>
  </r>
  <r>
    <x v="206"/>
    <d v="2017-09-08T00:00:00"/>
    <x v="1"/>
    <s v="SURO - SUR OCCIDENTE"/>
    <s v="CONC - CONCESIONARIOS"/>
    <n v="6"/>
    <x v="65"/>
    <n v="6"/>
    <x v="190"/>
    <x v="3"/>
    <x v="3"/>
    <m/>
    <x v="135"/>
    <x v="65"/>
    <n v="3941176"/>
    <m/>
    <n v="252031088"/>
    <n v="0"/>
    <x v="0"/>
    <x v="12"/>
    <x v="1"/>
    <x v="0"/>
    <n v="0"/>
    <x v="0"/>
    <x v="0"/>
    <s v="WAVE 110S                                         NEGRO    "/>
    <e v="#N/A"/>
    <s v=""/>
  </r>
  <r>
    <x v="206"/>
    <d v="2017-09-08T00:00:00"/>
    <x v="1"/>
    <s v="SURO - SUR OCCIDENTE"/>
    <s v="CONC - CONCESIONARIOS"/>
    <n v="6"/>
    <x v="65"/>
    <n v="6"/>
    <x v="190"/>
    <x v="7"/>
    <x v="14"/>
    <m/>
    <x v="135"/>
    <x v="65"/>
    <n v="3696639"/>
    <m/>
    <n v="252031088"/>
    <n v="0"/>
    <x v="0"/>
    <x v="12"/>
    <x v="0"/>
    <x v="0"/>
    <n v="0"/>
    <x v="0"/>
    <x v="0"/>
    <s v="CB 110 DLX                                        GRIS     "/>
    <e v="#N/A"/>
    <s v=""/>
  </r>
  <r>
    <x v="206"/>
    <d v="2017-09-08T00:00:00"/>
    <x v="1"/>
    <s v="SURO - SUR OCCIDENTE"/>
    <s v="CONC - CONCESIONARIOS"/>
    <n v="9"/>
    <x v="65"/>
    <n v="9"/>
    <x v="190"/>
    <x v="7"/>
    <x v="2"/>
    <m/>
    <x v="135"/>
    <x v="65"/>
    <n v="3696639"/>
    <m/>
    <n v="252031088"/>
    <n v="0"/>
    <x v="0"/>
    <x v="12"/>
    <x v="9"/>
    <x v="0"/>
    <n v="0"/>
    <x v="0"/>
    <x v="0"/>
    <s v="CB 110 DLX                                        ROJO     "/>
    <e v="#N/A"/>
    <s v=""/>
  </r>
  <r>
    <x v="206"/>
    <d v="2017-09-08T00:00:00"/>
    <x v="1"/>
    <s v="SURO - SUR OCCIDENTE"/>
    <s v="CONC - CONCESIONARIOS"/>
    <n v="5"/>
    <x v="65"/>
    <n v="5"/>
    <x v="190"/>
    <x v="7"/>
    <x v="7"/>
    <m/>
    <x v="135"/>
    <x v="65"/>
    <n v="3696639"/>
    <m/>
    <n v="252031088"/>
    <n v="0"/>
    <x v="0"/>
    <x v="12"/>
    <x v="10"/>
    <x v="0"/>
    <n v="0"/>
    <x v="0"/>
    <x v="0"/>
    <s v="CB 110 DLX                                        AZUL     "/>
    <e v="#N/A"/>
    <s v=""/>
  </r>
  <r>
    <x v="206"/>
    <d v="2017-09-08T00:00:00"/>
    <x v="1"/>
    <s v="SURO - SUR OCCIDENTE"/>
    <s v="CONC - CONCESIONARIOS"/>
    <n v="6"/>
    <x v="65"/>
    <n v="6"/>
    <x v="190"/>
    <x v="7"/>
    <x v="3"/>
    <m/>
    <x v="135"/>
    <x v="65"/>
    <n v="3696639"/>
    <m/>
    <n v="252031088"/>
    <n v="0"/>
    <x v="0"/>
    <x v="12"/>
    <x v="5"/>
    <x v="0"/>
    <n v="0"/>
    <x v="0"/>
    <x v="0"/>
    <s v="CB 110 DLX                                        NEGRO    "/>
    <e v="#N/A"/>
    <s v=""/>
  </r>
  <r>
    <x v="207"/>
    <d v="2017-09-08T00:00:00"/>
    <x v="1"/>
    <s v="NTE - ZONA NORTE"/>
    <s v="CONC - CONCESIONARIOS"/>
    <n v="2"/>
    <x v="60"/>
    <n v="2"/>
    <x v="116"/>
    <x v="9"/>
    <x v="12"/>
    <m/>
    <x v="85"/>
    <x v="60"/>
    <n v="7730252"/>
    <m/>
    <s v="NO TIENE CUPO"/>
    <n v="0"/>
    <x v="0"/>
    <x v="38"/>
    <x v="7"/>
    <x v="2"/>
    <n v="15460504"/>
    <x v="7"/>
    <x v="2"/>
    <s v="CB 190 REPSOL                                     NARANJA B"/>
    <s v="ENTREGAS"/>
    <s v="E"/>
  </r>
  <r>
    <x v="208"/>
    <d v="2017-09-08T00:00:00"/>
    <x v="1"/>
    <s v="SURO - SUR OCCIDENTE"/>
    <s v="CONC - CONCESIONARIOS"/>
    <n v="2"/>
    <x v="65"/>
    <n v="2"/>
    <x v="191"/>
    <x v="4"/>
    <x v="15"/>
    <m/>
    <x v="135"/>
    <x v="65"/>
    <n v="3360504"/>
    <m/>
    <n v="252031088"/>
    <n v="0"/>
    <x v="0"/>
    <x v="12"/>
    <x v="11"/>
    <x v="0"/>
    <n v="0"/>
    <x v="0"/>
    <x v="0"/>
    <s v="*CB-110                                           GRIS MET "/>
    <e v="#N/A"/>
    <s v=""/>
  </r>
  <r>
    <x v="208"/>
    <d v="2017-09-08T00:00:00"/>
    <x v="1"/>
    <s v="SURO - SUR OCCIDENTE"/>
    <s v="CONC - CONCESIONARIOS"/>
    <n v="2"/>
    <x v="65"/>
    <n v="2"/>
    <x v="191"/>
    <x v="4"/>
    <x v="9"/>
    <m/>
    <x v="135"/>
    <x v="65"/>
    <n v="3360504"/>
    <m/>
    <n v="252031088"/>
    <n v="0"/>
    <x v="0"/>
    <x v="12"/>
    <x v="6"/>
    <x v="0"/>
    <n v="0"/>
    <x v="0"/>
    <x v="0"/>
    <s v="*CB-110                                           ROJO SPOR"/>
    <e v="#N/A"/>
    <s v=""/>
  </r>
  <r>
    <x v="208"/>
    <d v="2017-09-08T00:00:00"/>
    <x v="1"/>
    <s v="SURO - SUR OCCIDENTE"/>
    <s v="CONC - CONCESIONARIOS"/>
    <n v="2"/>
    <x v="65"/>
    <n v="2"/>
    <x v="191"/>
    <x v="4"/>
    <x v="3"/>
    <m/>
    <x v="135"/>
    <x v="65"/>
    <n v="3360504"/>
    <m/>
    <n v="252031088"/>
    <n v="0"/>
    <x v="0"/>
    <x v="12"/>
    <x v="2"/>
    <x v="0"/>
    <n v="0"/>
    <x v="0"/>
    <x v="0"/>
    <s v="*CB-110                                           NEGRO    "/>
    <e v="#N/A"/>
    <s v=""/>
  </r>
  <r>
    <x v="208"/>
    <d v="2017-09-08T00:00:00"/>
    <x v="1"/>
    <s v="SURO - SUR OCCIDENTE"/>
    <s v="CONC - CONCESIONARIOS"/>
    <n v="2"/>
    <x v="65"/>
    <n v="2"/>
    <x v="191"/>
    <x v="4"/>
    <x v="10"/>
    <m/>
    <x v="135"/>
    <x v="65"/>
    <n v="3360504"/>
    <m/>
    <n v="252031088"/>
    <n v="0"/>
    <x v="0"/>
    <x v="12"/>
    <x v="7"/>
    <x v="0"/>
    <n v="0"/>
    <x v="0"/>
    <x v="0"/>
    <s v="*CB-110                                           VERDE CAN"/>
    <e v="#N/A"/>
    <s v=""/>
  </r>
  <r>
    <x v="208"/>
    <d v="2017-09-08T00:00:00"/>
    <x v="1"/>
    <s v="SURO - SUR OCCIDENTE"/>
    <s v="CONC - CONCESIONARIOS"/>
    <n v="1"/>
    <x v="65"/>
    <n v="1"/>
    <x v="191"/>
    <x v="2"/>
    <x v="6"/>
    <m/>
    <x v="135"/>
    <x v="65"/>
    <n v="6133613"/>
    <m/>
    <n v="252031088"/>
    <n v="0"/>
    <x v="0"/>
    <x v="12"/>
    <x v="0"/>
    <x v="0"/>
    <n v="0"/>
    <x v="0"/>
    <x v="0"/>
    <s v="CB 160F DLX                                       NEGRO PER"/>
    <e v="#N/A"/>
    <s v=""/>
  </r>
  <r>
    <x v="208"/>
    <d v="2017-09-08T00:00:00"/>
    <x v="1"/>
    <s v="SURO - SUR OCCIDENTE"/>
    <s v="CONC - CONCESIONARIOS"/>
    <n v="1"/>
    <x v="65"/>
    <n v="1"/>
    <x v="191"/>
    <x v="2"/>
    <x v="1"/>
    <m/>
    <x v="135"/>
    <x v="65"/>
    <n v="6133613"/>
    <m/>
    <n v="252031088"/>
    <n v="0"/>
    <x v="0"/>
    <x v="12"/>
    <x v="0"/>
    <x v="0"/>
    <n v="0"/>
    <x v="0"/>
    <x v="0"/>
    <s v="CB 160F DLX                                       NARANJA N"/>
    <e v="#N/A"/>
    <s v=""/>
  </r>
  <r>
    <x v="208"/>
    <d v="2017-09-08T00:00:00"/>
    <x v="1"/>
    <s v="SURO - SUR OCCIDENTE"/>
    <s v="CONC - CONCESIONARIOS"/>
    <n v="2"/>
    <x v="65"/>
    <n v="2"/>
    <x v="191"/>
    <x v="11"/>
    <x v="4"/>
    <m/>
    <x v="135"/>
    <x v="65"/>
    <n v="3067227"/>
    <m/>
    <n v="252031088"/>
    <n v="0"/>
    <x v="0"/>
    <x v="12"/>
    <x v="0"/>
    <x v="0"/>
    <n v="0"/>
    <x v="0"/>
    <x v="0"/>
    <s v="DREAM  NEO                                        NEGRO ROJ"/>
    <e v="#N/A"/>
    <s v=""/>
  </r>
  <r>
    <x v="208"/>
    <d v="2017-09-08T00:00:00"/>
    <x v="1"/>
    <s v="SURO - SUR OCCIDENTE"/>
    <s v="CONC - CONCESIONARIOS"/>
    <n v="1"/>
    <x v="65"/>
    <n v="1"/>
    <x v="191"/>
    <x v="3"/>
    <x v="2"/>
    <m/>
    <x v="135"/>
    <x v="65"/>
    <n v="3941176"/>
    <m/>
    <n v="252031088"/>
    <n v="0"/>
    <x v="0"/>
    <x v="12"/>
    <x v="0"/>
    <x v="0"/>
    <n v="0"/>
    <x v="0"/>
    <x v="0"/>
    <s v="WAVE 110S                                         ROJO     "/>
    <e v="#N/A"/>
    <s v=""/>
  </r>
  <r>
    <x v="208"/>
    <d v="2017-09-08T00:00:00"/>
    <x v="1"/>
    <s v="SURO - SUR OCCIDENTE"/>
    <s v="CONC - CONCESIONARIOS"/>
    <n v="4"/>
    <x v="65"/>
    <n v="4"/>
    <x v="191"/>
    <x v="7"/>
    <x v="2"/>
    <m/>
    <x v="135"/>
    <x v="65"/>
    <n v="3696639"/>
    <m/>
    <n v="252031088"/>
    <n v="0"/>
    <x v="0"/>
    <x v="12"/>
    <x v="9"/>
    <x v="0"/>
    <n v="0"/>
    <x v="0"/>
    <x v="0"/>
    <s v="CB 110 DLX                                        ROJO     "/>
    <e v="#N/A"/>
    <s v=""/>
  </r>
  <r>
    <x v="208"/>
    <d v="2017-09-08T00:00:00"/>
    <x v="1"/>
    <s v="SURO - SUR OCCIDENTE"/>
    <s v="CONC - CONCESIONARIOS"/>
    <n v="3"/>
    <x v="65"/>
    <n v="3"/>
    <x v="191"/>
    <x v="7"/>
    <x v="3"/>
    <m/>
    <x v="135"/>
    <x v="65"/>
    <n v="3696639"/>
    <m/>
    <n v="252031088"/>
    <n v="0"/>
    <x v="0"/>
    <x v="12"/>
    <x v="5"/>
    <x v="0"/>
    <n v="0"/>
    <x v="0"/>
    <x v="0"/>
    <s v="CB 110 DLX                                        NEGRO    "/>
    <e v="#N/A"/>
    <s v=""/>
  </r>
  <r>
    <x v="209"/>
    <d v="2017-09-08T00:00:00"/>
    <x v="1"/>
    <s v="SURO - SUR OCCIDENTE"/>
    <s v="CONC - CONCESIONARIOS"/>
    <n v="2"/>
    <x v="65"/>
    <n v="2"/>
    <x v="192"/>
    <x v="4"/>
    <x v="15"/>
    <m/>
    <x v="136"/>
    <x v="65"/>
    <n v="3360504"/>
    <m/>
    <n v="252031088"/>
    <n v="0"/>
    <x v="0"/>
    <x v="12"/>
    <x v="11"/>
    <x v="0"/>
    <n v="0"/>
    <x v="0"/>
    <x v="0"/>
    <s v="*CB-110                                           GRIS MET "/>
    <e v="#N/A"/>
    <s v=""/>
  </r>
  <r>
    <x v="209"/>
    <d v="2017-09-08T00:00:00"/>
    <x v="1"/>
    <s v="SURO - SUR OCCIDENTE"/>
    <s v="CONC - CONCESIONARIOS"/>
    <n v="2"/>
    <x v="65"/>
    <n v="2"/>
    <x v="192"/>
    <x v="4"/>
    <x v="3"/>
    <m/>
    <x v="136"/>
    <x v="65"/>
    <n v="3360504"/>
    <m/>
    <n v="252031088"/>
    <n v="0"/>
    <x v="0"/>
    <x v="12"/>
    <x v="2"/>
    <x v="0"/>
    <n v="0"/>
    <x v="0"/>
    <x v="0"/>
    <s v="*CB-110                                           NEGRO    "/>
    <e v="#N/A"/>
    <s v=""/>
  </r>
  <r>
    <x v="209"/>
    <d v="2017-09-08T00:00:00"/>
    <x v="1"/>
    <s v="SURO - SUR OCCIDENTE"/>
    <s v="CONC - CONCESIONARIOS"/>
    <n v="2"/>
    <x v="65"/>
    <n v="2"/>
    <x v="192"/>
    <x v="4"/>
    <x v="10"/>
    <m/>
    <x v="136"/>
    <x v="65"/>
    <n v="3360504"/>
    <m/>
    <n v="252031088"/>
    <n v="0"/>
    <x v="0"/>
    <x v="12"/>
    <x v="7"/>
    <x v="0"/>
    <n v="0"/>
    <x v="0"/>
    <x v="0"/>
    <s v="*CB-110                                           VERDE CAN"/>
    <e v="#N/A"/>
    <s v=""/>
  </r>
  <r>
    <x v="209"/>
    <d v="2017-09-08T00:00:00"/>
    <x v="1"/>
    <s v="SURO - SUR OCCIDENTE"/>
    <s v="CONC - CONCESIONARIOS"/>
    <n v="1"/>
    <x v="65"/>
    <n v="1"/>
    <x v="192"/>
    <x v="5"/>
    <x v="5"/>
    <m/>
    <x v="136"/>
    <x v="65"/>
    <n v="7554622"/>
    <m/>
    <n v="252031088"/>
    <n v="0"/>
    <x v="0"/>
    <x v="12"/>
    <x v="4"/>
    <x v="0"/>
    <n v="0"/>
    <x v="0"/>
    <x v="0"/>
    <s v="CB 190R                                           NEGRO ONI"/>
    <e v="#N/A"/>
    <s v=""/>
  </r>
  <r>
    <x v="209"/>
    <d v="2017-09-08T00:00:00"/>
    <x v="1"/>
    <s v="SURO - SUR OCCIDENTE"/>
    <s v="CONC - CONCESIONARIOS"/>
    <n v="1"/>
    <x v="65"/>
    <n v="1"/>
    <x v="192"/>
    <x v="2"/>
    <x v="6"/>
    <m/>
    <x v="136"/>
    <x v="65"/>
    <n v="6133613"/>
    <m/>
    <n v="252031088"/>
    <n v="0"/>
    <x v="0"/>
    <x v="12"/>
    <x v="0"/>
    <x v="0"/>
    <n v="0"/>
    <x v="0"/>
    <x v="0"/>
    <s v="CB 160F DLX                                       NEGRO PER"/>
    <e v="#N/A"/>
    <s v=""/>
  </r>
  <r>
    <x v="209"/>
    <d v="2017-09-08T00:00:00"/>
    <x v="1"/>
    <s v="SURO - SUR OCCIDENTE"/>
    <s v="CONC - CONCESIONARIOS"/>
    <n v="1"/>
    <x v="65"/>
    <n v="1"/>
    <x v="192"/>
    <x v="2"/>
    <x v="1"/>
    <m/>
    <x v="136"/>
    <x v="65"/>
    <n v="6133613"/>
    <m/>
    <n v="252031088"/>
    <n v="0"/>
    <x v="0"/>
    <x v="12"/>
    <x v="0"/>
    <x v="0"/>
    <n v="0"/>
    <x v="0"/>
    <x v="0"/>
    <s v="CB 160F DLX                                       NARANJA N"/>
    <e v="#N/A"/>
    <s v=""/>
  </r>
  <r>
    <x v="209"/>
    <d v="2017-09-08T00:00:00"/>
    <x v="1"/>
    <s v="SURO - SUR OCCIDENTE"/>
    <s v="CONC - CONCESIONARIOS"/>
    <n v="2"/>
    <x v="65"/>
    <n v="2"/>
    <x v="192"/>
    <x v="11"/>
    <x v="4"/>
    <m/>
    <x v="136"/>
    <x v="65"/>
    <n v="3067227"/>
    <m/>
    <n v="252031088"/>
    <n v="0"/>
    <x v="0"/>
    <x v="12"/>
    <x v="0"/>
    <x v="0"/>
    <n v="0"/>
    <x v="0"/>
    <x v="0"/>
    <s v="DREAM  NEO                                        NEGRO ROJ"/>
    <e v="#N/A"/>
    <s v=""/>
  </r>
  <r>
    <x v="209"/>
    <d v="2017-09-08T00:00:00"/>
    <x v="1"/>
    <s v="SURO - SUR OCCIDENTE"/>
    <s v="CONC - CONCESIONARIOS"/>
    <n v="1"/>
    <x v="65"/>
    <n v="1"/>
    <x v="192"/>
    <x v="3"/>
    <x v="2"/>
    <m/>
    <x v="136"/>
    <x v="65"/>
    <n v="3941176"/>
    <m/>
    <n v="252031088"/>
    <n v="0"/>
    <x v="0"/>
    <x v="12"/>
    <x v="0"/>
    <x v="0"/>
    <n v="0"/>
    <x v="0"/>
    <x v="0"/>
    <s v="WAVE 110S                                         ROJO     "/>
    <e v="#N/A"/>
    <s v=""/>
  </r>
  <r>
    <x v="209"/>
    <d v="2017-09-08T00:00:00"/>
    <x v="1"/>
    <s v="SURO - SUR OCCIDENTE"/>
    <s v="CONC - CONCESIONARIOS"/>
    <n v="1"/>
    <x v="65"/>
    <n v="1"/>
    <x v="192"/>
    <x v="3"/>
    <x v="3"/>
    <m/>
    <x v="136"/>
    <x v="65"/>
    <n v="3941176"/>
    <m/>
    <n v="252031088"/>
    <n v="0"/>
    <x v="0"/>
    <x v="12"/>
    <x v="1"/>
    <x v="0"/>
    <n v="0"/>
    <x v="0"/>
    <x v="0"/>
    <s v="WAVE 110S                                         NEGRO    "/>
    <e v="#N/A"/>
    <s v=""/>
  </r>
  <r>
    <x v="209"/>
    <d v="2017-09-08T00:00:00"/>
    <x v="1"/>
    <s v="SURO - SUR OCCIDENTE"/>
    <s v="CONC - CONCESIONARIOS"/>
    <n v="2"/>
    <x v="65"/>
    <n v="2"/>
    <x v="192"/>
    <x v="7"/>
    <x v="14"/>
    <m/>
    <x v="136"/>
    <x v="65"/>
    <n v="3696639"/>
    <m/>
    <n v="252031088"/>
    <n v="0"/>
    <x v="0"/>
    <x v="12"/>
    <x v="0"/>
    <x v="0"/>
    <n v="0"/>
    <x v="0"/>
    <x v="0"/>
    <s v="CB 110 DLX                                        GRIS     "/>
    <e v="#N/A"/>
    <s v=""/>
  </r>
  <r>
    <x v="209"/>
    <d v="2017-09-08T00:00:00"/>
    <x v="1"/>
    <s v="SURO - SUR OCCIDENTE"/>
    <s v="CONC - CONCESIONARIOS"/>
    <n v="3"/>
    <x v="65"/>
    <n v="3"/>
    <x v="192"/>
    <x v="7"/>
    <x v="2"/>
    <m/>
    <x v="136"/>
    <x v="65"/>
    <n v="3696639"/>
    <m/>
    <n v="252031088"/>
    <n v="0"/>
    <x v="0"/>
    <x v="12"/>
    <x v="9"/>
    <x v="0"/>
    <n v="0"/>
    <x v="0"/>
    <x v="0"/>
    <s v="CB 110 DLX                                        ROJO     "/>
    <e v="#N/A"/>
    <s v=""/>
  </r>
  <r>
    <x v="209"/>
    <d v="2017-09-08T00:00:00"/>
    <x v="1"/>
    <s v="SURO - SUR OCCIDENTE"/>
    <s v="CONC - CONCESIONARIOS"/>
    <n v="2"/>
    <x v="65"/>
    <n v="2"/>
    <x v="192"/>
    <x v="7"/>
    <x v="3"/>
    <m/>
    <x v="136"/>
    <x v="65"/>
    <n v="3696639"/>
    <m/>
    <n v="252031088"/>
    <n v="0"/>
    <x v="0"/>
    <x v="12"/>
    <x v="5"/>
    <x v="0"/>
    <n v="0"/>
    <x v="0"/>
    <x v="0"/>
    <s v="CB 110 DLX                                        NEGRO    "/>
    <e v="#N/A"/>
    <s v=""/>
  </r>
  <r>
    <x v="210"/>
    <d v="2017-09-08T00:00:00"/>
    <x v="1"/>
    <s v="NTE - ZONA NORTE"/>
    <s v="DIST - DISTRIBUIDORES"/>
    <n v="1"/>
    <x v="92"/>
    <n v="1"/>
    <x v="189"/>
    <x v="0"/>
    <x v="4"/>
    <m/>
    <x v="134"/>
    <x v="92"/>
    <n v="5789916"/>
    <m/>
    <n v="5869909"/>
    <n v="0"/>
    <x v="0"/>
    <x v="19"/>
    <x v="3"/>
    <x v="0"/>
    <n v="0"/>
    <x v="0"/>
    <x v="0"/>
    <s v="*XR 150L                                          NEGRO ROJ"/>
    <e v="#N/A"/>
    <s v=""/>
  </r>
  <r>
    <x v="211"/>
    <d v="2017-09-11T00:00:00"/>
    <x v="1"/>
    <s v="SURO - SUR OCCIDENTE"/>
    <s v="DIST - DISTRIBUIDORES"/>
    <n v="1"/>
    <x v="93"/>
    <n v="1"/>
    <x v="193"/>
    <x v="4"/>
    <x v="3"/>
    <m/>
    <x v="137"/>
    <x v="93"/>
    <n v="3360504"/>
    <m/>
    <n v="35294345"/>
    <n v="0"/>
    <x v="0"/>
    <x v="18"/>
    <x v="2"/>
    <x v="0"/>
    <n v="0"/>
    <x v="0"/>
    <x v="0"/>
    <s v="*CB-110                                           NEGRO    "/>
    <e v="#N/A"/>
    <s v=""/>
  </r>
  <r>
    <x v="211"/>
    <d v="2017-09-11T00:00:00"/>
    <x v="1"/>
    <s v="SURO - SUR OCCIDENTE"/>
    <s v="DIST - DISTRIBUIDORES"/>
    <n v="1"/>
    <x v="93"/>
    <n v="1"/>
    <x v="193"/>
    <x v="4"/>
    <x v="16"/>
    <m/>
    <x v="137"/>
    <x v="93"/>
    <n v="3360504"/>
    <m/>
    <n v="35294345"/>
    <n v="0"/>
    <x v="0"/>
    <x v="18"/>
    <x v="12"/>
    <x v="0"/>
    <n v="0"/>
    <x v="0"/>
    <x v="0"/>
    <s v="*CB-110                                           AZUL FIJI"/>
    <e v="#N/A"/>
    <s v=""/>
  </r>
  <r>
    <x v="211"/>
    <d v="2017-09-11T00:00:00"/>
    <x v="1"/>
    <s v="SURO - SUR OCCIDENTE"/>
    <s v="DIST - DISTRIBUIDORES"/>
    <n v="1"/>
    <x v="93"/>
    <n v="1"/>
    <x v="193"/>
    <x v="4"/>
    <x v="10"/>
    <m/>
    <x v="137"/>
    <x v="93"/>
    <n v="3360504"/>
    <m/>
    <n v="35294345"/>
    <n v="0"/>
    <x v="0"/>
    <x v="18"/>
    <x v="7"/>
    <x v="0"/>
    <n v="0"/>
    <x v="0"/>
    <x v="0"/>
    <s v="*CB-110                                           VERDE CAN"/>
    <e v="#N/A"/>
    <s v=""/>
  </r>
  <r>
    <x v="211"/>
    <d v="2017-09-11T00:00:00"/>
    <x v="1"/>
    <s v="SURO - SUR OCCIDENTE"/>
    <s v="DIST - DISTRIBUIDORES"/>
    <n v="1"/>
    <x v="93"/>
    <n v="1"/>
    <x v="193"/>
    <x v="9"/>
    <x v="12"/>
    <m/>
    <x v="137"/>
    <x v="93"/>
    <n v="7730252"/>
    <m/>
    <n v="35294345"/>
    <n v="0"/>
    <x v="0"/>
    <x v="18"/>
    <x v="7"/>
    <x v="0"/>
    <n v="0"/>
    <x v="0"/>
    <x v="0"/>
    <s v="CB 190 REPSOL                                     NARANJA B"/>
    <e v="#N/A"/>
    <s v=""/>
  </r>
  <r>
    <x v="211"/>
    <d v="2017-09-11T00:00:00"/>
    <x v="1"/>
    <s v="SURO - SUR OCCIDENTE"/>
    <s v="DIST - DISTRIBUIDORES"/>
    <n v="1"/>
    <x v="93"/>
    <n v="1"/>
    <x v="193"/>
    <x v="2"/>
    <x v="9"/>
    <m/>
    <x v="137"/>
    <x v="93"/>
    <n v="6133613"/>
    <m/>
    <n v="35294345"/>
    <n v="0"/>
    <x v="0"/>
    <x v="18"/>
    <x v="0"/>
    <x v="0"/>
    <n v="0"/>
    <x v="0"/>
    <x v="0"/>
    <s v="CB 160F DLX                                       ROJO SPOR"/>
    <e v="#N/A"/>
    <s v=""/>
  </r>
  <r>
    <x v="211"/>
    <d v="2017-09-11T00:00:00"/>
    <x v="1"/>
    <s v="SURO - SUR OCCIDENTE"/>
    <s v="DIST - DISTRIBUIDORES"/>
    <n v="1"/>
    <x v="93"/>
    <n v="1"/>
    <x v="193"/>
    <x v="7"/>
    <x v="2"/>
    <m/>
    <x v="137"/>
    <x v="93"/>
    <n v="3696639"/>
    <m/>
    <n v="35294345"/>
    <n v="0"/>
    <x v="0"/>
    <x v="18"/>
    <x v="9"/>
    <x v="0"/>
    <n v="0"/>
    <x v="0"/>
    <x v="0"/>
    <s v="CB 110 DLX                                        ROJO     "/>
    <e v="#N/A"/>
    <s v=""/>
  </r>
  <r>
    <x v="211"/>
    <d v="2017-09-11T00:00:00"/>
    <x v="1"/>
    <s v="SURO - SUR OCCIDENTE"/>
    <s v="DIST - DISTRIBUIDORES"/>
    <n v="1"/>
    <x v="93"/>
    <n v="1"/>
    <x v="193"/>
    <x v="7"/>
    <x v="7"/>
    <m/>
    <x v="137"/>
    <x v="93"/>
    <n v="3696639"/>
    <m/>
    <n v="35294345"/>
    <n v="0"/>
    <x v="0"/>
    <x v="18"/>
    <x v="10"/>
    <x v="0"/>
    <n v="0"/>
    <x v="0"/>
    <x v="0"/>
    <s v="CB 110 DLX                                        AZUL     "/>
    <e v="#N/A"/>
    <s v=""/>
  </r>
  <r>
    <x v="211"/>
    <d v="2017-09-11T00:00:00"/>
    <x v="1"/>
    <s v="SURO - SUR OCCIDENTE"/>
    <s v="DIST - DISTRIBUIDORES"/>
    <n v="1"/>
    <x v="93"/>
    <n v="1"/>
    <x v="193"/>
    <x v="7"/>
    <x v="3"/>
    <m/>
    <x v="137"/>
    <x v="93"/>
    <n v="3696639"/>
    <m/>
    <n v="35294345"/>
    <n v="0"/>
    <x v="0"/>
    <x v="18"/>
    <x v="5"/>
    <x v="0"/>
    <n v="0"/>
    <x v="0"/>
    <x v="0"/>
    <s v="CB 110 DLX                                        NEGRO    "/>
    <e v="#N/A"/>
    <s v=""/>
  </r>
  <r>
    <x v="212"/>
    <d v="2017-09-11T00:00:00"/>
    <x v="1"/>
    <s v="SURO - SUR OCCIDENTE"/>
    <s v="DIST - DISTRIBUIDORES"/>
    <n v="1"/>
    <x v="93"/>
    <n v="1"/>
    <x v="194"/>
    <x v="4"/>
    <x v="9"/>
    <m/>
    <x v="37"/>
    <x v="93"/>
    <n v="3360504"/>
    <m/>
    <n v="35294345"/>
    <n v="0"/>
    <x v="0"/>
    <x v="16"/>
    <x v="6"/>
    <x v="0"/>
    <n v="0"/>
    <x v="0"/>
    <x v="0"/>
    <s v="*CB-110                                           ROJO SPOR"/>
    <e v="#N/A"/>
    <s v=""/>
  </r>
  <r>
    <x v="212"/>
    <d v="2017-09-11T00:00:00"/>
    <x v="1"/>
    <s v="SURO - SUR OCCIDENTE"/>
    <s v="DIST - DISTRIBUIDORES"/>
    <n v="1"/>
    <x v="93"/>
    <n v="1"/>
    <x v="194"/>
    <x v="4"/>
    <x v="3"/>
    <m/>
    <x v="37"/>
    <x v="93"/>
    <n v="3360504"/>
    <m/>
    <n v="35294345"/>
    <n v="0"/>
    <x v="0"/>
    <x v="16"/>
    <x v="2"/>
    <x v="0"/>
    <n v="0"/>
    <x v="0"/>
    <x v="0"/>
    <s v="*CB-110                                           NEGRO    "/>
    <e v="#N/A"/>
    <s v=""/>
  </r>
  <r>
    <x v="212"/>
    <d v="2017-09-11T00:00:00"/>
    <x v="1"/>
    <s v="SURO - SUR OCCIDENTE"/>
    <s v="DIST - DISTRIBUIDORES"/>
    <n v="1"/>
    <x v="93"/>
    <n v="1"/>
    <x v="194"/>
    <x v="4"/>
    <x v="16"/>
    <m/>
    <x v="37"/>
    <x v="93"/>
    <n v="3360504"/>
    <m/>
    <n v="35294345"/>
    <n v="0"/>
    <x v="0"/>
    <x v="16"/>
    <x v="12"/>
    <x v="0"/>
    <n v="0"/>
    <x v="0"/>
    <x v="0"/>
    <s v="*CB-110                                           AZUL FIJI"/>
    <e v="#N/A"/>
    <s v=""/>
  </r>
  <r>
    <x v="212"/>
    <d v="2017-09-11T00:00:00"/>
    <x v="1"/>
    <s v="SURO - SUR OCCIDENTE"/>
    <s v="DIST - DISTRIBUIDORES"/>
    <n v="1"/>
    <x v="93"/>
    <n v="1"/>
    <x v="194"/>
    <x v="4"/>
    <x v="10"/>
    <m/>
    <x v="37"/>
    <x v="93"/>
    <n v="3360504"/>
    <m/>
    <n v="35294345"/>
    <n v="0"/>
    <x v="0"/>
    <x v="16"/>
    <x v="7"/>
    <x v="0"/>
    <n v="0"/>
    <x v="0"/>
    <x v="0"/>
    <s v="*CB-110                                           VERDE CAN"/>
    <e v="#N/A"/>
    <s v=""/>
  </r>
  <r>
    <x v="212"/>
    <d v="2017-09-11T00:00:00"/>
    <x v="1"/>
    <s v="SURO - SUR OCCIDENTE"/>
    <s v="DIST - DISTRIBUIDORES"/>
    <n v="2"/>
    <x v="93"/>
    <n v="2"/>
    <x v="194"/>
    <x v="0"/>
    <x v="4"/>
    <m/>
    <x v="37"/>
    <x v="93"/>
    <n v="5789916"/>
    <m/>
    <n v="35294345"/>
    <n v="0"/>
    <x v="0"/>
    <x v="16"/>
    <x v="3"/>
    <x v="0"/>
    <n v="0"/>
    <x v="0"/>
    <x v="0"/>
    <s v="*XR 150L                                          NEGRO ROJ"/>
    <e v="#N/A"/>
    <s v=""/>
  </r>
  <r>
    <x v="212"/>
    <d v="2017-09-11T00:00:00"/>
    <x v="1"/>
    <s v="SURO - SUR OCCIDENTE"/>
    <s v="DIST - DISTRIBUIDORES"/>
    <n v="2"/>
    <x v="93"/>
    <n v="2"/>
    <x v="194"/>
    <x v="0"/>
    <x v="3"/>
    <m/>
    <x v="37"/>
    <x v="93"/>
    <n v="5789916"/>
    <m/>
    <n v="35294345"/>
    <n v="0"/>
    <x v="0"/>
    <x v="16"/>
    <x v="13"/>
    <x v="0"/>
    <n v="0"/>
    <x v="0"/>
    <x v="0"/>
    <s v="*XR 150L                                          NEGRO    "/>
    <e v="#N/A"/>
    <s v=""/>
  </r>
  <r>
    <x v="212"/>
    <d v="2017-09-11T00:00:00"/>
    <x v="1"/>
    <s v="SURO - SUR OCCIDENTE"/>
    <s v="DIST - DISTRIBUIDORES"/>
    <n v="1"/>
    <x v="93"/>
    <n v="1"/>
    <x v="194"/>
    <x v="0"/>
    <x v="0"/>
    <m/>
    <x v="37"/>
    <x v="93"/>
    <n v="5789916"/>
    <m/>
    <n v="35294345"/>
    <n v="0"/>
    <x v="0"/>
    <x v="16"/>
    <x v="0"/>
    <x v="0"/>
    <n v="0"/>
    <x v="0"/>
    <x v="0"/>
    <s v="*XR 150L                                          NEGRO BLA"/>
    <e v="#N/A"/>
    <s v=""/>
  </r>
  <r>
    <x v="212"/>
    <d v="2017-09-11T00:00:00"/>
    <x v="1"/>
    <s v="SURO - SUR OCCIDENTE"/>
    <s v="DIST - DISTRIBUIDORES"/>
    <n v="1"/>
    <x v="93"/>
    <n v="1"/>
    <x v="194"/>
    <x v="5"/>
    <x v="5"/>
    <m/>
    <x v="37"/>
    <x v="93"/>
    <n v="7554622"/>
    <m/>
    <n v="35294345"/>
    <n v="0"/>
    <x v="0"/>
    <x v="16"/>
    <x v="4"/>
    <x v="0"/>
    <n v="0"/>
    <x v="0"/>
    <x v="0"/>
    <s v="CB 190R                                           NEGRO ONI"/>
    <e v="#N/A"/>
    <s v=""/>
  </r>
  <r>
    <x v="212"/>
    <d v="2017-09-11T00:00:00"/>
    <x v="1"/>
    <s v="SURO - SUR OCCIDENTE"/>
    <s v="DIST - DISTRIBUIDORES"/>
    <n v="1"/>
    <x v="93"/>
    <n v="1"/>
    <x v="194"/>
    <x v="9"/>
    <x v="12"/>
    <m/>
    <x v="37"/>
    <x v="93"/>
    <n v="7730252"/>
    <m/>
    <n v="35294345"/>
    <n v="0"/>
    <x v="0"/>
    <x v="16"/>
    <x v="7"/>
    <x v="0"/>
    <n v="0"/>
    <x v="0"/>
    <x v="0"/>
    <s v="CB 190 REPSOL                                     NARANJA B"/>
    <e v="#N/A"/>
    <s v=""/>
  </r>
  <r>
    <x v="212"/>
    <d v="2017-09-11T00:00:00"/>
    <x v="1"/>
    <s v="SURO - SUR OCCIDENTE"/>
    <s v="DIST - DISTRIBUIDORES"/>
    <n v="1"/>
    <x v="93"/>
    <n v="1"/>
    <x v="194"/>
    <x v="2"/>
    <x v="6"/>
    <m/>
    <x v="37"/>
    <x v="93"/>
    <n v="6133613"/>
    <m/>
    <n v="35294345"/>
    <n v="0"/>
    <x v="0"/>
    <x v="16"/>
    <x v="0"/>
    <x v="0"/>
    <n v="0"/>
    <x v="0"/>
    <x v="0"/>
    <s v="CB 160F DLX                                       NEGRO PER"/>
    <e v="#N/A"/>
    <s v=""/>
  </r>
  <r>
    <x v="212"/>
    <d v="2017-09-11T00:00:00"/>
    <x v="1"/>
    <s v="SURO - SUR OCCIDENTE"/>
    <s v="DIST - DISTRIBUIDORES"/>
    <n v="1"/>
    <x v="93"/>
    <n v="1"/>
    <x v="194"/>
    <x v="7"/>
    <x v="14"/>
    <m/>
    <x v="37"/>
    <x v="93"/>
    <n v="3696639"/>
    <m/>
    <n v="35294345"/>
    <n v="0"/>
    <x v="0"/>
    <x v="16"/>
    <x v="0"/>
    <x v="0"/>
    <n v="0"/>
    <x v="0"/>
    <x v="0"/>
    <s v="CB 110 DLX                                        GRIS     "/>
    <e v="#N/A"/>
    <s v=""/>
  </r>
  <r>
    <x v="212"/>
    <d v="2017-09-11T00:00:00"/>
    <x v="1"/>
    <s v="SURO - SUR OCCIDENTE"/>
    <s v="DIST - DISTRIBUIDORES"/>
    <n v="1"/>
    <x v="93"/>
    <n v="1"/>
    <x v="194"/>
    <x v="7"/>
    <x v="2"/>
    <m/>
    <x v="37"/>
    <x v="93"/>
    <n v="3696639"/>
    <m/>
    <n v="35294345"/>
    <n v="0"/>
    <x v="0"/>
    <x v="16"/>
    <x v="9"/>
    <x v="0"/>
    <n v="0"/>
    <x v="0"/>
    <x v="0"/>
    <s v="CB 110 DLX                                        ROJO     "/>
    <e v="#N/A"/>
    <s v=""/>
  </r>
  <r>
    <x v="212"/>
    <d v="2017-09-11T00:00:00"/>
    <x v="1"/>
    <s v="SURO - SUR OCCIDENTE"/>
    <s v="DIST - DISTRIBUIDORES"/>
    <n v="1"/>
    <x v="93"/>
    <n v="1"/>
    <x v="194"/>
    <x v="7"/>
    <x v="7"/>
    <m/>
    <x v="37"/>
    <x v="93"/>
    <n v="3696639"/>
    <m/>
    <n v="35294345"/>
    <n v="0"/>
    <x v="0"/>
    <x v="16"/>
    <x v="10"/>
    <x v="0"/>
    <n v="0"/>
    <x v="0"/>
    <x v="0"/>
    <s v="CB 110 DLX                                        AZUL     "/>
    <e v="#N/A"/>
    <s v=""/>
  </r>
  <r>
    <x v="212"/>
    <d v="2017-09-11T00:00:00"/>
    <x v="1"/>
    <s v="SURO - SUR OCCIDENTE"/>
    <s v="DIST - DISTRIBUIDORES"/>
    <n v="1"/>
    <x v="93"/>
    <n v="1"/>
    <x v="194"/>
    <x v="7"/>
    <x v="3"/>
    <m/>
    <x v="37"/>
    <x v="93"/>
    <n v="3696639"/>
    <m/>
    <n v="35294345"/>
    <n v="0"/>
    <x v="0"/>
    <x v="16"/>
    <x v="5"/>
    <x v="0"/>
    <n v="0"/>
    <x v="0"/>
    <x v="0"/>
    <s v="CB 110 DLX                                        NEGRO    "/>
    <e v="#N/A"/>
    <s v=""/>
  </r>
  <r>
    <x v="213"/>
    <d v="2017-09-11T00:00:00"/>
    <x v="1"/>
    <s v="NTE - ZONA NORTE"/>
    <s v="DIST - DISTRIBUIDORES"/>
    <n v="1"/>
    <x v="94"/>
    <n v="1"/>
    <x v="195"/>
    <x v="0"/>
    <x v="3"/>
    <m/>
    <x v="138"/>
    <x v="94"/>
    <n v="5789916"/>
    <m/>
    <n v="812980"/>
    <n v="0"/>
    <x v="1"/>
    <x v="37"/>
    <x v="13"/>
    <x v="0"/>
    <n v="0"/>
    <x v="0"/>
    <x v="0"/>
    <s v="*XR 150L                                          NEGRO    "/>
    <e v="#N/A"/>
    <s v=""/>
  </r>
  <r>
    <x v="213"/>
    <d v="2017-09-11T00:00:00"/>
    <x v="1"/>
    <s v="NTE - ZONA NORTE"/>
    <s v="DIST - DISTRIBUIDORES"/>
    <n v="1"/>
    <x v="94"/>
    <n v="1"/>
    <x v="195"/>
    <x v="0"/>
    <x v="0"/>
    <m/>
    <x v="138"/>
    <x v="94"/>
    <n v="5789916"/>
    <m/>
    <n v="812980"/>
    <n v="0"/>
    <x v="1"/>
    <x v="37"/>
    <x v="0"/>
    <x v="0"/>
    <n v="0"/>
    <x v="0"/>
    <x v="0"/>
    <s v="*XR 150L                                          NEGRO BLA"/>
    <e v="#N/A"/>
    <s v=""/>
  </r>
  <r>
    <x v="213"/>
    <d v="2017-09-11T00:00:00"/>
    <x v="1"/>
    <s v="NTE - ZONA NORTE"/>
    <s v="DIST - DISTRIBUIDORES"/>
    <n v="1"/>
    <x v="94"/>
    <n v="1"/>
    <x v="195"/>
    <x v="7"/>
    <x v="7"/>
    <m/>
    <x v="138"/>
    <x v="94"/>
    <n v="3696639"/>
    <m/>
    <n v="812980"/>
    <n v="0"/>
    <x v="1"/>
    <x v="37"/>
    <x v="10"/>
    <x v="0"/>
    <n v="0"/>
    <x v="0"/>
    <x v="0"/>
    <s v="CB 110 DLX                                        AZUL     "/>
    <e v="#N/A"/>
    <s v=""/>
  </r>
  <r>
    <x v="213"/>
    <d v="2017-09-11T00:00:00"/>
    <x v="1"/>
    <s v="NTE - ZONA NORTE"/>
    <s v="DIST - DISTRIBUIDORES"/>
    <n v="2"/>
    <x v="94"/>
    <n v="2"/>
    <x v="195"/>
    <x v="7"/>
    <x v="3"/>
    <m/>
    <x v="138"/>
    <x v="94"/>
    <n v="3696639"/>
    <m/>
    <n v="812980"/>
    <n v="0"/>
    <x v="1"/>
    <x v="37"/>
    <x v="5"/>
    <x v="0"/>
    <n v="0"/>
    <x v="0"/>
    <x v="0"/>
    <s v="CB 110 DLX                                        NEGRO    "/>
    <e v="#N/A"/>
    <s v=""/>
  </r>
  <r>
    <x v="214"/>
    <d v="2017-09-11T00:00:00"/>
    <x v="1"/>
    <s v="NTE - ZONA NORTE"/>
    <s v="DIST - DISTRIBUIDORES"/>
    <n v="1"/>
    <x v="95"/>
    <n v="1"/>
    <x v="196"/>
    <x v="6"/>
    <x v="7"/>
    <m/>
    <x v="83"/>
    <x v="95"/>
    <n v="3521008"/>
    <m/>
    <n v="13000000"/>
    <n v="59000000"/>
    <x v="0"/>
    <x v="31"/>
    <x v="0"/>
    <x v="0"/>
    <n v="0"/>
    <x v="0"/>
    <x v="0"/>
    <s v="DIO  110                                          AZUL     "/>
    <e v="#N/A"/>
    <s v=""/>
  </r>
  <r>
    <x v="214"/>
    <d v="2017-09-11T00:00:00"/>
    <x v="1"/>
    <s v="NTE - ZONA NORTE"/>
    <s v="DIST - DISTRIBUIDORES"/>
    <n v="1"/>
    <x v="95"/>
    <n v="1"/>
    <x v="196"/>
    <x v="3"/>
    <x v="2"/>
    <m/>
    <x v="83"/>
    <x v="95"/>
    <n v="3941176"/>
    <m/>
    <n v="13000000"/>
    <n v="59000000"/>
    <x v="0"/>
    <x v="31"/>
    <x v="0"/>
    <x v="0"/>
    <n v="0"/>
    <x v="0"/>
    <x v="0"/>
    <s v="WAVE 110S                                         ROJO     "/>
    <e v="#N/A"/>
    <s v=""/>
  </r>
  <r>
    <x v="214"/>
    <d v="2017-09-11T00:00:00"/>
    <x v="1"/>
    <s v="NTE - ZONA NORTE"/>
    <s v="DIST - DISTRIBUIDORES"/>
    <n v="1"/>
    <x v="95"/>
    <n v="1"/>
    <x v="196"/>
    <x v="3"/>
    <x v="3"/>
    <m/>
    <x v="83"/>
    <x v="95"/>
    <n v="3941176"/>
    <m/>
    <n v="13000000"/>
    <n v="59000000"/>
    <x v="0"/>
    <x v="31"/>
    <x v="1"/>
    <x v="0"/>
    <n v="0"/>
    <x v="0"/>
    <x v="0"/>
    <s v="WAVE 110S                                         NEGRO    "/>
    <e v="#N/A"/>
    <s v=""/>
  </r>
  <r>
    <x v="215"/>
    <d v="2017-09-11T00:00:00"/>
    <x v="1"/>
    <s v="NTE - ZONA NORTE"/>
    <s v="DIST - DISTRIBUIDORES"/>
    <n v="2"/>
    <x v="95"/>
    <n v="2"/>
    <x v="197"/>
    <x v="0"/>
    <x v="4"/>
    <m/>
    <x v="139"/>
    <x v="95"/>
    <n v="5789916"/>
    <m/>
    <n v="13000000"/>
    <n v="59000000"/>
    <x v="0"/>
    <x v="31"/>
    <x v="3"/>
    <x v="0"/>
    <n v="0"/>
    <x v="0"/>
    <x v="0"/>
    <s v="*XR 150L                                          NEGRO ROJ"/>
    <e v="#N/A"/>
    <s v=""/>
  </r>
  <r>
    <x v="215"/>
    <d v="2017-09-11T00:00:00"/>
    <x v="1"/>
    <s v="NTE - ZONA NORTE"/>
    <s v="DIST - DISTRIBUIDORES"/>
    <n v="1"/>
    <x v="95"/>
    <n v="1"/>
    <x v="197"/>
    <x v="0"/>
    <x v="3"/>
    <m/>
    <x v="139"/>
    <x v="95"/>
    <n v="5789916"/>
    <m/>
    <n v="13000000"/>
    <n v="59000000"/>
    <x v="0"/>
    <x v="31"/>
    <x v="13"/>
    <x v="0"/>
    <n v="0"/>
    <x v="0"/>
    <x v="0"/>
    <s v="*XR 150L                                          NEGRO    "/>
    <e v="#N/A"/>
    <s v=""/>
  </r>
  <r>
    <x v="215"/>
    <d v="2017-09-11T00:00:00"/>
    <x v="1"/>
    <s v="NTE - ZONA NORTE"/>
    <s v="DIST - DISTRIBUIDORES"/>
    <n v="1"/>
    <x v="95"/>
    <n v="1"/>
    <x v="197"/>
    <x v="0"/>
    <x v="0"/>
    <m/>
    <x v="139"/>
    <x v="95"/>
    <n v="5789916"/>
    <m/>
    <n v="13000000"/>
    <n v="59000000"/>
    <x v="0"/>
    <x v="31"/>
    <x v="0"/>
    <x v="0"/>
    <n v="0"/>
    <x v="0"/>
    <x v="0"/>
    <s v="*XR 150L                                          NEGRO BLA"/>
    <e v="#N/A"/>
    <s v=""/>
  </r>
  <r>
    <x v="215"/>
    <d v="2017-09-11T00:00:00"/>
    <x v="1"/>
    <s v="NTE - ZONA NORTE"/>
    <s v="DIST - DISTRIBUIDORES"/>
    <n v="1"/>
    <x v="95"/>
    <n v="1"/>
    <x v="197"/>
    <x v="3"/>
    <x v="2"/>
    <m/>
    <x v="139"/>
    <x v="95"/>
    <n v="3941176"/>
    <m/>
    <n v="13000000"/>
    <n v="59000000"/>
    <x v="0"/>
    <x v="31"/>
    <x v="0"/>
    <x v="0"/>
    <n v="0"/>
    <x v="0"/>
    <x v="0"/>
    <s v="WAVE 110S                                         ROJO     "/>
    <e v="#N/A"/>
    <s v=""/>
  </r>
  <r>
    <x v="215"/>
    <d v="2017-09-11T00:00:00"/>
    <x v="1"/>
    <s v="NTE - ZONA NORTE"/>
    <s v="DIST - DISTRIBUIDORES"/>
    <n v="2"/>
    <x v="95"/>
    <n v="2"/>
    <x v="197"/>
    <x v="3"/>
    <x v="3"/>
    <m/>
    <x v="139"/>
    <x v="95"/>
    <n v="3941176"/>
    <m/>
    <n v="13000000"/>
    <n v="59000000"/>
    <x v="0"/>
    <x v="31"/>
    <x v="1"/>
    <x v="0"/>
    <n v="0"/>
    <x v="0"/>
    <x v="0"/>
    <s v="WAVE 110S                                         NEGRO    "/>
    <e v="#N/A"/>
    <s v=""/>
  </r>
  <r>
    <x v="215"/>
    <d v="2017-09-11T00:00:00"/>
    <x v="1"/>
    <s v="NTE - ZONA NORTE"/>
    <s v="DIST - DISTRIBUIDORES"/>
    <n v="2"/>
    <x v="95"/>
    <n v="2"/>
    <x v="197"/>
    <x v="7"/>
    <x v="2"/>
    <m/>
    <x v="139"/>
    <x v="95"/>
    <n v="3696639"/>
    <m/>
    <n v="13000000"/>
    <n v="59000000"/>
    <x v="0"/>
    <x v="31"/>
    <x v="9"/>
    <x v="0"/>
    <n v="0"/>
    <x v="0"/>
    <x v="0"/>
    <s v="CB 110 DLX                                        ROJO     "/>
    <e v="#N/A"/>
    <s v=""/>
  </r>
  <r>
    <x v="215"/>
    <d v="2017-09-11T00:00:00"/>
    <x v="1"/>
    <s v="NTE - ZONA NORTE"/>
    <s v="DIST - DISTRIBUIDORES"/>
    <n v="1"/>
    <x v="95"/>
    <n v="1"/>
    <x v="197"/>
    <x v="7"/>
    <x v="7"/>
    <m/>
    <x v="139"/>
    <x v="95"/>
    <n v="3696639"/>
    <m/>
    <n v="13000000"/>
    <n v="59000000"/>
    <x v="0"/>
    <x v="31"/>
    <x v="10"/>
    <x v="0"/>
    <n v="0"/>
    <x v="0"/>
    <x v="0"/>
    <s v="CB 110 DLX                                        AZUL     "/>
    <e v="#N/A"/>
    <s v=""/>
  </r>
  <r>
    <x v="215"/>
    <d v="2017-09-11T00:00:00"/>
    <x v="1"/>
    <s v="NTE - ZONA NORTE"/>
    <s v="DIST - DISTRIBUIDORES"/>
    <n v="2"/>
    <x v="95"/>
    <n v="2"/>
    <x v="197"/>
    <x v="7"/>
    <x v="3"/>
    <m/>
    <x v="139"/>
    <x v="95"/>
    <n v="3696639"/>
    <m/>
    <n v="13000000"/>
    <n v="59000000"/>
    <x v="0"/>
    <x v="31"/>
    <x v="5"/>
    <x v="0"/>
    <n v="0"/>
    <x v="0"/>
    <x v="0"/>
    <s v="CB 110 DLX                                        NEGRO    "/>
    <e v="#N/A"/>
    <s v=""/>
  </r>
  <r>
    <x v="216"/>
    <d v="2017-09-12T00:00:00"/>
    <x v="0"/>
    <s v="NTE - ZONA NORTE"/>
    <s v="DIST - DISTRIBUIDORES"/>
    <n v="6"/>
    <x v="96"/>
    <n v="6"/>
    <x v="198"/>
    <x v="0"/>
    <x v="4"/>
    <m/>
    <x v="140"/>
    <x v="96"/>
    <n v="5789916"/>
    <m/>
    <n v="0"/>
    <n v="0"/>
    <x v="1"/>
    <x v="32"/>
    <x v="3"/>
    <x v="0"/>
    <n v="0"/>
    <x v="0"/>
    <x v="0"/>
    <s v="*XR 150L                                          NEGRO ROJ"/>
    <e v="#N/A"/>
    <s v=""/>
  </r>
  <r>
    <x v="216"/>
    <d v="2017-09-12T00:00:00"/>
    <x v="0"/>
    <s v="NTE - ZONA NORTE"/>
    <s v="DIST - DISTRIBUIDORES"/>
    <n v="6"/>
    <x v="96"/>
    <n v="6"/>
    <x v="198"/>
    <x v="0"/>
    <x v="3"/>
    <m/>
    <x v="140"/>
    <x v="96"/>
    <n v="5789916"/>
    <m/>
    <n v="0"/>
    <n v="0"/>
    <x v="1"/>
    <x v="32"/>
    <x v="13"/>
    <x v="0"/>
    <n v="0"/>
    <x v="0"/>
    <x v="0"/>
    <s v="*XR 150L                                          NEGRO    "/>
    <e v="#N/A"/>
    <s v=""/>
  </r>
  <r>
    <x v="216"/>
    <d v="2017-09-12T00:00:00"/>
    <x v="0"/>
    <s v="NTE - ZONA NORTE"/>
    <s v="DIST - DISTRIBUIDORES"/>
    <n v="4"/>
    <x v="96"/>
    <n v="4"/>
    <x v="198"/>
    <x v="0"/>
    <x v="0"/>
    <m/>
    <x v="140"/>
    <x v="96"/>
    <n v="5789916"/>
    <m/>
    <n v="0"/>
    <n v="0"/>
    <x v="1"/>
    <x v="32"/>
    <x v="0"/>
    <x v="0"/>
    <n v="0"/>
    <x v="0"/>
    <x v="0"/>
    <s v="*XR 150L                                          NEGRO BLA"/>
    <e v="#N/A"/>
    <s v=""/>
  </r>
  <r>
    <x v="216"/>
    <d v="2017-09-12T00:00:00"/>
    <x v="0"/>
    <s v="NTE - ZONA NORTE"/>
    <s v="DIST - DISTRIBUIDORES"/>
    <n v="1"/>
    <x v="96"/>
    <n v="1"/>
    <x v="198"/>
    <x v="2"/>
    <x v="6"/>
    <m/>
    <x v="140"/>
    <x v="96"/>
    <n v="6133613"/>
    <m/>
    <n v="0"/>
    <n v="0"/>
    <x v="1"/>
    <x v="32"/>
    <x v="0"/>
    <x v="0"/>
    <n v="0"/>
    <x v="0"/>
    <x v="0"/>
    <s v="CB 160F DLX                                       NEGRO PER"/>
    <e v="#N/A"/>
    <s v=""/>
  </r>
  <r>
    <x v="216"/>
    <d v="2017-09-12T00:00:00"/>
    <x v="0"/>
    <s v="NTE - ZONA NORTE"/>
    <s v="DIST - DISTRIBUIDORES"/>
    <n v="1"/>
    <x v="96"/>
    <n v="1"/>
    <x v="198"/>
    <x v="6"/>
    <x v="7"/>
    <m/>
    <x v="140"/>
    <x v="96"/>
    <n v="3521008"/>
    <m/>
    <n v="0"/>
    <n v="0"/>
    <x v="1"/>
    <x v="32"/>
    <x v="0"/>
    <x v="0"/>
    <n v="0"/>
    <x v="0"/>
    <x v="0"/>
    <s v="DIO  110                                          AZUL     "/>
    <e v="#N/A"/>
    <s v=""/>
  </r>
  <r>
    <x v="216"/>
    <d v="2017-09-12T00:00:00"/>
    <x v="0"/>
    <s v="NTE - ZONA NORTE"/>
    <s v="DIST - DISTRIBUIDORES"/>
    <n v="2"/>
    <x v="96"/>
    <n v="2"/>
    <x v="198"/>
    <x v="7"/>
    <x v="14"/>
    <m/>
    <x v="140"/>
    <x v="96"/>
    <n v="3696639"/>
    <m/>
    <n v="0"/>
    <n v="0"/>
    <x v="1"/>
    <x v="32"/>
    <x v="0"/>
    <x v="0"/>
    <n v="0"/>
    <x v="0"/>
    <x v="0"/>
    <s v="CB 110 DLX                                        GRIS     "/>
    <e v="#N/A"/>
    <s v=""/>
  </r>
  <r>
    <x v="216"/>
    <d v="2017-09-12T00:00:00"/>
    <x v="0"/>
    <s v="NTE - ZONA NORTE"/>
    <s v="DIST - DISTRIBUIDORES"/>
    <n v="2"/>
    <x v="96"/>
    <n v="2"/>
    <x v="198"/>
    <x v="7"/>
    <x v="3"/>
    <m/>
    <x v="140"/>
    <x v="96"/>
    <n v="3696639"/>
    <m/>
    <n v="0"/>
    <n v="0"/>
    <x v="1"/>
    <x v="32"/>
    <x v="5"/>
    <x v="0"/>
    <n v="0"/>
    <x v="0"/>
    <x v="0"/>
    <s v="CB 110 DLX                                        NEGRO    "/>
    <e v="#N/A"/>
    <s v=""/>
  </r>
  <r>
    <x v="217"/>
    <d v="2017-09-13T00:00:00"/>
    <x v="0"/>
    <s v=" "/>
    <s v="NGES - NEGOCIOS ESPECIALES"/>
    <n v="1"/>
    <x v="97"/>
    <n v="1"/>
    <x v="199"/>
    <x v="4"/>
    <x v="3"/>
    <m/>
    <x v="15"/>
    <x v="97"/>
    <n v="3360504"/>
    <m/>
    <n v="0"/>
    <n v="0"/>
    <x v="1"/>
    <x v="37"/>
    <x v="2"/>
    <x v="0"/>
    <n v="0"/>
    <x v="0"/>
    <x v="0"/>
    <s v="*CB-110                                           NEGRO    "/>
    <e v="#N/A"/>
    <s v=""/>
  </r>
  <r>
    <x v="217"/>
    <d v="2017-09-13T00:00:00"/>
    <x v="0"/>
    <s v=" "/>
    <s v="NGES - NEGOCIOS ESPECIALES"/>
    <n v="1"/>
    <x v="97"/>
    <n v="1"/>
    <x v="199"/>
    <x v="1"/>
    <x v="0"/>
    <m/>
    <x v="15"/>
    <x v="97"/>
    <n v="3521008"/>
    <m/>
    <n v="0"/>
    <n v="0"/>
    <x v="1"/>
    <x v="37"/>
    <x v="0"/>
    <x v="0"/>
    <n v="0"/>
    <x v="0"/>
    <x v="0"/>
    <s v="DIO 110                                           NEGRO BLA"/>
    <e v="#N/A"/>
    <s v=""/>
  </r>
  <r>
    <x v="217"/>
    <d v="2017-09-13T00:00:00"/>
    <x v="0"/>
    <s v=" "/>
    <s v="NGES - NEGOCIOS ESPECIALES"/>
    <n v="1"/>
    <x v="97"/>
    <n v="1"/>
    <x v="199"/>
    <x v="2"/>
    <x v="6"/>
    <m/>
    <x v="15"/>
    <x v="97"/>
    <n v="6133613"/>
    <m/>
    <n v="0"/>
    <n v="0"/>
    <x v="1"/>
    <x v="37"/>
    <x v="0"/>
    <x v="0"/>
    <n v="0"/>
    <x v="0"/>
    <x v="0"/>
    <s v="CB 160F DLX                                       NEGRO PER"/>
    <e v="#N/A"/>
    <s v=""/>
  </r>
  <r>
    <x v="217"/>
    <d v="2017-09-13T00:00:00"/>
    <x v="0"/>
    <s v=" "/>
    <s v="NGES - NEGOCIOS ESPECIALES"/>
    <n v="1"/>
    <x v="97"/>
    <n v="1"/>
    <x v="199"/>
    <x v="6"/>
    <x v="7"/>
    <m/>
    <x v="15"/>
    <x v="97"/>
    <n v="3521008"/>
    <m/>
    <n v="0"/>
    <n v="0"/>
    <x v="1"/>
    <x v="37"/>
    <x v="0"/>
    <x v="0"/>
    <n v="0"/>
    <x v="0"/>
    <x v="0"/>
    <s v="DIO  110                                          AZUL     "/>
    <e v="#N/A"/>
    <s v=""/>
  </r>
  <r>
    <x v="217"/>
    <d v="2017-09-13T00:00:00"/>
    <x v="0"/>
    <s v=" "/>
    <s v="NGES - NEGOCIOS ESPECIALES"/>
    <n v="1"/>
    <x v="97"/>
    <n v="1"/>
    <x v="199"/>
    <x v="11"/>
    <x v="18"/>
    <m/>
    <x v="15"/>
    <x v="97"/>
    <n v="3067227"/>
    <m/>
    <n v="0"/>
    <n v="0"/>
    <x v="1"/>
    <x v="37"/>
    <x v="0"/>
    <x v="0"/>
    <n v="0"/>
    <x v="0"/>
    <x v="0"/>
    <s v="DREAM  NEO                                        NEGRO AZU"/>
    <e v="#N/A"/>
    <s v=""/>
  </r>
  <r>
    <x v="217"/>
    <d v="2017-09-13T00:00:00"/>
    <x v="0"/>
    <s v=" "/>
    <s v="NGES - NEGOCIOS ESPECIALES"/>
    <n v="1"/>
    <x v="97"/>
    <n v="1"/>
    <x v="199"/>
    <x v="3"/>
    <x v="3"/>
    <m/>
    <x v="15"/>
    <x v="97"/>
    <n v="3941176"/>
    <m/>
    <n v="0"/>
    <n v="0"/>
    <x v="1"/>
    <x v="37"/>
    <x v="1"/>
    <x v="0"/>
    <n v="0"/>
    <x v="0"/>
    <x v="0"/>
    <s v="WAVE 110S                                         NEGRO    "/>
    <e v="#N/A"/>
    <s v=""/>
  </r>
  <r>
    <x v="217"/>
    <d v="2017-09-13T00:00:00"/>
    <x v="0"/>
    <s v=" "/>
    <s v="NGES - NEGOCIOS ESPECIALES"/>
    <n v="1"/>
    <x v="97"/>
    <n v="1"/>
    <x v="199"/>
    <x v="7"/>
    <x v="14"/>
    <m/>
    <x v="15"/>
    <x v="97"/>
    <n v="3696639"/>
    <m/>
    <n v="0"/>
    <n v="0"/>
    <x v="1"/>
    <x v="37"/>
    <x v="0"/>
    <x v="0"/>
    <n v="0"/>
    <x v="0"/>
    <x v="0"/>
    <s v="CB 110 DLX                                        GRIS     "/>
    <e v="#N/A"/>
    <s v=""/>
  </r>
  <r>
    <x v="218"/>
    <d v="2017-09-01T00:00:00"/>
    <x v="0"/>
    <s v="SURO - SUR OCCIDENTE"/>
    <s v="DIST - DISTRIBUIDORES"/>
    <n v="4"/>
    <x v="0"/>
    <n v="4"/>
    <x v="0"/>
    <x v="16"/>
    <x v="24"/>
    <m/>
    <x v="0"/>
    <x v="0"/>
    <n v="7352941"/>
    <m/>
    <n v="0"/>
    <n v="53334553"/>
    <x v="0"/>
    <x v="0"/>
    <x v="19"/>
    <x v="0"/>
    <n v="0"/>
    <x v="0"/>
    <x v="0"/>
    <s v="PCX 150                                           PLATEADO "/>
    <e v="#N/A"/>
    <s v=""/>
  </r>
  <r>
    <x v="218"/>
    <d v="2017-09-01T00:00:00"/>
    <x v="0"/>
    <s v="SURO - SUR OCCIDENTE"/>
    <s v="DIST - DISTRIBUIDORES"/>
    <n v="5"/>
    <x v="0"/>
    <n v="5"/>
    <x v="0"/>
    <x v="16"/>
    <x v="14"/>
    <m/>
    <x v="0"/>
    <x v="0"/>
    <n v="7352941"/>
    <m/>
    <n v="0"/>
    <n v="53334553"/>
    <x v="0"/>
    <x v="0"/>
    <x v="19"/>
    <x v="0"/>
    <n v="0"/>
    <x v="0"/>
    <x v="0"/>
    <s v="PCX 150                                           GRIS     "/>
    <e v="#N/A"/>
    <s v=""/>
  </r>
  <r>
    <x v="218"/>
    <d v="2017-09-01T00:00:00"/>
    <x v="0"/>
    <s v="SURO - SUR OCCIDENTE"/>
    <s v="DIST - DISTRIBUIDORES"/>
    <n v="1"/>
    <x v="0"/>
    <n v="1"/>
    <x v="0"/>
    <x v="17"/>
    <x v="3"/>
    <m/>
    <x v="0"/>
    <x v="0"/>
    <n v="9210084"/>
    <m/>
    <n v="0"/>
    <n v="53334553"/>
    <x v="0"/>
    <x v="0"/>
    <x v="20"/>
    <x v="0"/>
    <n v="0"/>
    <x v="0"/>
    <x v="0"/>
    <s v="XRE 190                                           NEGRO    "/>
    <e v="#N/A"/>
    <s v=""/>
  </r>
  <r>
    <x v="219"/>
    <d v="2017-09-01T00:00:00"/>
    <x v="1"/>
    <s v="CTR - ZONA CENTRO"/>
    <s v="CONC - CONCESIONARIOS"/>
    <n v="1"/>
    <x v="9"/>
    <n v="1"/>
    <x v="20"/>
    <x v="16"/>
    <x v="24"/>
    <m/>
    <x v="20"/>
    <x v="9"/>
    <n v="7352941"/>
    <m/>
    <s v="NO TIENE CUPO"/>
    <n v="0"/>
    <x v="0"/>
    <x v="0"/>
    <x v="19"/>
    <x v="0"/>
    <n v="0"/>
    <x v="0"/>
    <x v="0"/>
    <s v="PCX 150                                           PLATEADO "/>
    <e v="#N/A"/>
    <s v=""/>
  </r>
  <r>
    <x v="219"/>
    <d v="2017-09-01T00:00:00"/>
    <x v="1"/>
    <s v="CTR - ZONA CENTRO"/>
    <s v="CONC - CONCESIONARIOS"/>
    <n v="1"/>
    <x v="9"/>
    <n v="1"/>
    <x v="20"/>
    <x v="16"/>
    <x v="14"/>
    <m/>
    <x v="20"/>
    <x v="9"/>
    <n v="7352941"/>
    <m/>
    <s v="NO TIENE CUPO"/>
    <n v="0"/>
    <x v="0"/>
    <x v="0"/>
    <x v="19"/>
    <x v="0"/>
    <n v="0"/>
    <x v="0"/>
    <x v="0"/>
    <s v="PCX 150                                           GRIS     "/>
    <e v="#N/A"/>
    <s v=""/>
  </r>
  <r>
    <x v="219"/>
    <d v="2017-09-01T00:00:00"/>
    <x v="1"/>
    <s v="CTR - ZONA CENTRO"/>
    <s v="CONC - CONCESIONARIOS"/>
    <n v="1"/>
    <x v="9"/>
    <n v="1"/>
    <x v="20"/>
    <x v="17"/>
    <x v="25"/>
    <m/>
    <x v="20"/>
    <x v="9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20"/>
    <d v="2017-09-01T00:00:00"/>
    <x v="1"/>
    <s v="CTR - ZONA CENTRO"/>
    <s v="CONC - CONCESIONARIOS"/>
    <n v="1"/>
    <x v="9"/>
    <n v="1"/>
    <x v="21"/>
    <x v="18"/>
    <x v="25"/>
    <m/>
    <x v="20"/>
    <x v="9"/>
    <n v="12039370"/>
    <m/>
    <s v="NO TIENE CUPO"/>
    <n v="0"/>
    <x v="0"/>
    <x v="0"/>
    <x v="21"/>
    <x v="0"/>
    <n v="0"/>
    <x v="0"/>
    <x v="0"/>
    <s v="XRE  300                                          VERDE    "/>
    <e v="#N/A"/>
    <s v=""/>
  </r>
  <r>
    <x v="220"/>
    <d v="2017-09-01T00:00:00"/>
    <x v="1"/>
    <s v="CTR - ZONA CENTRO"/>
    <s v="CONC - CONCESIONARIOS"/>
    <n v="1"/>
    <x v="9"/>
    <n v="1"/>
    <x v="21"/>
    <x v="16"/>
    <x v="14"/>
    <m/>
    <x v="20"/>
    <x v="9"/>
    <n v="7352941"/>
    <m/>
    <s v="NO TIENE CUPO"/>
    <n v="0"/>
    <x v="0"/>
    <x v="0"/>
    <x v="19"/>
    <x v="0"/>
    <n v="0"/>
    <x v="0"/>
    <x v="0"/>
    <s v="PCX 150                                           GRIS     "/>
    <e v="#N/A"/>
    <s v=""/>
  </r>
  <r>
    <x v="220"/>
    <d v="2017-09-01T00:00:00"/>
    <x v="1"/>
    <s v="CTR - ZONA CENTRO"/>
    <s v="CONC - CONCESIONARIOS"/>
    <n v="1"/>
    <x v="9"/>
    <n v="1"/>
    <x v="21"/>
    <x v="17"/>
    <x v="25"/>
    <m/>
    <x v="20"/>
    <x v="9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21"/>
    <d v="2017-09-01T00:00:00"/>
    <x v="1"/>
    <s v="CTR - ZONA CENTRO"/>
    <s v="CONC - CONCESIONARIOS"/>
    <n v="1"/>
    <x v="9"/>
    <n v="1"/>
    <x v="23"/>
    <x v="18"/>
    <x v="3"/>
    <m/>
    <x v="20"/>
    <x v="9"/>
    <n v="12039370"/>
    <m/>
    <s v="NO TIENE CUPO"/>
    <n v="0"/>
    <x v="0"/>
    <x v="0"/>
    <x v="22"/>
    <x v="3"/>
    <n v="12039370"/>
    <x v="3"/>
    <x v="2"/>
    <s v="XRE  300                                          NEGRO    "/>
    <s v="ENTREGAS"/>
    <s v="E"/>
  </r>
  <r>
    <x v="221"/>
    <d v="2017-09-01T00:00:00"/>
    <x v="1"/>
    <s v="CTR - ZONA CENTRO"/>
    <s v="CONC - CONCESIONARIOS"/>
    <n v="1"/>
    <x v="9"/>
    <n v="1"/>
    <x v="23"/>
    <x v="16"/>
    <x v="14"/>
    <m/>
    <x v="20"/>
    <x v="9"/>
    <n v="7352941"/>
    <m/>
    <s v="NO TIENE CUPO"/>
    <n v="0"/>
    <x v="0"/>
    <x v="0"/>
    <x v="19"/>
    <x v="3"/>
    <n v="7352941"/>
    <x v="3"/>
    <x v="2"/>
    <s v="PCX 150                                           GRIS     "/>
    <s v="ENTREGAS"/>
    <s v="E"/>
  </r>
  <r>
    <x v="221"/>
    <d v="2017-09-01T00:00:00"/>
    <x v="1"/>
    <s v="CTR - ZONA CENTRO"/>
    <s v="CONC - CONCESIONARIOS"/>
    <n v="1"/>
    <x v="9"/>
    <n v="1"/>
    <x v="23"/>
    <x v="17"/>
    <x v="25"/>
    <m/>
    <x v="20"/>
    <x v="9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21"/>
    <d v="2017-09-01T00:00:00"/>
    <x v="1"/>
    <s v="CTR - ZONA CENTRO"/>
    <s v="CONC - CONCESIONARIOS"/>
    <n v="1"/>
    <x v="9"/>
    <n v="1"/>
    <x v="23"/>
    <x v="17"/>
    <x v="3"/>
    <m/>
    <x v="20"/>
    <x v="9"/>
    <n v="9210084"/>
    <m/>
    <s v="NO TIENE CUPO"/>
    <n v="0"/>
    <x v="0"/>
    <x v="0"/>
    <x v="20"/>
    <x v="3"/>
    <n v="9210084"/>
    <x v="3"/>
    <x v="2"/>
    <s v="XRE 190                                           NEGRO    "/>
    <s v="ENTREGAS"/>
    <s v="E"/>
  </r>
  <r>
    <x v="222"/>
    <d v="2017-09-01T00:00:00"/>
    <x v="1"/>
    <s v="CTR - ZONA CENTRO"/>
    <s v="CONC - CONCESIONARIOS"/>
    <n v="1"/>
    <x v="9"/>
    <n v="1"/>
    <x v="24"/>
    <x v="18"/>
    <x v="25"/>
    <m/>
    <x v="20"/>
    <x v="9"/>
    <n v="12039370"/>
    <m/>
    <s v="NO TIENE CUPO"/>
    <n v="0"/>
    <x v="0"/>
    <x v="0"/>
    <x v="21"/>
    <x v="0"/>
    <n v="0"/>
    <x v="0"/>
    <x v="0"/>
    <s v="XRE  300                                          VERDE    "/>
    <e v="#N/A"/>
    <s v=""/>
  </r>
  <r>
    <x v="222"/>
    <d v="2017-09-01T00:00:00"/>
    <x v="1"/>
    <s v="CTR - ZONA CENTRO"/>
    <s v="CONC - CONCESIONARIOS"/>
    <n v="1"/>
    <x v="9"/>
    <n v="1"/>
    <x v="24"/>
    <x v="16"/>
    <x v="14"/>
    <m/>
    <x v="20"/>
    <x v="9"/>
    <n v="7352941"/>
    <m/>
    <s v="NO TIENE CUPO"/>
    <n v="0"/>
    <x v="0"/>
    <x v="0"/>
    <x v="19"/>
    <x v="0"/>
    <n v="0"/>
    <x v="0"/>
    <x v="0"/>
    <s v="PCX 150                                           GRIS     "/>
    <e v="#N/A"/>
    <s v=""/>
  </r>
  <r>
    <x v="222"/>
    <d v="2017-09-01T00:00:00"/>
    <x v="1"/>
    <s v="CTR - ZONA CENTRO"/>
    <s v="CONC - CONCESIONARIOS"/>
    <n v="1"/>
    <x v="9"/>
    <n v="1"/>
    <x v="24"/>
    <x v="17"/>
    <x v="25"/>
    <m/>
    <x v="20"/>
    <x v="9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23"/>
    <d v="2017-09-01T00:00:00"/>
    <x v="1"/>
    <s v="CTR - ZONA CENTRO"/>
    <s v="CONC - CONCESIONARIOS"/>
    <n v="1"/>
    <x v="9"/>
    <n v="1"/>
    <x v="25"/>
    <x v="17"/>
    <x v="2"/>
    <m/>
    <x v="20"/>
    <x v="9"/>
    <n v="9210084"/>
    <m/>
    <s v="NO TIENE CUPO"/>
    <n v="0"/>
    <x v="0"/>
    <x v="0"/>
    <x v="23"/>
    <x v="0"/>
    <n v="0"/>
    <x v="0"/>
    <x v="0"/>
    <s v="XRE 190                                           ROJO     "/>
    <e v="#N/A"/>
    <s v=""/>
  </r>
  <r>
    <x v="224"/>
    <d v="2017-09-01T00:00:00"/>
    <x v="1"/>
    <s v="CTR - ZONA CENTRO"/>
    <s v="CONC - CONCESIONARIOS"/>
    <n v="2"/>
    <x v="10"/>
    <n v="2"/>
    <x v="27"/>
    <x v="18"/>
    <x v="3"/>
    <m/>
    <x v="20"/>
    <x v="10"/>
    <n v="12039370"/>
    <m/>
    <s v="NO TIENE CUPO"/>
    <n v="0"/>
    <x v="0"/>
    <x v="0"/>
    <x v="22"/>
    <x v="2"/>
    <n v="24078740"/>
    <x v="3"/>
    <x v="2"/>
    <s v="XRE  300                                          NEGRO    "/>
    <s v="ENTREGAS"/>
    <s v="E"/>
  </r>
  <r>
    <x v="224"/>
    <d v="2017-09-01T00:00:00"/>
    <x v="1"/>
    <s v="CTR - ZONA CENTRO"/>
    <s v="CONC - CONCESIONARIOS"/>
    <n v="2"/>
    <x v="10"/>
    <n v="2"/>
    <x v="27"/>
    <x v="16"/>
    <x v="24"/>
    <m/>
    <x v="20"/>
    <x v="10"/>
    <n v="7352941"/>
    <m/>
    <s v="NO TIENE CUPO"/>
    <n v="0"/>
    <x v="0"/>
    <x v="0"/>
    <x v="19"/>
    <x v="3"/>
    <n v="7352941"/>
    <x v="3"/>
    <x v="2"/>
    <s v="PCX 150                                           PLATEADO "/>
    <s v="ENTREGAS"/>
    <s v="E"/>
  </r>
  <r>
    <x v="224"/>
    <d v="2017-09-01T00:00:00"/>
    <x v="1"/>
    <s v="CTR - ZONA CENTRO"/>
    <s v="CONC - CONCESIONARIOS"/>
    <n v="3"/>
    <x v="10"/>
    <n v="3"/>
    <x v="27"/>
    <x v="16"/>
    <x v="14"/>
    <m/>
    <x v="20"/>
    <x v="10"/>
    <n v="7352941"/>
    <m/>
    <s v="NO TIENE CUPO"/>
    <n v="0"/>
    <x v="0"/>
    <x v="0"/>
    <x v="19"/>
    <x v="4"/>
    <n v="22058823"/>
    <x v="3"/>
    <x v="2"/>
    <s v="PCX 150                                           GRIS     "/>
    <s v="ENTREGAS"/>
    <s v="E"/>
  </r>
  <r>
    <x v="224"/>
    <d v="2017-09-01T00:00:00"/>
    <x v="1"/>
    <s v="CTR - ZONA CENTRO"/>
    <s v="CONC - CONCESIONARIOS"/>
    <n v="3"/>
    <x v="10"/>
    <n v="3"/>
    <x v="27"/>
    <x v="17"/>
    <x v="25"/>
    <m/>
    <x v="20"/>
    <x v="10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25"/>
    <d v="2017-09-01T00:00:00"/>
    <x v="1"/>
    <s v="CTR - ZONA CENTRO"/>
    <s v="DIST - DISTRIBUIDORES"/>
    <n v="1"/>
    <x v="15"/>
    <n v="1"/>
    <x v="35"/>
    <x v="17"/>
    <x v="2"/>
    <m/>
    <x v="20"/>
    <x v="15"/>
    <n v="9210084"/>
    <m/>
    <n v="0"/>
    <n v="0"/>
    <x v="1"/>
    <x v="0"/>
    <x v="23"/>
    <x v="0"/>
    <n v="0"/>
    <x v="0"/>
    <x v="0"/>
    <s v="XRE 190                                           ROJO     "/>
    <e v="#N/A"/>
    <s v=""/>
  </r>
  <r>
    <x v="225"/>
    <d v="2017-09-01T00:00:00"/>
    <x v="1"/>
    <s v="CTR - ZONA CENTRO"/>
    <s v="DIST - DISTRIBUIDORES"/>
    <n v="1"/>
    <x v="15"/>
    <n v="1"/>
    <x v="35"/>
    <x v="19"/>
    <x v="2"/>
    <m/>
    <x v="20"/>
    <x v="15"/>
    <n v="9362205"/>
    <m/>
    <n v="0"/>
    <n v="0"/>
    <x v="1"/>
    <x v="0"/>
    <x v="24"/>
    <x v="0"/>
    <n v="0"/>
    <x v="0"/>
    <x v="0"/>
    <s v="CB 250 TWISTER                                    ROJO     "/>
    <e v="#N/A"/>
    <s v=""/>
  </r>
  <r>
    <x v="226"/>
    <d v="2017-09-01T00:00:00"/>
    <x v="0"/>
    <s v="CTR - ZONA CENTRO"/>
    <s v="DIST - DISTRIBUIDORES"/>
    <n v="1"/>
    <x v="19"/>
    <n v="1"/>
    <x v="41"/>
    <x v="17"/>
    <x v="3"/>
    <m/>
    <x v="30"/>
    <x v="19"/>
    <n v="9210084"/>
    <m/>
    <n v="0"/>
    <n v="0"/>
    <x v="1"/>
    <x v="19"/>
    <x v="20"/>
    <x v="0"/>
    <n v="0"/>
    <x v="0"/>
    <x v="0"/>
    <s v="XRE 190                                           NEGRO    "/>
    <e v="#N/A"/>
    <s v=""/>
  </r>
  <r>
    <x v="227"/>
    <d v="2017-09-01T00:00:00"/>
    <x v="0"/>
    <s v="CTR - ZONA CENTRO"/>
    <s v="DIST - DISTRIBUIDORES"/>
    <n v="1"/>
    <x v="20"/>
    <n v="1"/>
    <x v="42"/>
    <x v="18"/>
    <x v="25"/>
    <m/>
    <x v="20"/>
    <x v="20"/>
    <n v="12039370"/>
    <m/>
    <n v="16737000"/>
    <n v="0"/>
    <x v="0"/>
    <x v="0"/>
    <x v="21"/>
    <x v="0"/>
    <n v="0"/>
    <x v="0"/>
    <x v="0"/>
    <s v="XRE  300                                          VERDE    "/>
    <e v="#N/A"/>
    <s v=""/>
  </r>
  <r>
    <x v="227"/>
    <d v="2017-09-01T00:00:00"/>
    <x v="0"/>
    <s v="CTR - ZONA CENTRO"/>
    <s v="DIST - DISTRIBUIDORES"/>
    <n v="1"/>
    <x v="20"/>
    <n v="1"/>
    <x v="42"/>
    <x v="18"/>
    <x v="3"/>
    <m/>
    <x v="20"/>
    <x v="20"/>
    <n v="12039370"/>
    <m/>
    <n v="16737000"/>
    <n v="0"/>
    <x v="0"/>
    <x v="0"/>
    <x v="22"/>
    <x v="3"/>
    <n v="12039370"/>
    <x v="3"/>
    <x v="1"/>
    <s v="XRE  300                                          NEGRO    "/>
    <s v="ENTREGAS"/>
    <s v="E"/>
  </r>
  <r>
    <x v="227"/>
    <d v="2017-09-01T00:00:00"/>
    <x v="0"/>
    <s v="CTR - ZONA CENTRO"/>
    <s v="DIST - DISTRIBUIDORES"/>
    <n v="1"/>
    <x v="20"/>
    <n v="1"/>
    <x v="42"/>
    <x v="16"/>
    <x v="14"/>
    <m/>
    <x v="20"/>
    <x v="20"/>
    <n v="7352941"/>
    <m/>
    <n v="16737000"/>
    <n v="0"/>
    <x v="0"/>
    <x v="0"/>
    <x v="19"/>
    <x v="0"/>
    <n v="0"/>
    <x v="0"/>
    <x v="0"/>
    <s v="PCX 150                                           GRIS     "/>
    <e v="#N/A"/>
    <s v=""/>
  </r>
  <r>
    <x v="227"/>
    <d v="2017-09-01T00:00:00"/>
    <x v="0"/>
    <s v="CTR - ZONA CENTRO"/>
    <s v="DIST - DISTRIBUIDORES"/>
    <n v="1"/>
    <x v="20"/>
    <n v="1"/>
    <x v="42"/>
    <x v="20"/>
    <x v="26"/>
    <m/>
    <x v="20"/>
    <x v="20"/>
    <n v="12433071"/>
    <m/>
    <n v="16737000"/>
    <n v="0"/>
    <x v="0"/>
    <x v="0"/>
    <x v="18"/>
    <x v="0"/>
    <n v="0"/>
    <x v="0"/>
    <x v="0"/>
    <s v="XRE 300 RALLY                                     BLANCO AZ"/>
    <e v="#N/A"/>
    <s v=""/>
  </r>
  <r>
    <x v="228"/>
    <d v="2017-09-01T00:00:00"/>
    <x v="1"/>
    <s v="SURO - SUR OCCIDENTE"/>
    <s v="DIST - DISTRIBUIDORES"/>
    <n v="1"/>
    <x v="30"/>
    <n v="1"/>
    <x v="54"/>
    <x v="17"/>
    <x v="2"/>
    <m/>
    <x v="13"/>
    <x v="30"/>
    <n v="9210084"/>
    <m/>
    <n v="1240557"/>
    <n v="300000000"/>
    <x v="0"/>
    <x v="9"/>
    <x v="23"/>
    <x v="0"/>
    <n v="0"/>
    <x v="0"/>
    <x v="0"/>
    <s v="XRE 190                                           ROJO     "/>
    <e v="#N/A"/>
    <s v=""/>
  </r>
  <r>
    <x v="229"/>
    <d v="2017-09-01T00:00:00"/>
    <x v="1"/>
    <s v="SURO - SUR OCCIDENTE"/>
    <s v="CONC - CONCESIONARIOS"/>
    <n v="1"/>
    <x v="32"/>
    <n v="1"/>
    <x v="59"/>
    <x v="17"/>
    <x v="2"/>
    <m/>
    <x v="44"/>
    <x v="32"/>
    <n v="9210084"/>
    <m/>
    <n v="548212607"/>
    <n v="0"/>
    <x v="0"/>
    <x v="10"/>
    <x v="23"/>
    <x v="0"/>
    <n v="0"/>
    <x v="0"/>
    <x v="0"/>
    <s v="XRE 190                                           ROJO     "/>
    <e v="#N/A"/>
    <s v=""/>
  </r>
  <r>
    <x v="230"/>
    <d v="2017-09-01T00:00:00"/>
    <x v="1"/>
    <s v="SURO - SUR OCCIDENTE"/>
    <s v="CONC - CONCESIONARIOS"/>
    <n v="1"/>
    <x v="32"/>
    <n v="1"/>
    <x v="61"/>
    <x v="17"/>
    <x v="25"/>
    <m/>
    <x v="15"/>
    <x v="32"/>
    <n v="9210084"/>
    <m/>
    <n v="548212607"/>
    <n v="0"/>
    <x v="0"/>
    <x v="11"/>
    <x v="0"/>
    <x v="0"/>
    <n v="0"/>
    <x v="0"/>
    <x v="0"/>
    <s v="XRE 190                                           VERDE    "/>
    <e v="#N/A"/>
    <s v=""/>
  </r>
  <r>
    <x v="231"/>
    <d v="2017-09-01T00:00:00"/>
    <x v="1"/>
    <s v="NTE - ZONA NORTE"/>
    <s v="CONC - CONCESIONARIOS"/>
    <n v="1"/>
    <x v="34"/>
    <n v="1"/>
    <x v="65"/>
    <x v="16"/>
    <x v="24"/>
    <m/>
    <x v="46"/>
    <x v="34"/>
    <n v="7352941"/>
    <m/>
    <s v="NO TIENE CUPO"/>
    <n v="0"/>
    <x v="0"/>
    <x v="23"/>
    <x v="19"/>
    <x v="3"/>
    <n v="7352941"/>
    <x v="5"/>
    <x v="2"/>
    <s v="PCX 150                                           PLATEADO "/>
    <s v="ENTREGAS"/>
    <s v="E"/>
  </r>
  <r>
    <x v="232"/>
    <d v="2017-09-01T00:00:00"/>
    <x v="1"/>
    <s v="CTR - ZONA CENTRO"/>
    <s v="CONC - CONCESIONARIOS"/>
    <n v="1"/>
    <x v="35"/>
    <n v="1"/>
    <x v="66"/>
    <x v="17"/>
    <x v="25"/>
    <m/>
    <x v="47"/>
    <x v="35"/>
    <n v="9210084"/>
    <m/>
    <n v="91000000"/>
    <n v="0"/>
    <x v="0"/>
    <x v="24"/>
    <x v="0"/>
    <x v="0"/>
    <n v="0"/>
    <x v="0"/>
    <x v="0"/>
    <s v="XRE 190                                           VERDE    "/>
    <e v="#N/A"/>
    <s v=""/>
  </r>
  <r>
    <x v="233"/>
    <d v="2017-09-01T00:00:00"/>
    <x v="1"/>
    <s v="CTR - ZONA CENTRO"/>
    <s v="CONC - CONCESIONARIOS"/>
    <n v="1"/>
    <x v="35"/>
    <n v="1"/>
    <x v="67"/>
    <x v="17"/>
    <x v="25"/>
    <m/>
    <x v="47"/>
    <x v="35"/>
    <n v="9210084"/>
    <m/>
    <n v="91000000"/>
    <n v="0"/>
    <x v="0"/>
    <x v="24"/>
    <x v="0"/>
    <x v="0"/>
    <n v="0"/>
    <x v="0"/>
    <x v="0"/>
    <s v="XRE 190                                           VERDE    "/>
    <e v="#N/A"/>
    <s v=""/>
  </r>
  <r>
    <x v="234"/>
    <d v="2017-09-01T00:00:00"/>
    <x v="1"/>
    <s v="CTR - ZONA CENTRO"/>
    <s v="CONC - CONCESIONARIOS"/>
    <n v="1"/>
    <x v="36"/>
    <n v="1"/>
    <x v="71"/>
    <x v="17"/>
    <x v="25"/>
    <m/>
    <x v="51"/>
    <x v="36"/>
    <n v="9210084"/>
    <m/>
    <s v="NO TIENE CUPO"/>
    <n v="0"/>
    <x v="0"/>
    <x v="27"/>
    <x v="0"/>
    <x v="0"/>
    <n v="0"/>
    <x v="0"/>
    <x v="0"/>
    <s v="XRE 190                                           VERDE    "/>
    <e v="#N/A"/>
    <s v=""/>
  </r>
  <r>
    <x v="235"/>
    <d v="2017-09-01T00:00:00"/>
    <x v="0"/>
    <s v="CTR - ZONA CENTRO"/>
    <s v="DIST - DISTRIBUIDORES"/>
    <n v="1"/>
    <x v="57"/>
    <n v="1"/>
    <x v="111"/>
    <x v="17"/>
    <x v="3"/>
    <m/>
    <x v="20"/>
    <x v="57"/>
    <n v="9210084"/>
    <m/>
    <n v="6375000"/>
    <n v="0"/>
    <x v="0"/>
    <x v="0"/>
    <x v="20"/>
    <x v="0"/>
    <n v="0"/>
    <x v="0"/>
    <x v="0"/>
    <s v="XRE 190                                           NEGRO    "/>
    <e v="#N/A"/>
    <s v=""/>
  </r>
  <r>
    <x v="236"/>
    <d v="2017-09-01T00:00:00"/>
    <x v="0"/>
    <s v="CTR - ZONA CENTRO"/>
    <s v="DIST - DISTRIBUIDORES"/>
    <n v="1"/>
    <x v="57"/>
    <n v="1"/>
    <x v="112"/>
    <x v="17"/>
    <x v="3"/>
    <m/>
    <x v="26"/>
    <x v="57"/>
    <n v="9210084"/>
    <m/>
    <n v="6375000"/>
    <n v="0"/>
    <x v="0"/>
    <x v="16"/>
    <x v="20"/>
    <x v="0"/>
    <n v="0"/>
    <x v="0"/>
    <x v="0"/>
    <s v="XRE 190                                           NEGRO    "/>
    <e v="#N/A"/>
    <s v=""/>
  </r>
  <r>
    <x v="237"/>
    <d v="2017-09-01T00:00:00"/>
    <x v="0"/>
    <s v="CTR - ZONA CENTRO"/>
    <s v="DIST - DISTRIBUIDORES"/>
    <n v="1"/>
    <x v="57"/>
    <n v="1"/>
    <x v="113"/>
    <x v="17"/>
    <x v="3"/>
    <m/>
    <x v="31"/>
    <x v="57"/>
    <n v="9210084"/>
    <m/>
    <n v="6375000"/>
    <n v="0"/>
    <x v="0"/>
    <x v="18"/>
    <x v="20"/>
    <x v="0"/>
    <n v="0"/>
    <x v="0"/>
    <x v="0"/>
    <s v="XRE 190                                           NEGRO    "/>
    <e v="#N/A"/>
    <s v=""/>
  </r>
  <r>
    <x v="238"/>
    <d v="2017-09-01T00:00:00"/>
    <x v="1"/>
    <s v="NTE - ZONA NORTE"/>
    <s v="CONC - CONCESIONARIOS"/>
    <n v="4"/>
    <x v="59"/>
    <n v="4"/>
    <x v="115"/>
    <x v="17"/>
    <x v="25"/>
    <m/>
    <x v="84"/>
    <x v="59"/>
    <n v="9210084"/>
    <m/>
    <s v="NO TIENE CUPO"/>
    <n v="0"/>
    <x v="0"/>
    <x v="38"/>
    <x v="0"/>
    <x v="0"/>
    <n v="0"/>
    <x v="0"/>
    <x v="0"/>
    <s v="XRE 190                                           VERDE    "/>
    <e v="#N/A"/>
    <s v=""/>
  </r>
  <r>
    <x v="238"/>
    <d v="2017-09-01T00:00:00"/>
    <x v="1"/>
    <s v="NTE - ZONA NORTE"/>
    <s v="CONC - CONCESIONARIOS"/>
    <n v="1"/>
    <x v="59"/>
    <n v="1"/>
    <x v="115"/>
    <x v="17"/>
    <x v="3"/>
    <m/>
    <x v="84"/>
    <x v="59"/>
    <n v="9210084"/>
    <m/>
    <s v="NO TIENE CUPO"/>
    <n v="0"/>
    <x v="0"/>
    <x v="38"/>
    <x v="20"/>
    <x v="3"/>
    <n v="9210084"/>
    <x v="7"/>
    <x v="3"/>
    <s v="XRE 190                                           NEGRO    "/>
    <s v="ENTREGAS"/>
    <s v="E"/>
  </r>
  <r>
    <x v="239"/>
    <d v="2017-09-04T00:00:00"/>
    <x v="1"/>
    <s v="NTE - ZONA NORTE"/>
    <s v="CONC - CONCESIONARIOS"/>
    <n v="1"/>
    <x v="60"/>
    <n v="1"/>
    <x v="117"/>
    <x v="17"/>
    <x v="3"/>
    <m/>
    <x v="86"/>
    <x v="60"/>
    <n v="9210084"/>
    <m/>
    <s v="NO TIENE CUPO"/>
    <n v="0"/>
    <x v="0"/>
    <x v="38"/>
    <x v="20"/>
    <x v="0"/>
    <n v="0"/>
    <x v="0"/>
    <x v="0"/>
    <s v="XRE 190                                           NEGRO    "/>
    <e v="#N/A"/>
    <s v=""/>
  </r>
  <r>
    <x v="240"/>
    <d v="2017-09-04T00:00:00"/>
    <x v="1"/>
    <s v="NTE - ZONA NORTE"/>
    <s v="CONC - CONCESIONARIOS"/>
    <n v="1"/>
    <x v="60"/>
    <n v="1"/>
    <x v="119"/>
    <x v="17"/>
    <x v="25"/>
    <m/>
    <x v="84"/>
    <x v="60"/>
    <n v="9210084"/>
    <m/>
    <s v="NO TIENE CUPO"/>
    <n v="0"/>
    <x v="0"/>
    <x v="38"/>
    <x v="0"/>
    <x v="0"/>
    <n v="0"/>
    <x v="0"/>
    <x v="0"/>
    <s v="XRE 190                                           VERDE    "/>
    <e v="#N/A"/>
    <s v=""/>
  </r>
  <r>
    <x v="241"/>
    <d v="2017-09-04T00:00:00"/>
    <x v="1"/>
    <s v="SURO - SUR OCCIDENTE"/>
    <s v="CONC - CONCESIONARIOS"/>
    <n v="1"/>
    <x v="61"/>
    <n v="1"/>
    <x v="120"/>
    <x v="18"/>
    <x v="3"/>
    <m/>
    <x v="88"/>
    <x v="61"/>
    <n v="12039370"/>
    <m/>
    <n v="37800000"/>
    <n v="0"/>
    <x v="0"/>
    <x v="2"/>
    <x v="22"/>
    <x v="0"/>
    <n v="0"/>
    <x v="0"/>
    <x v="0"/>
    <s v="XRE  300                                          NEGRO    "/>
    <e v="#N/A"/>
    <s v=""/>
  </r>
  <r>
    <x v="242"/>
    <d v="2017-09-04T00:00:00"/>
    <x v="1"/>
    <s v="SURO - SUR OCCIDENTE"/>
    <s v="CONC - CONCESIONARIOS"/>
    <n v="1"/>
    <x v="61"/>
    <n v="1"/>
    <x v="121"/>
    <x v="18"/>
    <x v="25"/>
    <m/>
    <x v="89"/>
    <x v="61"/>
    <n v="12039370"/>
    <m/>
    <n v="37800000"/>
    <n v="0"/>
    <x v="0"/>
    <x v="1"/>
    <x v="21"/>
    <x v="0"/>
    <n v="0"/>
    <x v="0"/>
    <x v="0"/>
    <s v="XRE  300                                          VERDE    "/>
    <e v="#N/A"/>
    <s v=""/>
  </r>
  <r>
    <x v="242"/>
    <d v="2017-09-04T00:00:00"/>
    <x v="1"/>
    <s v="SURO - SUR OCCIDENTE"/>
    <s v="CONC - CONCESIONARIOS"/>
    <n v="1"/>
    <x v="61"/>
    <n v="1"/>
    <x v="121"/>
    <x v="17"/>
    <x v="3"/>
    <m/>
    <x v="89"/>
    <x v="61"/>
    <n v="9210084"/>
    <m/>
    <n v="37800000"/>
    <n v="0"/>
    <x v="0"/>
    <x v="1"/>
    <x v="20"/>
    <x v="0"/>
    <n v="0"/>
    <x v="0"/>
    <x v="0"/>
    <s v="XRE 190                                           NEGRO    "/>
    <e v="#N/A"/>
    <s v=""/>
  </r>
  <r>
    <x v="243"/>
    <d v="2017-09-04T00:00:00"/>
    <x v="1"/>
    <s v="SURO - SUR OCCIDENTE"/>
    <s v="CONC - CONCESIONARIOS"/>
    <n v="1"/>
    <x v="61"/>
    <n v="1"/>
    <x v="122"/>
    <x v="17"/>
    <x v="2"/>
    <m/>
    <x v="90"/>
    <x v="61"/>
    <n v="9210084"/>
    <m/>
    <n v="37800000"/>
    <n v="0"/>
    <x v="0"/>
    <x v="5"/>
    <x v="23"/>
    <x v="0"/>
    <n v="0"/>
    <x v="0"/>
    <x v="0"/>
    <s v="XRE 190                                           ROJO     "/>
    <e v="#N/A"/>
    <s v=""/>
  </r>
  <r>
    <x v="244"/>
    <d v="2017-09-04T00:00:00"/>
    <x v="1"/>
    <s v="NTE - ZONA NORTE"/>
    <s v="DIST - DISTRIBUIDORES"/>
    <n v="1"/>
    <x v="70"/>
    <n v="1"/>
    <x v="144"/>
    <x v="17"/>
    <x v="3"/>
    <m/>
    <x v="103"/>
    <x v="70"/>
    <n v="9210084"/>
    <m/>
    <n v="10399677"/>
    <n v="0"/>
    <x v="0"/>
    <x v="23"/>
    <x v="20"/>
    <x v="0"/>
    <n v="0"/>
    <x v="0"/>
    <x v="0"/>
    <s v="XRE 190                                           NEGRO    "/>
    <e v="#N/A"/>
    <s v=""/>
  </r>
  <r>
    <x v="245"/>
    <d v="2017-09-05T00:00:00"/>
    <x v="0"/>
    <s v="NTE - ZONA NORTE"/>
    <s v="DIST - DISTRIBUIDORES"/>
    <n v="1"/>
    <x v="83"/>
    <n v="1"/>
    <x v="173"/>
    <x v="17"/>
    <x v="2"/>
    <m/>
    <x v="125"/>
    <x v="83"/>
    <n v="9210084"/>
    <m/>
    <n v="26899835"/>
    <n v="0"/>
    <x v="0"/>
    <x v="45"/>
    <x v="23"/>
    <x v="0"/>
    <n v="0"/>
    <x v="0"/>
    <x v="0"/>
    <s v="XRE 190                                           ROJO     "/>
    <e v="#N/A"/>
    <s v=""/>
  </r>
  <r>
    <x v="246"/>
    <d v="2017-09-07T00:00:00"/>
    <x v="1"/>
    <s v="SURO - SUR OCCIDENTE"/>
    <s v="CONC - CONCESIONARIOS"/>
    <n v="3"/>
    <x v="90"/>
    <n v="3"/>
    <x v="183"/>
    <x v="17"/>
    <x v="25"/>
    <m/>
    <x v="102"/>
    <x v="90"/>
    <n v="9210084"/>
    <m/>
    <s v="NO TIENE CUPO"/>
    <n v="0"/>
    <x v="0"/>
    <x v="20"/>
    <x v="0"/>
    <x v="0"/>
    <n v="0"/>
    <x v="0"/>
    <x v="0"/>
    <s v="XRE 190                                           VERDE    "/>
    <e v="#N/A"/>
    <s v=""/>
  </r>
  <r>
    <x v="246"/>
    <d v="2017-09-07T00:00:00"/>
    <x v="1"/>
    <s v="SURO - SUR OCCIDENTE"/>
    <s v="CONC - CONCESIONARIOS"/>
    <n v="2"/>
    <x v="90"/>
    <n v="2"/>
    <x v="183"/>
    <x v="20"/>
    <x v="26"/>
    <m/>
    <x v="102"/>
    <x v="90"/>
    <n v="12433071"/>
    <m/>
    <s v="NO TIENE CUPO"/>
    <n v="0"/>
    <x v="0"/>
    <x v="20"/>
    <x v="18"/>
    <x v="2"/>
    <n v="24866142"/>
    <x v="4"/>
    <x v="2"/>
    <s v="XRE 300 RALLY                                     BLANCO AZ"/>
    <s v="GLOBALISTIK"/>
    <s v="G"/>
  </r>
  <r>
    <x v="247"/>
    <d v="2017-09-08T00:00:00"/>
    <x v="1"/>
    <s v="SURO - SUR OCCIDENTE"/>
    <s v="DIST - DISTRIBUIDORES"/>
    <n v="1"/>
    <x v="4"/>
    <n v="1"/>
    <x v="12"/>
    <x v="16"/>
    <x v="24"/>
    <m/>
    <x v="12"/>
    <x v="4"/>
    <n v="7352941"/>
    <m/>
    <n v="28230252"/>
    <n v="0"/>
    <x v="0"/>
    <x v="8"/>
    <x v="19"/>
    <x v="0"/>
    <n v="0"/>
    <x v="0"/>
    <x v="0"/>
    <s v="PCX 150                                           PLATEADO "/>
    <e v="#N/A"/>
    <s v=""/>
  </r>
  <r>
    <x v="248"/>
    <d v="2017-09-11T00:00:00"/>
    <x v="1"/>
    <s v="SURO - SUR OCCIDENTE"/>
    <s v="CONC - CONCESIONARIOS"/>
    <n v="1"/>
    <x v="64"/>
    <n v="1"/>
    <x v="130"/>
    <x v="18"/>
    <x v="25"/>
    <m/>
    <x v="13"/>
    <x v="64"/>
    <n v="12039370"/>
    <m/>
    <n v="12037319"/>
    <n v="0"/>
    <x v="0"/>
    <x v="9"/>
    <x v="21"/>
    <x v="0"/>
    <n v="0"/>
    <x v="0"/>
    <x v="0"/>
    <s v="XRE  300                                          VERDE    "/>
    <e v="#N/A"/>
    <s v=""/>
  </r>
  <r>
    <x v="248"/>
    <d v="2017-09-11T00:00:00"/>
    <x v="1"/>
    <s v="SURO - SUR OCCIDENTE"/>
    <s v="CONC - CONCESIONARIOS"/>
    <n v="1"/>
    <x v="64"/>
    <n v="1"/>
    <x v="130"/>
    <x v="18"/>
    <x v="3"/>
    <m/>
    <x v="13"/>
    <x v="64"/>
    <n v="12039370"/>
    <m/>
    <n v="12037319"/>
    <n v="0"/>
    <x v="0"/>
    <x v="9"/>
    <x v="22"/>
    <x v="0"/>
    <n v="0"/>
    <x v="0"/>
    <x v="0"/>
    <s v="XRE  300                                          NEGRO    "/>
    <e v="#N/A"/>
    <s v=""/>
  </r>
  <r>
    <x v="249"/>
    <d v="2017-09-11T00:00:00"/>
    <x v="0"/>
    <s v="CTR - ZONA CENTRO"/>
    <s v="DIST - DISTRIBUIDORES"/>
    <n v="1"/>
    <x v="98"/>
    <n v="1"/>
    <x v="200"/>
    <x v="21"/>
    <x v="8"/>
    <m/>
    <x v="20"/>
    <x v="98"/>
    <n v="31488189"/>
    <m/>
    <n v="42622000"/>
    <n v="0"/>
    <x v="0"/>
    <x v="0"/>
    <x v="0"/>
    <x v="0"/>
    <n v="0"/>
    <x v="0"/>
    <x v="0"/>
    <s v="TRX 500FA7                                        BLANCO   "/>
    <e v="#N/A"/>
    <s v=""/>
  </r>
  <r>
    <x v="250"/>
    <d v="2017-09-13T00:00:00"/>
    <x v="1"/>
    <s v="SURO - SUR OCCIDENTE"/>
    <s v="CONC - CONCESIONARIOS"/>
    <n v="1"/>
    <x v="64"/>
    <n v="1"/>
    <x v="130"/>
    <x v="22"/>
    <x v="2"/>
    <m/>
    <x v="13"/>
    <x v="64"/>
    <n v="10228346"/>
    <m/>
    <n v="12037319"/>
    <n v="0"/>
    <x v="0"/>
    <x v="9"/>
    <x v="25"/>
    <x v="3"/>
    <n v="10228346"/>
    <x v="9"/>
    <x v="1"/>
    <s v="CBR 250RD                                         ROJO     "/>
    <s v="ENTREGAS"/>
    <s v="E"/>
  </r>
  <r>
    <x v="121"/>
    <d v="2017-09-04T00:00:00"/>
    <x v="1"/>
    <s v="NTE - ZONA NORTE"/>
    <s v="CONC - CONCESIONARIOS"/>
    <n v="1"/>
    <x v="60"/>
    <n v="1"/>
    <x v="118"/>
    <x v="13"/>
    <x v="3"/>
    <m/>
    <x v="87"/>
    <x v="60"/>
    <n v="4109244"/>
    <m/>
    <s v="NO TIENE CUPO"/>
    <n v="0"/>
    <x v="0"/>
    <x v="39"/>
    <x v="0"/>
    <x v="3"/>
    <n v="4109244"/>
    <x v="7"/>
    <x v="2"/>
    <s v="*CBF-125 pt                                       NEGRO    "/>
    <s v="ENTREGAS"/>
    <s v="E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  <r>
    <x v="251"/>
    <m/>
    <x v="2"/>
    <m/>
    <m/>
    <m/>
    <x v="99"/>
    <m/>
    <x v="201"/>
    <x v="23"/>
    <x v="27"/>
    <m/>
    <x v="141"/>
    <x v="99"/>
    <m/>
    <m/>
    <n v="0"/>
    <n v="0"/>
    <x v="1"/>
    <x v="37"/>
    <x v="0"/>
    <x v="0"/>
    <n v="0"/>
    <x v="0"/>
    <x v="0"/>
    <s v=""/>
    <e v="#N/A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6:F71" firstHeaderRow="0" firstDataRow="1" firstDataCol="1" rowPageCount="2" colPageCount="1"/>
  <pivotFields count="28">
    <pivotField showAll="0" defaultSubtotal="0"/>
    <pivotField numFmtId="14" showAll="0"/>
    <pivotField multipleItemSelectionAllowed="1" showAll="0">
      <items count="8">
        <item x="1"/>
        <item m="1" x="6"/>
        <item m="1" x="3"/>
        <item m="1" x="4"/>
        <item x="0"/>
        <item m="1" x="5"/>
        <item x="2"/>
        <item t="default"/>
      </items>
    </pivotField>
    <pivotField showAll="0"/>
    <pivotField showAll="0"/>
    <pivotField showAll="0"/>
    <pivotField axis="axisRow" showAll="0" defaultSubtotal="0">
      <items count="126">
        <item sd="0" x="22"/>
        <item sd="0" x="46"/>
        <item sd="0" m="1" x="115"/>
        <item sd="0" x="27"/>
        <item sd="0" x="51"/>
        <item sd="0" x="40"/>
        <item sd="0" x="98"/>
        <item sd="0" x="14"/>
        <item sd="0" x="50"/>
        <item sd="0" x="88"/>
        <item sd="0" x="80"/>
        <item sd="0" x="7"/>
        <item sd="0" m="1" x="102"/>
        <item sd="0" x="38"/>
        <item sd="0" x="12"/>
        <item sd="0" x="23"/>
        <item sd="0" m="1" x="125"/>
        <item sd="0" x="13"/>
        <item sd="0" x="49"/>
        <item sd="0" x="31"/>
        <item sd="0" x="57"/>
        <item sd="0" m="1" x="104"/>
        <item sd="0" x="0"/>
        <item sd="0" x="24"/>
        <item sd="0" x="81"/>
        <item sd="0" x="15"/>
        <item sd="0" x="96"/>
        <item sd="0" x="89"/>
        <item sd="0" m="1" x="119"/>
        <item sd="0" x="20"/>
        <item x="6"/>
        <item sd="0" x="29"/>
        <item sd="0" x="77"/>
        <item sd="0" x="55"/>
        <item sd="0" x="76"/>
        <item sd="0" x="72"/>
        <item sd="0" x="79"/>
        <item sd="0" x="41"/>
        <item sd="0" x="26"/>
        <item sd="0" x="42"/>
        <item sd="0" x="73"/>
        <item sd="0" x="44"/>
        <item sd="0" x="68"/>
        <item sd="0" x="30"/>
        <item sd="0" x="52"/>
        <item sd="0" m="1" x="117"/>
        <item sd="0" x="5"/>
        <item sd="0" x="18"/>
        <item sd="0" x="8"/>
        <item sd="0" x="91"/>
        <item sd="0" x="74"/>
        <item sd="0" x="87"/>
        <item sd="0" x="1"/>
        <item sd="0" m="1" x="113"/>
        <item sd="0" m="1" x="122"/>
        <item sd="0" x="28"/>
        <item sd="0" x="75"/>
        <item sd="0" x="43"/>
        <item sd="0" m="1" x="108"/>
        <item sd="0" x="86"/>
        <item sd="0" x="70"/>
        <item sd="0" m="1" x="118"/>
        <item sd="0" x="2"/>
        <item sd="0" x="37"/>
        <item sd="0" x="48"/>
        <item sd="0" m="1" x="121"/>
        <item sd="0" x="78"/>
        <item sd="0" x="95"/>
        <item sd="0" x="39"/>
        <item sd="0" m="1" x="112"/>
        <item sd="0" m="1" x="111"/>
        <item sd="0" x="45"/>
        <item sd="0" x="16"/>
        <item sd="0" x="47"/>
        <item sd="0" x="3"/>
        <item sd="0" x="60"/>
        <item sd="0" x="9"/>
        <item sd="0" x="62"/>
        <item sd="0" x="32"/>
        <item sd="0" x="11"/>
        <item sd="0" x="10"/>
        <item sd="0" x="36"/>
        <item sd="0" x="59"/>
        <item sd="0" x="64"/>
        <item sd="0" x="90"/>
        <item sd="0" x="66"/>
        <item sd="0" x="61"/>
        <item sd="0" x="65"/>
        <item sd="0" x="58"/>
        <item sd="0" x="67"/>
        <item sd="0" x="34"/>
        <item sd="0" x="85"/>
        <item x="33"/>
        <item sd="0" x="35"/>
        <item sd="0" x="63"/>
        <item sd="0" x="71"/>
        <item sd="0" x="83"/>
        <item sd="0" x="25"/>
        <item sd="0" x="93"/>
        <item sd="0" x="4"/>
        <item sd="0" m="1" x="105"/>
        <item sd="0" m="1" x="110"/>
        <item sd="0" x="19"/>
        <item sd="0" x="84"/>
        <item sd="0" x="82"/>
        <item sd="0" x="99"/>
        <item sd="0" m="1" x="124"/>
        <item sd="0" m="1" x="120"/>
        <item sd="0" m="1" x="123"/>
        <item sd="0" m="1" x="114"/>
        <item sd="0" m="1" x="101"/>
        <item sd="0" x="92"/>
        <item sd="0" m="1" x="107"/>
        <item sd="0" m="1" x="100"/>
        <item sd="0" x="21"/>
        <item sd="0" x="17"/>
        <item sd="0" x="56"/>
        <item sd="0" m="1" x="109"/>
        <item sd="0" m="1" x="103"/>
        <item sd="0" x="69"/>
        <item sd="0" m="1" x="106"/>
        <item sd="0" x="94"/>
        <item sd="0" m="1" x="116"/>
        <item x="53"/>
        <item x="54"/>
        <item x="97"/>
      </items>
    </pivotField>
    <pivotField dataField="1" showAll="0"/>
    <pivotField showAll="0"/>
    <pivotField axis="axisRow" multipleItemSelectionAllowed="1" showAll="0" defaultSubtotal="0">
      <items count="31">
        <item sd="0" x="14"/>
        <item sd="0" x="4"/>
        <item sd="0" x="13"/>
        <item sd="0" m="1" x="26"/>
        <item sd="0" x="15"/>
        <item sd="0" x="0"/>
        <item sd="0" x="8"/>
        <item sd="0" x="9"/>
        <item sd="0" x="5"/>
        <item sd="0" m="1" x="24"/>
        <item sd="0" x="1"/>
        <item sd="0" m="1" x="27"/>
        <item sd="0" m="1" x="30"/>
        <item sd="0" m="1" x="25"/>
        <item x="23"/>
        <item sd="0" x="12"/>
        <item sd="0" x="2"/>
        <item x="22"/>
        <item sd="0" x="19"/>
        <item x="17"/>
        <item sd="0" x="11"/>
        <item m="1" x="28"/>
        <item x="18"/>
        <item x="16"/>
        <item m="1" x="29"/>
        <item x="6"/>
        <item x="3"/>
        <item x="7"/>
        <item x="10"/>
        <item x="20"/>
        <item x="21"/>
      </items>
    </pivotField>
    <pivotField axis="axisRow" multipleItemSelectionAllowed="1" showAll="0">
      <items count="49">
        <item m="1" x="42"/>
        <item m="1" x="28"/>
        <item x="20"/>
        <item x="16"/>
        <item m="1" x="39"/>
        <item m="1" x="44"/>
        <item m="1" x="45"/>
        <item x="23"/>
        <item x="17"/>
        <item m="1" x="29"/>
        <item m="1" x="32"/>
        <item m="1" x="33"/>
        <item x="12"/>
        <item x="3"/>
        <item m="1" x="47"/>
        <item x="0"/>
        <item m="1" x="34"/>
        <item x="5"/>
        <item x="4"/>
        <item x="22"/>
        <item x="19"/>
        <item x="21"/>
        <item x="11"/>
        <item m="1" x="30"/>
        <item x="9"/>
        <item m="1" x="43"/>
        <item x="10"/>
        <item m="1" x="37"/>
        <item x="27"/>
        <item x="6"/>
        <item x="1"/>
        <item m="1" x="38"/>
        <item x="2"/>
        <item x="8"/>
        <item m="1" x="36"/>
        <item x="15"/>
        <item m="1" x="35"/>
        <item m="1" x="41"/>
        <item x="26"/>
        <item x="13"/>
        <item x="18"/>
        <item m="1" x="40"/>
        <item m="1" x="46"/>
        <item x="25"/>
        <item m="1" x="31"/>
        <item x="14"/>
        <item x="7"/>
        <item x="24"/>
        <item t="default"/>
      </items>
    </pivotField>
    <pivotField showAll="0" defaultSubtotal="0"/>
    <pivotField showAll="0"/>
    <pivotField showAll="0"/>
    <pivotField numFmtId="169" showAll="0"/>
    <pivotField numFmtId="169" showAll="0"/>
    <pivotField dataField="1" showAll="0"/>
    <pivotField dataField="1" numFmtId="166" showAll="0"/>
    <pivotField axis="axisPage" multipleItemSelectionAllowed="1" showAll="0" defaultSubtotal="0">
      <items count="3">
        <item h="1" x="1"/>
        <item x="0"/>
        <item h="1" m="1" x="2"/>
      </items>
    </pivotField>
    <pivotField axis="axisRow" showAll="0" sortType="ascending" defaultSubtotal="0">
      <items count="49">
        <item sd="0" m="1" x="48"/>
        <item sd="0" x="8"/>
        <item sd="0" x="7"/>
        <item sd="0" x="6"/>
        <item x="11"/>
        <item sd="0" x="41"/>
        <item x="10"/>
        <item sd="0" x="15"/>
        <item sd="0" x="29"/>
        <item sd="0" x="30"/>
        <item sd="0" x="47"/>
        <item sd="0" x="40"/>
        <item x="23"/>
        <item sd="0" x="12"/>
        <item x="9"/>
        <item sd="0" x="1"/>
        <item sd="0" x="5"/>
        <item sd="0" x="2"/>
        <item sd="0" x="3"/>
        <item sd="0" x="24"/>
        <item sd="0" x="28"/>
        <item sd="0" x="27"/>
        <item x="4"/>
        <item sd="0" x="34"/>
        <item sd="0" x="35"/>
        <item sd="0" x="25"/>
        <item sd="0" x="26"/>
        <item sd="0" x="36"/>
        <item x="21"/>
        <item sd="0" x="20"/>
        <item sd="0" x="46"/>
        <item sd="0" x="31"/>
        <item sd="0" x="17"/>
        <item sd="0" x="13"/>
        <item sd="0" x="0"/>
        <item sd="0" x="18"/>
        <item sd="0" x="16"/>
        <item sd="0" x="22"/>
        <item sd="0" x="38"/>
        <item sd="0" x="45"/>
        <item sd="0" x="39"/>
        <item sd="0" x="42"/>
        <item sd="0" x="32"/>
        <item sd="0" x="43"/>
        <item sd="0" x="19"/>
        <item sd="0" x="33"/>
        <item sd="0" x="14"/>
        <item sd="0" x="44"/>
        <item sd="0" x="37"/>
      </items>
    </pivotField>
    <pivotField axis="axisPage" dataField="1" multipleItemSelectionAllowed="1" showAll="0" defaultSubtotal="0">
      <items count="270">
        <item h="1" x="0"/>
        <item x="18"/>
        <item m="1" x="176"/>
        <item m="1" x="239"/>
        <item m="1" x="261"/>
        <item x="1"/>
        <item m="1" x="150"/>
        <item x="7"/>
        <item m="1" x="207"/>
        <item x="24"/>
        <item x="20"/>
        <item m="1" x="184"/>
        <item m="1" x="68"/>
        <item m="1" x="79"/>
        <item m="1" x="115"/>
        <item m="1" x="26"/>
        <item m="1" x="151"/>
        <item m="1" x="91"/>
        <item m="1" x="231"/>
        <item m="1" x="109"/>
        <item m="1" x="263"/>
        <item m="1" x="93"/>
        <item m="1" x="265"/>
        <item m="1" x="66"/>
        <item m="1" x="140"/>
        <item m="1" x="258"/>
        <item m="1" x="108"/>
        <item m="1" x="99"/>
        <item m="1" x="139"/>
        <item m="1" x="82"/>
        <item x="21"/>
        <item m="1" x="72"/>
        <item x="14"/>
        <item m="1" x="102"/>
        <item m="1" x="75"/>
        <item x="16"/>
        <item m="1" x="241"/>
        <item m="1" x="204"/>
        <item m="1" x="179"/>
        <item m="1" x="81"/>
        <item m="1" x="58"/>
        <item m="1" x="197"/>
        <item x="9"/>
        <item m="1" x="248"/>
        <item m="1" x="135"/>
        <item m="1" x="90"/>
        <item m="1" x="78"/>
        <item m="1" x="170"/>
        <item m="1" x="187"/>
        <item m="1" x="39"/>
        <item m="1" x="235"/>
        <item m="1" x="167"/>
        <item m="1" x="219"/>
        <item x="15"/>
        <item m="1" x="126"/>
        <item m="1" x="60"/>
        <item m="1" x="171"/>
        <item m="1" x="200"/>
        <item m="1" x="61"/>
        <item m="1" x="118"/>
        <item m="1" x="156"/>
        <item m="1" x="31"/>
        <item m="1" x="95"/>
        <item x="22"/>
        <item m="1" x="52"/>
        <item h="1" m="1" x="63"/>
        <item m="1" x="51"/>
        <item m="1" x="206"/>
        <item m="1" x="166"/>
        <item m="1" x="217"/>
        <item m="1" x="172"/>
        <item m="1" x="104"/>
        <item x="8"/>
        <item m="1" x="127"/>
        <item m="1" x="124"/>
        <item m="1" x="50"/>
        <item m="1" x="162"/>
        <item m="1" x="46"/>
        <item m="1" x="198"/>
        <item m="1" x="131"/>
        <item m="1" x="194"/>
        <item m="1" x="240"/>
        <item m="1" x="71"/>
        <item m="1" x="266"/>
        <item m="1" x="214"/>
        <item m="1" x="86"/>
        <item m="1" x="42"/>
        <item m="1" x="40"/>
        <item m="1" x="56"/>
        <item x="13"/>
        <item m="1" x="32"/>
        <item m="1" x="146"/>
        <item x="6"/>
        <item m="1" x="251"/>
        <item x="3"/>
        <item m="1" x="255"/>
        <item m="1" x="247"/>
        <item x="19"/>
        <item m="1" x="106"/>
        <item m="1" x="49"/>
        <item x="17"/>
        <item x="23"/>
        <item m="1" x="269"/>
        <item m="1" x="122"/>
        <item m="1" x="209"/>
        <item m="1" x="189"/>
        <item m="1" x="161"/>
        <item m="1" x="94"/>
        <item m="1" x="136"/>
        <item m="1" x="250"/>
        <item m="1" x="259"/>
        <item m="1" x="80"/>
        <item m="1" x="103"/>
        <item m="1" x="141"/>
        <item m="1" x="114"/>
        <item m="1" x="57"/>
        <item m="1" x="130"/>
        <item m="1" x="262"/>
        <item m="1" x="193"/>
        <item m="1" x="137"/>
        <item m="1" x="180"/>
        <item m="1" x="178"/>
        <item m="1" x="62"/>
        <item m="1" x="47"/>
        <item m="1" x="190"/>
        <item m="1" x="54"/>
        <item m="1" x="177"/>
        <item m="1" x="98"/>
        <item m="1" x="147"/>
        <item m="1" x="121"/>
        <item m="1" x="164"/>
        <item m="1" x="73"/>
        <item m="1" x="220"/>
        <item m="1" x="226"/>
        <item m="1" x="224"/>
        <item m="1" x="201"/>
        <item m="1" x="134"/>
        <item x="4"/>
        <item m="1" x="183"/>
        <item m="1" x="77"/>
        <item m="1" x="138"/>
        <item m="1" x="256"/>
        <item m="1" x="245"/>
        <item m="1" x="229"/>
        <item m="1" x="175"/>
        <item m="1" x="260"/>
        <item m="1" x="129"/>
        <item m="1" x="213"/>
        <item m="1" x="89"/>
        <item m="1" x="227"/>
        <item m="1" x="182"/>
        <item x="10"/>
        <item h="1" m="1" x="254"/>
        <item m="1" x="163"/>
        <item m="1" x="165"/>
        <item m="1" x="88"/>
        <item m="1" x="117"/>
        <item m="1" x="153"/>
        <item m="1" x="244"/>
        <item h="1" m="1" x="67"/>
        <item m="1" x="35"/>
        <item m="1" x="160"/>
        <item m="1" x="238"/>
        <item h="1" m="1" x="218"/>
        <item x="11"/>
        <item h="1" m="1" x="243"/>
        <item m="1" x="257"/>
        <item x="25"/>
        <item m="1" x="44"/>
        <item m="1" x="148"/>
        <item m="1" x="55"/>
        <item m="1" x="59"/>
        <item m="1" x="125"/>
        <item m="1" x="142"/>
        <item m="1" x="27"/>
        <item m="1" x="113"/>
        <item h="1" m="1" x="41"/>
        <item h="1" m="1" x="174"/>
        <item m="1" x="83"/>
        <item h="1" m="1" x="249"/>
        <item h="1" m="1" x="202"/>
        <item m="1" x="264"/>
        <item m="1" x="168"/>
        <item m="1" x="157"/>
        <item m="1" x="29"/>
        <item m="1" x="120"/>
        <item m="1" x="48"/>
        <item h="1" m="1" x="181"/>
        <item m="1" x="64"/>
        <item x="5"/>
        <item m="1" x="252"/>
        <item m="1" x="110"/>
        <item m="1" x="132"/>
        <item h="1" m="1" x="188"/>
        <item h="1" m="1" x="69"/>
        <item m="1" x="85"/>
        <item m="1" x="185"/>
        <item m="1" x="92"/>
        <item m="1" x="236"/>
        <item m="1" x="246"/>
        <item m="1" x="208"/>
        <item h="1" m="1" x="155"/>
        <item m="1" x="76"/>
        <item m="1" x="191"/>
        <item m="1" x="215"/>
        <item h="1" m="1" x="267"/>
        <item m="1" x="232"/>
        <item m="1" x="195"/>
        <item h="1" m="1" x="100"/>
        <item m="1" x="123"/>
        <item h="1" m="1" x="36"/>
        <item m="1" x="199"/>
        <item m="1" x="173"/>
        <item h="1" m="1" x="234"/>
        <item h="1" m="1" x="230"/>
        <item h="1" m="1" x="30"/>
        <item m="1" x="152"/>
        <item m="1" x="84"/>
        <item m="1" x="149"/>
        <item h="1" m="1" x="107"/>
        <item h="1" m="1" x="34"/>
        <item h="1" m="1" x="74"/>
        <item h="1" m="1" x="112"/>
        <item m="1" x="154"/>
        <item m="1" x="53"/>
        <item m="1" x="43"/>
        <item m="1" x="253"/>
        <item m="1" x="222"/>
        <item m="1" x="242"/>
        <item m="1" x="192"/>
        <item m="1" x="97"/>
        <item m="1" x="37"/>
        <item m="1" x="105"/>
        <item m="1" x="111"/>
        <item m="1" x="133"/>
        <item m="1" x="223"/>
        <item m="1" x="196"/>
        <item m="1" x="205"/>
        <item m="1" x="268"/>
        <item h="1" m="1" x="186"/>
        <item h="1" m="1" x="119"/>
        <item h="1" m="1" x="101"/>
        <item h="1" m="1" x="228"/>
        <item h="1" m="1" x="233"/>
        <item h="1" m="1" x="212"/>
        <item h="1" m="1" x="38"/>
        <item h="1" m="1" x="237"/>
        <item h="1" m="1" x="221"/>
        <item h="1" m="1" x="28"/>
        <item x="12"/>
        <item h="1" m="1" x="144"/>
        <item h="1" m="1" x="169"/>
        <item m="1" x="159"/>
        <item m="1" x="128"/>
        <item m="1" x="158"/>
        <item m="1" x="210"/>
        <item h="1" m="1" x="216"/>
        <item m="1" x="203"/>
        <item h="1" m="1" x="70"/>
        <item m="1" x="45"/>
        <item m="1" x="145"/>
        <item m="1" x="225"/>
        <item m="1" x="211"/>
        <item m="1" x="116"/>
        <item h="1" m="1" x="143"/>
        <item h="1" m="1" x="96"/>
        <item m="1" x="65"/>
        <item h="1" m="1" x="33"/>
        <item h="1" m="1" x="87"/>
        <item h="1" x="2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4">
    <field x="19"/>
    <field x="6"/>
    <field x="9"/>
    <field x="10"/>
  </rowFields>
  <rowItems count="65">
    <i>
      <x v="1"/>
    </i>
    <i>
      <x v="2"/>
    </i>
    <i>
      <x v="3"/>
    </i>
    <i>
      <x v="4"/>
    </i>
    <i r="1">
      <x v="30"/>
    </i>
    <i r="2">
      <x v="8"/>
    </i>
    <i r="2">
      <x v="27"/>
    </i>
    <i r="3">
      <x v="13"/>
    </i>
    <i r="1">
      <x v="78"/>
    </i>
    <i>
      <x v="5"/>
    </i>
    <i>
      <x v="6"/>
    </i>
    <i r="1">
      <x v="46"/>
    </i>
    <i r="1">
      <x v="78"/>
    </i>
    <i r="1">
      <x v="87"/>
    </i>
    <i>
      <x v="7"/>
    </i>
    <i>
      <x v="9"/>
    </i>
    <i>
      <x v="10"/>
    </i>
    <i>
      <x v="11"/>
    </i>
    <i>
      <x v="12"/>
    </i>
    <i r="1">
      <x v="37"/>
    </i>
    <i r="1">
      <x v="60"/>
    </i>
    <i r="1">
      <x v="85"/>
    </i>
    <i r="1">
      <x v="90"/>
    </i>
    <i>
      <x v="13"/>
    </i>
    <i>
      <x v="14"/>
    </i>
    <i r="1">
      <x v="9"/>
    </i>
    <i r="1">
      <x v="43"/>
    </i>
    <i r="1">
      <x v="83"/>
    </i>
    <i r="1">
      <x v="99"/>
    </i>
    <i>
      <x v="15"/>
    </i>
    <i>
      <x v="16"/>
    </i>
    <i>
      <x v="17"/>
    </i>
    <i>
      <x v="18"/>
    </i>
    <i>
      <x v="20"/>
    </i>
    <i>
      <x v="21"/>
    </i>
    <i>
      <x v="22"/>
    </i>
    <i r="1">
      <x v="44"/>
    </i>
    <i r="1">
      <x v="89"/>
    </i>
    <i>
      <x v="23"/>
    </i>
    <i>
      <x v="24"/>
    </i>
    <i>
      <x v="25"/>
    </i>
    <i>
      <x v="28"/>
    </i>
    <i r="1">
      <x v="1"/>
    </i>
    <i r="1">
      <x v="23"/>
    </i>
    <i r="1">
      <x v="68"/>
    </i>
    <i r="1">
      <x v="84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6"/>
    </i>
    <i>
      <x v="47"/>
    </i>
    <i>
      <x v="4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0" hier="-1"/>
    <pageField fld="18" hier="-1"/>
  </pageFields>
  <dataFields count="5">
    <dataField name="Suma de Cant. pendiente" fld="7" baseField="0" baseItem="0"/>
    <dataField name="Suma de Cant. Programada" fld="21" baseField="19" baseItem="1"/>
    <dataField name="Máx. de Disponibilidad" fld="20" subtotal="max" baseField="0" baseItem="0"/>
    <dataField name="Máx. de CUPO CONTADO" fld="16" subtotal="max" baseField="0" baseItem="0" numFmtId="166"/>
    <dataField name="Máx. de CUPO CREDITO" fld="17" subtotal="max" baseField="0" baseItem="0" numFmtId="166"/>
  </dataFields>
  <formats count="33">
    <format dxfId="105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04">
      <pivotArea field="19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2">
      <pivotArea field="19" type="button" dataOnly="0" labelOnly="1" outline="0" axis="axisRow" fieldPosition="0"/>
    </format>
    <format dxfId="1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0">
      <pivotArea field="20" type="button" dataOnly="0" labelOnly="1" outline="0" axis="axisPage" fieldPosition="0"/>
    </format>
    <format dxfId="99">
      <pivotArea field="2" type="button" dataOnly="0" labelOnly="1" outline="0"/>
    </format>
    <format dxfId="98">
      <pivotArea field="19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6">
      <pivotArea field="19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4">
      <pivotArea dataOnly="0" labelOnly="1" fieldPosition="0">
        <references count="2">
          <reference field="6" count="1">
            <x v="119"/>
          </reference>
          <reference field="19" count="1" selected="0">
            <x v="29"/>
          </reference>
        </references>
      </pivotArea>
    </format>
    <format dxfId="93">
      <pivotArea dataOnly="0" labelOnly="1" fieldPosition="0">
        <references count="2">
          <reference field="6" count="1">
            <x v="119"/>
          </reference>
          <reference field="19" count="1" selected="0">
            <x v="29"/>
          </reference>
        </references>
      </pivotArea>
    </format>
    <format dxfId="92">
      <pivotArea dataOnly="0" labelOnly="1" fieldPosition="0">
        <references count="2">
          <reference field="6" count="1">
            <x v="97"/>
          </reference>
          <reference field="19" count="1" selected="0">
            <x v="29"/>
          </reference>
        </references>
      </pivotArea>
    </format>
    <format dxfId="91">
      <pivotArea dataOnly="0" labelOnly="1" fieldPosition="0">
        <references count="1">
          <reference field="19" count="1">
            <x v="16"/>
          </reference>
        </references>
      </pivotArea>
    </format>
    <format dxfId="90">
      <pivotArea dataOnly="0" labelOnly="1" fieldPosition="0">
        <references count="1">
          <reference field="19" count="1">
            <x v="18"/>
          </reference>
        </references>
      </pivotArea>
    </format>
    <format dxfId="89">
      <pivotArea dataOnly="0" labelOnly="1" fieldPosition="0">
        <references count="1">
          <reference field="19" count="1">
            <x v="17"/>
          </reference>
        </references>
      </pivotArea>
    </format>
    <format dxfId="88">
      <pivotArea dataOnly="0" labelOnly="1" fieldPosition="0">
        <references count="2">
          <reference field="6" count="1">
            <x v="77"/>
          </reference>
          <reference field="19" count="1" selected="0">
            <x v="11"/>
          </reference>
        </references>
      </pivotArea>
    </format>
    <format dxfId="87">
      <pivotArea dataOnly="0" labelOnly="1" fieldPosition="0">
        <references count="2">
          <reference field="6" count="1">
            <x v="60"/>
          </reference>
          <reference field="19" count="1" selected="0">
            <x v="12"/>
          </reference>
        </references>
      </pivotArea>
    </format>
    <format dxfId="86">
      <pivotArea dataOnly="0" labelOnly="1" fieldPosition="0">
        <references count="2">
          <reference field="6" count="1">
            <x v="37"/>
          </reference>
          <reference field="19" count="1" selected="0">
            <x v="12"/>
          </reference>
        </references>
      </pivotArea>
    </format>
    <format dxfId="85">
      <pivotArea dataOnly="0" labelOnly="1" fieldPosition="0">
        <references count="2">
          <reference field="6" count="1">
            <x v="90"/>
          </reference>
          <reference field="19" count="1" selected="0">
            <x v="12"/>
          </reference>
        </references>
      </pivotArea>
    </format>
    <format dxfId="84">
      <pivotArea dataOnly="0" labelOnly="1" fieldPosition="0">
        <references count="1">
          <reference field="19" count="1">
            <x v="12"/>
          </reference>
        </references>
      </pivotArea>
    </format>
    <format dxfId="83">
      <pivotArea dataOnly="0" labelOnly="1" fieldPosition="0">
        <references count="1">
          <reference field="19" count="1">
            <x v="11"/>
          </reference>
        </references>
      </pivotArea>
    </format>
    <format dxfId="82">
      <pivotArea dataOnly="0" labelOnly="1" fieldPosition="0">
        <references count="1">
          <reference field="19" count="1">
            <x v="10"/>
          </reference>
        </references>
      </pivotArea>
    </format>
    <format dxfId="81">
      <pivotArea dataOnly="0" labelOnly="1" fieldPosition="0">
        <references count="2">
          <reference field="6" count="1">
            <x v="84"/>
          </reference>
          <reference field="19" count="1" selected="0">
            <x v="29"/>
          </reference>
        </references>
      </pivotArea>
    </format>
    <format dxfId="80">
      <pivotArea dataOnly="0" labelOnly="1" fieldPosition="0">
        <references count="2">
          <reference field="6" count="1">
            <x v="114"/>
          </reference>
          <reference field="19" count="1" selected="0">
            <x v="34"/>
          </reference>
        </references>
      </pivotArea>
    </format>
    <format dxfId="79">
      <pivotArea dataOnly="0" labelOnly="1" fieldPosition="0">
        <references count="2">
          <reference field="6" count="1">
            <x v="75"/>
          </reference>
          <reference field="19" count="1" selected="0">
            <x v="38"/>
          </reference>
        </references>
      </pivotArea>
    </format>
    <format dxfId="78">
      <pivotArea dataOnly="0" labelOnly="1" fieldPosition="0">
        <references count="2">
          <reference field="6" count="1">
            <x v="82"/>
          </reference>
          <reference field="19" count="1" selected="0">
            <x v="38"/>
          </reference>
        </references>
      </pivotArea>
    </format>
    <format dxfId="77">
      <pivotArea dataOnly="0" labelOnly="1" fieldPosition="0">
        <references count="1">
          <reference field="19" count="1">
            <x v="41"/>
          </reference>
        </references>
      </pivotArea>
    </format>
    <format dxfId="76">
      <pivotArea dataOnly="0" labelOnly="1" fieldPosition="0">
        <references count="1">
          <reference field="19" count="1">
            <x v="40"/>
          </reference>
        </references>
      </pivotArea>
    </format>
    <format dxfId="75">
      <pivotArea dataOnly="0" labelOnly="1" fieldPosition="0">
        <references count="1">
          <reference field="19" count="1">
            <x v="38"/>
          </reference>
        </references>
      </pivotArea>
    </format>
    <format dxfId="74">
      <pivotArea dataOnly="0" labelOnly="1" fieldPosition="0">
        <references count="1">
          <reference field="19" count="1">
            <x v="22"/>
          </reference>
        </references>
      </pivotArea>
    </format>
    <format dxfId="73">
      <pivotArea dataOnly="0" labelOnly="1" fieldPosition="0">
        <references count="1">
          <reference field="19" count="1">
            <x v="24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I136" firstHeaderRow="1" firstDataRow="2" firstDataCol="7" rowPageCount="1" colPageCount="1"/>
  <pivotFields count="28">
    <pivotField axis="axisRow" compact="0" outline="0" showAll="0" defaultSubtotal="0">
      <items count="1618">
        <item m="1" x="425"/>
        <item m="1" x="367"/>
        <item m="1" x="509"/>
        <item m="1" x="898"/>
        <item m="1" x="885"/>
        <item m="1" x="1129"/>
        <item m="1" x="1439"/>
        <item m="1" x="1588"/>
        <item m="1" x="370"/>
        <item m="1" x="512"/>
        <item m="1" x="677"/>
        <item m="1" x="903"/>
        <item m="1" x="1142"/>
        <item m="1" x="890"/>
        <item m="1" x="1132"/>
        <item m="1" x="1296"/>
        <item m="1" x="1443"/>
        <item m="1" x="1592"/>
        <item m="1" x="373"/>
        <item m="1" x="513"/>
        <item m="1" x="679"/>
        <item m="1" x="907"/>
        <item m="1" x="1146"/>
        <item m="1" x="895"/>
        <item m="1" x="1136"/>
        <item m="1" x="1300"/>
        <item m="1" x="1447"/>
        <item m="1" x="1597"/>
        <item m="1" x="379"/>
        <item m="1" x="517"/>
        <item m="1" x="686"/>
        <item m="1" x="913"/>
        <item m="1" x="1151"/>
        <item m="1" x="900"/>
        <item m="1" x="1140"/>
        <item m="1" x="1307"/>
        <item m="1" x="1451"/>
        <item m="1" x="1602"/>
        <item m="1" x="383"/>
        <item m="1" x="522"/>
        <item m="1" x="691"/>
        <item m="1" x="920"/>
        <item m="1" x="1155"/>
        <item m="1" x="1065"/>
        <item m="1" x="1256"/>
        <item m="1" x="1403"/>
        <item m="1" x="1555"/>
        <item m="1" x="477"/>
        <item m="1" x="630"/>
        <item m="1" x="1090"/>
        <item m="1" x="837"/>
        <item m="1" x="1073"/>
        <item m="1" x="1261"/>
        <item m="1" x="1407"/>
        <item m="1" x="1560"/>
        <item m="1" x="343"/>
        <item m="1" x="636"/>
        <item m="1" x="860"/>
        <item m="1" x="844"/>
        <item m="1" x="1412"/>
        <item m="1" x="346"/>
        <item m="1" x="642"/>
        <item m="1" x="866"/>
        <item m="1" x="850"/>
        <item m="1" x="1085"/>
        <item m="1" x="1417"/>
        <item m="1" x="349"/>
        <item m="1" x="646"/>
        <item m="1" x="1107"/>
        <item m="1" x="1092"/>
        <item m="1" x="1274"/>
        <item m="1" x="1421"/>
        <item m="1" x="1570"/>
        <item m="1" x="353"/>
        <item m="1" x="493"/>
        <item m="1" x="651"/>
        <item m="1" x="874"/>
        <item m="1" x="1113"/>
        <item m="1" x="862"/>
        <item m="1" x="1098"/>
        <item m="1" x="1279"/>
        <item m="1" x="1425"/>
        <item m="1" x="1574"/>
        <item m="1" x="357"/>
        <item m="1" x="498"/>
        <item m="1" x="658"/>
        <item m="1" x="879"/>
        <item m="1" x="1122"/>
        <item m="1" x="867"/>
        <item m="1" x="1103"/>
        <item m="1" x="1428"/>
        <item m="1" x="1578"/>
        <item m="1" x="359"/>
        <item m="1" x="501"/>
        <item m="1" x="661"/>
        <item m="1" x="883"/>
        <item m="1" x="1127"/>
        <item m="1" x="871"/>
        <item m="1" x="1108"/>
        <item m="1" x="1283"/>
        <item m="1" x="1431"/>
        <item m="1" x="1580"/>
        <item m="1" x="361"/>
        <item m="1" x="503"/>
        <item m="1" x="664"/>
        <item m="1" x="888"/>
        <item m="1" x="1130"/>
        <item m="1" x="875"/>
        <item m="1" x="1114"/>
        <item m="1" x="1286"/>
        <item m="1" x="1434"/>
        <item m="1" x="1583"/>
        <item m="1" x="364"/>
        <item m="1" x="507"/>
        <item m="1" x="669"/>
        <item m="1" x="893"/>
        <item m="1" x="1134"/>
        <item m="1" x="880"/>
        <item m="1" x="1123"/>
        <item m="1" x="786"/>
        <item m="1" x="1538"/>
        <item m="1" x="322"/>
        <item m="1" x="828"/>
        <item m="1" x="811"/>
        <item m="1" x="1047"/>
        <item m="1" x="1247"/>
        <item m="1" x="1549"/>
        <item m="1" x="331"/>
        <item m="1" x="842"/>
        <item m="1" x="820"/>
        <item m="1" x="1252"/>
        <item m="1" x="469"/>
        <item m="1" x="848"/>
        <item m="1" x="1083"/>
        <item m="1" x="1064"/>
        <item m="1" x="1401"/>
        <item m="1" x="476"/>
        <item m="1" x="853"/>
        <item m="1" x="1089"/>
        <item m="1" x="836"/>
        <item m="1" x="1072"/>
        <item m="1" x="1406"/>
        <item m="1" x="482"/>
        <item m="1" x="859"/>
        <item m="1" x="843"/>
        <item m="1" x="1079"/>
        <item m="1" x="1264"/>
        <item m="1" x="1410"/>
        <item m="1" x="1562"/>
        <item m="1" x="345"/>
        <item m="1" x="486"/>
        <item m="1" x="641"/>
        <item m="1" x="865"/>
        <item m="1" x="1102"/>
        <item m="1" x="849"/>
        <item m="1" x="1084"/>
        <item m="1" x="1268"/>
        <item m="1" x="1416"/>
        <item m="1" x="1565"/>
        <item m="1" x="348"/>
        <item m="1" x="489"/>
        <item m="1" x="645"/>
        <item m="1" x="870"/>
        <item m="1" x="1106"/>
        <item m="1" x="854"/>
        <item m="1" x="1091"/>
        <item m="1" x="1273"/>
        <item m="1" x="1420"/>
        <item m="1" x="352"/>
        <item m="1" x="650"/>
        <item m="1" x="1112"/>
        <item m="1" x="861"/>
        <item m="1" x="1278"/>
        <item m="1" x="1424"/>
        <item m="1" x="1573"/>
        <item m="1" x="356"/>
        <item m="1" x="497"/>
        <item m="1" x="656"/>
        <item m="1" x="877"/>
        <item m="1" x="1120"/>
        <item m="1" x="742"/>
        <item m="1" x="987"/>
        <item m="1" x="1202"/>
        <item m="1" x="1359"/>
        <item m="1" x="1513"/>
        <item m="1" x="438"/>
        <item m="1" x="780"/>
        <item m="1" x="1021"/>
        <item m="1" x="754"/>
        <item x="251"/>
        <item m="1" x="305"/>
        <item m="1" x="320"/>
        <item m="1" x="448"/>
        <item m="1" x="313"/>
        <item m="1" x="1521"/>
        <item m="1" x="611"/>
        <item m="1" x="1224"/>
        <item m="1" x="1333"/>
        <item m="1" x="281"/>
        <item m="1" x="1172"/>
        <item m="1" x="761"/>
        <item m="1" x="730"/>
        <item m="1" x="999"/>
        <item m="1" x="974"/>
        <item m="1" x="707"/>
        <item m="1" x="737"/>
        <item m="1" x="1497"/>
        <item m="1" x="575"/>
        <item m="1" x="430"/>
        <item m="1" x="474"/>
        <item m="1" x="338"/>
        <item m="1" x="423"/>
        <item m="1" x="569"/>
        <item m="1" x="1352"/>
        <item m="1" x="1504"/>
        <item m="1" x="1345"/>
        <item m="1" x="946"/>
        <item m="1" x="274"/>
        <item m="1" x="411"/>
        <item m="1" x="584"/>
        <item m="1" x="778"/>
        <item m="1" x="753"/>
        <item m="1" x="304"/>
        <item m="1" x="458"/>
        <item m="1" x="599"/>
        <item m="1" x="806"/>
        <item m="1" x="1222"/>
        <item m="1" x="1043"/>
        <item m="1" x="770"/>
        <item m="1" x="1009"/>
        <item m="1" x="446"/>
        <item m="1" x="1060"/>
        <item m="1" x="1382"/>
        <item m="1" x="1232"/>
        <item m="1" x="311"/>
        <item m="1" x="608"/>
        <item m="1" x="816"/>
        <item m="1" x="1032"/>
        <item m="1" x="796"/>
        <item m="1" x="1368"/>
        <item m="1" x="781"/>
        <item m="1" x="1022"/>
        <item m="1" x="319"/>
        <item m="1" x="1535"/>
        <item m="1" x="303"/>
        <item m="1" x="769"/>
        <item m="1" x="1507"/>
        <item m="1" x="284"/>
        <item m="1" x="433"/>
        <item m="1" x="1214"/>
        <item m="1" x="1367"/>
        <item m="1" x="578"/>
        <item m="1" x="1526"/>
        <item m="1" x="1221"/>
        <item m="1" x="1008"/>
        <item m="1" x="1001"/>
        <item m="1" x="953"/>
        <item m="1" x="553"/>
        <item m="1" x="970"/>
        <item m="1" x="547"/>
        <item m="1" x="405"/>
        <item m="1" x="398"/>
        <item m="1" x="833"/>
        <item m="1" x="944"/>
        <item m="1" x="1313"/>
        <item m="1" x="453"/>
        <item m="1" x="392"/>
        <item m="1" x="1512"/>
        <item m="1" x="1020"/>
        <item m="1" x="585"/>
        <item m="1" x="1374"/>
        <item m="1" x="779"/>
        <item m="1" x="437"/>
        <item m="1" x="1231"/>
        <item m="1" x="289"/>
        <item m="1" x="310"/>
        <item m="1" x="1187"/>
        <item m="1" x="738"/>
        <item m="1" x="1193"/>
        <item m="1" x="991"/>
        <item m="1" x="724"/>
        <item m="1" x="1208"/>
        <item m="1" x="1362"/>
        <item m="1" x="992"/>
        <item m="1" x="749"/>
        <item m="1" x="1486"/>
        <item m="1" x="1519"/>
        <item m="1" x="295"/>
        <item m="1" x="415"/>
        <item m="1" x="573"/>
        <item m="1" x="1495"/>
        <item m="1" x="777"/>
        <item m="1" x="1019"/>
        <item m="1" x="278"/>
        <item m="1" x="984"/>
        <item m="1" x="1358"/>
        <item m="1" x="288"/>
        <item m="1" x="1201"/>
        <item m="1" x="436"/>
        <item m="1" x="1510"/>
        <item m="1" x="998"/>
        <item m="1" x="591"/>
        <item m="1" x="442"/>
        <item m="1" x="428"/>
        <item m="1" x="766"/>
        <item m="1" x="1343"/>
        <item m="1" x="971"/>
        <item m="1" x="759"/>
        <item m="1" x="567"/>
        <item m="1" x="1349"/>
        <item m="1" x="1501"/>
        <item m="1" x="1007"/>
        <item m="1" x="583"/>
        <item m="1" x="560"/>
        <item m="1" x="266"/>
        <item m="1" x="272"/>
        <item m="1" x="728"/>
        <item m="1" x="421"/>
        <item m="1" x="298"/>
        <item m="1" x="443"/>
        <item m="1" x="795"/>
        <item m="1" x="1520"/>
        <item m="1" x="1531"/>
        <item m="1" x="593"/>
        <item m="1" x="318"/>
        <item m="1" x="531"/>
        <item m="1" x="682"/>
        <item m="1" x="909"/>
        <item m="1" x="951"/>
        <item m="1" x="698"/>
        <item m="1" x="896"/>
        <item m="1" x="1458"/>
        <item m="1" x="391"/>
        <item m="1" x="941"/>
        <item m="1" x="1613"/>
        <item m="1" x="704"/>
        <item m="1" x="1147"/>
        <item m="1" x="1157"/>
        <item m="1" x="1607"/>
        <item m="1" x="1311"/>
        <item m="1" x="929"/>
        <item m="1" x="1471"/>
        <item m="1" x="809"/>
        <item m="1" x="1466"/>
        <item m="1" x="922"/>
        <item m="1" x="692"/>
        <item m="1" x="1322"/>
        <item m="1" x="711"/>
        <item m="1" x="534"/>
        <item m="1" x="396"/>
        <item m="1" x="1616"/>
        <item m="1" x="1603"/>
        <item m="1" x="601"/>
        <item m="1" x="1381"/>
        <item m="1" x="552"/>
        <item m="1" x="1116"/>
        <item m="1" x="1125"/>
        <item m="1" x="510"/>
        <item m="1" x="648"/>
        <item m="1" x="371"/>
        <item m="1" x="713"/>
        <item m="1" x="1294"/>
        <item m="1" x="942"/>
        <item m="1" x="887"/>
        <item m="1" x="886"/>
        <item m="1" x="938"/>
        <item m="1" x="915"/>
        <item m="1" x="368"/>
        <item m="1" x="663"/>
        <item m="1" x="1440"/>
        <item m="1" x="1110"/>
        <item m="1" x="1293"/>
        <item m="1" x="687"/>
        <item m="1" x="680"/>
        <item m="1" x="1567"/>
        <item m="1" x="666"/>
        <item m="1" x="1589"/>
        <item m="1" x="830"/>
        <item m="1" x="637"/>
        <item m="1" x="891"/>
        <item m="1" x="624"/>
        <item m="1" x="845"/>
        <item m="1" x="1080"/>
        <item m="1" x="1413"/>
        <item m="1" x="1133"/>
        <item m="1" x="616"/>
        <item m="1" x="1266"/>
        <item m="1" x="1577"/>
        <item m="1" x="376"/>
        <item m="1" x="1052"/>
        <item m="1" x="1445"/>
        <item m="1" x="1250"/>
        <item m="1" x="1341"/>
        <item m="1" x="470"/>
        <item m="1" x="1118"/>
        <item m="1" x="773"/>
        <item m="1" x="408"/>
        <item m="1" x="649"/>
        <item m="1" x="873"/>
        <item m="1" x="1569"/>
        <item m="1" x="351"/>
        <item m="1" x="1419"/>
        <item m="1" x="627"/>
        <item m="1" x="1068"/>
        <item m="1" x="1269"/>
        <item m="1" x="1086"/>
        <item m="1" x="851"/>
        <item m="1" x="653"/>
        <item m="1" x="435"/>
        <item m="1" x="582"/>
        <item m="1" x="775"/>
        <item m="1" x="1111"/>
        <item m="1" x="1572"/>
        <item m="1" x="1096"/>
        <item m="1" x="1271"/>
        <item m="1" x="1277"/>
        <item m="1" x="491"/>
        <item m="1" x="1423"/>
        <item m="1" x="1285"/>
        <item m="1" x="949"/>
        <item m="1" x="1335"/>
        <item m="1" x="1515"/>
        <item m="1" x="1176"/>
        <item m="1" x="413"/>
        <item m="1" x="291"/>
        <item m="1" x="734"/>
        <item m="1" x="980"/>
        <item m="1" x="939"/>
        <item m="1" x="1330"/>
        <item m="1" x="1168"/>
        <item m="1" x="1553"/>
        <item m="1" x="1197"/>
        <item m="1" x="261"/>
        <item m="1" x="1478"/>
        <item m="1" x="488"/>
        <item m="1" x="604"/>
        <item m="1" x="1282"/>
        <item m="1" x="550"/>
        <item m="1" x="1257"/>
        <item m="1" x="1557"/>
        <item m="1" x="1404"/>
        <item m="1" x="340"/>
        <item m="1" x="869"/>
        <item m="1" x="478"/>
        <item m="1" x="855"/>
        <item m="1" x="1275"/>
        <item m="1" x="1329"/>
        <item m="1" x="1093"/>
        <item m="1" x="631"/>
        <item m="1" x="1348"/>
        <item m="1" x="1095"/>
        <item m="1" x="451"/>
        <item m="1" x="1207"/>
        <item m="1" x="1190"/>
        <item m="1" x="1028"/>
        <item m="1" x="822"/>
        <item m="1" x="1145"/>
        <item m="1" x="906"/>
        <item m="1" x="936"/>
        <item m="1" x="1518"/>
        <item m="1" x="1101"/>
        <item m="1" x="308"/>
        <item m="1" x="1056"/>
        <item m="1" x="639"/>
        <item m="1" x="1212"/>
        <item m="1" x="337"/>
        <item m="1" x="1237"/>
        <item m="1" x="1388"/>
        <item m="1" x="1541"/>
        <item m="1" x="456"/>
        <item m="1" x="420"/>
        <item m="1" x="1204"/>
        <item m="1" x="960"/>
        <item m="1" x="1342"/>
        <item m="1" x="988"/>
        <item m="1" x="745"/>
        <item m="1" x="1492"/>
        <item m="1" x="1185"/>
        <item m="1" x="1564"/>
        <item m="1" x="1321"/>
        <item m="1" x="347"/>
        <item m="1" x="558"/>
        <item m="1" x="606"/>
        <item m="1" x="1015"/>
        <item m="1" x="977"/>
        <item m="1" x="990"/>
        <item m="1" x="1227"/>
        <item m="1" x="1198"/>
        <item m="1" x="1355"/>
        <item m="1" x="1049"/>
        <item m="1" x="644"/>
        <item m="1" x="472"/>
        <item m="1" x="1364"/>
        <item m="1" x="335"/>
        <item m="1" x="1235"/>
        <item m="1" x="756"/>
        <item m="1" x="301"/>
        <item m="1" x="332"/>
        <item m="1" x="265"/>
        <item m="1" x="996"/>
        <item m="1" x="1077"/>
        <item m="1" x="1276"/>
        <item m="1" x="802"/>
        <item m="1" x="824"/>
        <item m="1" x="589"/>
        <item m="1" x="441"/>
        <item m="1" x="1253"/>
        <item m="1" x="1058"/>
        <item m="1" x="1551"/>
        <item m="1" x="1399"/>
        <item m="1" x="1074"/>
        <item m="1" x="958"/>
        <item m="1" x="480"/>
        <item m="1" x="633"/>
        <item m="1" x="857"/>
        <item m="1" x="597"/>
        <item m="1" x="1482"/>
        <item m="1" x="1415"/>
        <item m="1" x="1267"/>
        <item m="1" x="1263"/>
        <item m="1" x="1409"/>
        <item m="1" x="1561"/>
        <item m="1" x="294"/>
        <item m="1" x="968"/>
        <item m="1" x="1183"/>
        <item m="1" x="344"/>
        <item m="1" x="1262"/>
        <item m="1" x="1248"/>
        <item m="1" x="1105"/>
        <item m="1" x="964"/>
        <item m="1" x="1483"/>
        <item m="1" x="1524"/>
        <item m="1" x="355"/>
        <item m="1" x="495"/>
        <item m="1" x="1166"/>
        <item m="1" x="789"/>
        <item m="1" x="426"/>
        <item m="1" x="1029"/>
        <item m="1" x="1082"/>
        <item m="1" x="1456"/>
        <item m="1" x="1610"/>
        <item m="1" x="389"/>
        <item m="1" x="1280"/>
        <item m="1" x="911"/>
        <item m="1" x="1229"/>
        <item m="1" x="1372"/>
        <item m="1" x="506"/>
        <item m="1" x="1243"/>
        <item m="1" x="629"/>
        <item m="1" x="852"/>
        <item m="1" x="1379"/>
        <item m="1" x="1529"/>
        <item m="1" x="813"/>
        <item m="1" x="316"/>
        <item m="1" x="1017"/>
        <item m="1" x="484"/>
        <item m="1" x="366"/>
        <item m="1" x="277"/>
        <item m="1" x="1088"/>
        <item m="1" x="1259"/>
        <item m="1" x="1070"/>
        <item m="1" x="1559"/>
        <item m="1" x="1270"/>
        <item m="1" x="1217"/>
        <item m="1" x="863"/>
        <item m="1" x="1219"/>
        <item m="1" x="324"/>
        <item m="1" x="1117"/>
        <item m="1" x="1200"/>
        <item m="1" x="1357"/>
        <item m="1" x="287"/>
        <item m="1" x="1509"/>
        <item m="1" x="1288"/>
        <item m="1" x="982"/>
        <item m="1" x="342"/>
        <item m="1" x="528"/>
        <item m="1" x="1192"/>
        <item m="1" x="1265"/>
        <item m="1" x="674"/>
        <item m="1" x="662"/>
        <item m="1" x="1539"/>
        <item m="1" x="884"/>
        <item m="1" x="1292"/>
        <item m="1" x="1128"/>
        <item m="1" x="647"/>
        <item m="1" x="1571"/>
        <item m="1" x="354"/>
        <item m="1" x="494"/>
        <item m="1" x="1579"/>
        <item m="1" x="490"/>
        <item m="1" x="1418"/>
        <item m="1" x="1281"/>
        <item m="1" x="1568"/>
        <item m="1" x="1429"/>
        <item m="1" x="350"/>
        <item m="1" x="1585"/>
        <item m="1" x="508"/>
        <item m="1" x="365"/>
        <item m="1" x="671"/>
        <item m="1" x="1436"/>
        <item m="1" x="665"/>
        <item m="1" x="1131"/>
        <item m="1" x="889"/>
        <item m="1" x="1442"/>
        <item m="1" x="1295"/>
        <item m="1" x="1566"/>
        <item m="1" x="1591"/>
        <item m="1" x="1438"/>
        <item m="1" x="1433"/>
        <item m="1" x="504"/>
        <item m="1" x="362"/>
        <item m="1" x="1582"/>
        <item m="1" x="1414"/>
        <item m="1" x="1437"/>
        <item m="1" x="899"/>
        <item m="1" x="652"/>
        <item m="1" x="487"/>
        <item m="1" x="369"/>
        <item m="1" x="876"/>
        <item m="1" x="1104"/>
        <item m="1" x="1411"/>
        <item m="1" x="358"/>
        <item m="1" x="1386"/>
        <item m="1" x="1115"/>
        <item m="1" x="1576"/>
        <item m="1" x="1306"/>
        <item m="1" x="1584"/>
        <item m="1" x="1427"/>
        <item m="1" x="1430"/>
        <item m="1" x="360"/>
        <item m="1" x="1260"/>
        <item m="1" x="868"/>
        <item m="1" x="643"/>
        <item m="1" x="1586"/>
        <item m="1" x="1287"/>
        <item m="1" x="1556"/>
        <item m="1" x="1402"/>
        <item m="1" x="1124"/>
        <item m="1" x="659"/>
        <item m="1" x="499"/>
        <item m="1" x="1291"/>
        <item m="1" x="881"/>
        <item m="1" x="1099"/>
        <item m="1" x="1426"/>
        <item m="1" x="1563"/>
        <item m="1" x="1109"/>
        <item m="1" x="1432"/>
        <item m="1" x="1581"/>
        <item m="1" x="1422"/>
        <item m="1" x="1284"/>
        <item m="1" x="872"/>
        <item m="1" x="1435"/>
        <item m="1" x="1575"/>
        <item m="1" x="694"/>
        <item m="1" x="956"/>
        <item m="1" x="268"/>
        <item m="1" x="1488"/>
        <item m="1" x="1366"/>
        <item m="1" x="1339"/>
        <item m="1" x="1181"/>
        <item m="1" x="282"/>
        <item m="1" x="751"/>
        <item m="1" x="762"/>
        <item m="1" x="511"/>
        <item m="1" x="296"/>
        <item m="1" x="519"/>
        <item m="1" x="793"/>
        <item m="1" x="675"/>
        <item m="1" x="1209"/>
        <item m="1" x="1002"/>
        <item m="1" x="1215"/>
        <item m="1" x="1369"/>
        <item m="1" x="485"/>
        <item m="1" x="864"/>
        <item m="1" x="640"/>
        <item m="1" x="539"/>
        <item m="1" x="717"/>
        <item m="1" x="279"/>
        <item m="1" x="1472"/>
        <item m="1" x="1194"/>
        <item m="1" x="418"/>
        <item m="1" x="750"/>
        <item m="1" x="563"/>
        <item m="1" x="975"/>
        <item m="1" x="1505"/>
        <item m="1" x="431"/>
        <item m="1" x="767"/>
        <item m="1" x="741"/>
        <item m="1" x="557"/>
        <item m="1" x="576"/>
        <item m="1" x="729"/>
        <item m="1" x="1391"/>
        <item m="1" x="574"/>
        <item m="1" x="527"/>
        <item m="1" x="397"/>
        <item m="1" x="1223"/>
        <item m="1" x="926"/>
        <item m="1" x="972"/>
        <item m="1" x="429"/>
        <item m="1" x="1502"/>
        <item m="1" x="1350"/>
        <item m="1" x="771"/>
        <item m="1" x="399"/>
        <item m="1" x="923"/>
        <item m="1" x="736"/>
        <item m="1" x="678"/>
        <item m="1" x="1527"/>
        <item m="1" x="273"/>
        <item m="1" x="748"/>
        <item m="1" x="725"/>
        <item m="1" x="1344"/>
        <item m="1" x="416"/>
        <item m="1" x="267"/>
        <item m="1" x="1496"/>
        <item m="1" x="962"/>
        <item m="1" x="1170"/>
        <item m="1" x="1331"/>
        <item m="1" x="1337"/>
        <item m="1" x="555"/>
        <item m="1" x="689"/>
        <item m="1" x="841"/>
        <item m="1" x="945"/>
        <item m="1" x="533"/>
        <item m="1" x="739"/>
        <item m="1" x="447"/>
        <item m="1" x="579"/>
        <item m="1" x="554"/>
        <item m="1" x="715"/>
        <item m="1" x="263"/>
        <item m="1" x="422"/>
        <item m="1" x="538"/>
        <item m="1" x="594"/>
        <item m="1" x="1033"/>
        <item m="1" x="1160"/>
        <item m="1" x="722"/>
        <item m="1" x="401"/>
        <item m="1" x="561"/>
        <item m="1" x="544"/>
        <item m="1" x="619"/>
        <item m="1" x="834"/>
        <item m="1" x="807"/>
        <item m="1" x="602"/>
        <item m="1" x="1536"/>
        <item m="1" x="1240"/>
        <item m="1" x="459"/>
        <item m="1" x="826"/>
        <item m="1" x="609"/>
        <item m="1" x="1383"/>
        <item m="1" x="1327"/>
        <item m="1" x="933"/>
        <item m="1" x="252"/>
        <item m="1" x="917"/>
        <item m="1" x="535"/>
        <item m="1" x="524"/>
        <item m="1" x="568"/>
        <item m="1" x="760"/>
        <item m="1" x="1233"/>
        <item m="1" x="1153"/>
        <item m="1" x="1473"/>
        <item m="1" x="614"/>
        <item m="1" x="985"/>
        <item m="1" x="954"/>
        <item m="1" x="255"/>
        <item m="1" x="1544"/>
        <item m="1" x="464"/>
        <item m="1" x="1487"/>
        <item m="1" x="706"/>
        <item m="1" x="1476"/>
        <item m="1" x="406"/>
        <item m="1" x="410"/>
        <item m="1" x="541"/>
        <item m="1" x="1158"/>
        <item m="1" x="1188"/>
        <item m="1" x="1010"/>
        <item m="1" x="1375"/>
        <item m="1" x="1481"/>
        <item m="1" x="1324"/>
        <item m="1" x="326"/>
        <item m="1" x="312"/>
        <item m="1" x="586"/>
        <item m="1" x="817"/>
        <item m="1" x="454"/>
        <item m="1" x="782"/>
        <item m="1" x="701"/>
        <item m="1" x="600"/>
        <item m="1" x="1532"/>
        <item m="1" x="1023"/>
        <item m="1" x="1468"/>
        <item m="1" x="1323"/>
        <item m="1" x="1319"/>
        <item m="1" x="1180"/>
        <item m="1" x="1594"/>
        <item m="1" x="1315"/>
        <item m="1" x="1474"/>
        <item m="1" x="257"/>
        <item m="1" x="543"/>
        <item m="1" x="1461"/>
        <item m="1" x="403"/>
        <item m="1" x="1169"/>
        <item m="1" x="394"/>
        <item m="1" x="1480"/>
        <item m="1" x="910"/>
        <item m="1" x="1312"/>
        <item m="1" x="1148"/>
        <item m="1" x="1459"/>
        <item m="1" x="1239"/>
        <item m="1" x="1390"/>
        <item m="1" x="1543"/>
        <item m="1" x="932"/>
        <item m="1" x="1444"/>
        <item m="1" x="515"/>
        <item m="1" x="683"/>
        <item m="1" x="375"/>
        <item m="1" x="1336"/>
        <item m="1" x="925"/>
        <item m="1" x="1164"/>
        <item m="1" x="1303"/>
        <item m="1" x="537"/>
        <item m="1" x="1310"/>
        <item m="1" x="526"/>
        <item m="1" x="952"/>
        <item m="1" x="388"/>
        <item m="1" x="688"/>
        <item m="1" x="521"/>
        <item m="1" x="1159"/>
        <item m="1" x="1453"/>
        <item m="1" x="1309"/>
        <item m="1" x="384"/>
        <item m="1" x="1326"/>
        <item m="1" x="523"/>
        <item m="1" x="916"/>
        <item m="1" x="1608"/>
        <item m="1" x="693"/>
        <item m="1" x="1297"/>
        <item m="1" x="1455"/>
        <item m="1" x="1450"/>
        <item m="1" x="382"/>
        <item m="1" x="1600"/>
        <item m="1" x="700"/>
        <item m="1" x="387"/>
        <item m="1" x="590"/>
        <item m="1" x="790"/>
        <item m="1" x="1030"/>
        <item m="1" x="758"/>
        <item m="1" x="997"/>
        <item m="1" x="1213"/>
        <item m="1" x="1365"/>
        <item m="1" x="1525"/>
        <item m="1" x="302"/>
        <item m="1" x="445"/>
        <item m="1" x="598"/>
        <item m="1" x="803"/>
        <item m="1" x="1040"/>
        <item m="1" x="765"/>
        <item m="1" x="1006"/>
        <item m="1" x="1220"/>
        <item m="1" x="1373"/>
        <item m="1" x="1530"/>
        <item m="1" x="309"/>
        <item m="1" x="452"/>
        <item m="1" x="607"/>
        <item m="1" x="814"/>
        <item m="1" x="1050"/>
        <item m="1" x="776"/>
        <item m="1" x="1018"/>
        <item m="1" x="1230"/>
        <item m="1" x="1380"/>
        <item m="1" x="1534"/>
        <item m="1" x="317"/>
        <item m="1" x="457"/>
        <item m="1" x="613"/>
        <item m="1" x="823"/>
        <item m="1" x="1057"/>
        <item m="1" x="792"/>
        <item m="1" x="1031"/>
        <item m="1" x="1238"/>
        <item m="1" x="1389"/>
        <item m="1" x="1542"/>
        <item m="1" x="325"/>
        <item m="1" x="463"/>
        <item m="1" x="618"/>
        <item m="1" x="831"/>
        <item m="1" x="1067"/>
        <item m="1" x="805"/>
        <item m="1" x="1042"/>
        <item m="1" x="1245"/>
        <item m="1" x="1395"/>
        <item m="1" x="1548"/>
        <item m="1" x="329"/>
        <item m="1" x="466"/>
        <item m="1" x="622"/>
        <item m="1" x="839"/>
        <item m="1" x="1075"/>
        <item m="1" x="815"/>
        <item m="1" x="1051"/>
        <item m="1" x="1249"/>
        <item m="1" x="1397"/>
        <item m="1" x="1550"/>
        <item m="1" x="333"/>
        <item m="1" x="467"/>
        <item m="1" x="625"/>
        <item m="1" x="846"/>
        <item m="1" x="1081"/>
        <item m="1" x="825"/>
        <item m="1" x="1059"/>
        <item m="1" x="967"/>
        <item m="1" x="1191"/>
        <item m="1" x="1347"/>
        <item m="1" x="1499"/>
        <item m="1" x="276"/>
        <item m="1" x="1479"/>
        <item m="1" x="262"/>
        <item m="1" x="409"/>
        <item m="1" x="551"/>
        <item m="1" x="735"/>
        <item m="1" x="981"/>
        <item m="1" x="1199"/>
        <item m="1" x="1356"/>
        <item m="1" x="1508"/>
        <item m="1" x="285"/>
        <item m="1" x="1485"/>
        <item m="1" x="1254"/>
        <item m="1" x="1400"/>
        <item m="1" x="1552"/>
        <item m="1" x="336"/>
        <item m="1" x="471"/>
        <item m="1" x="628"/>
        <item m="1" x="1087"/>
        <item m="1" x="832"/>
        <item m="1" x="1069"/>
        <item m="1" x="1258"/>
        <item m="1" x="1405"/>
        <item m="1" x="1558"/>
        <item m="1" x="341"/>
        <item m="1" x="479"/>
        <item m="1" x="632"/>
        <item m="1" x="856"/>
        <item m="1" x="1094"/>
        <item m="1" x="840"/>
        <item m="1" x="1076"/>
        <item m="1" x="1408"/>
        <item m="1" x="483"/>
        <item m="1" x="638"/>
        <item m="1" x="1100"/>
        <item m="1" x="710"/>
        <item m="1" x="950"/>
        <item m="1" x="1177"/>
        <item m="1" x="1493"/>
        <item m="1" x="270"/>
        <item m="1" x="565"/>
        <item m="1" x="434"/>
        <item m="1" x="580"/>
        <item m="1" x="774"/>
        <item m="1" x="1013"/>
        <item m="1" x="747"/>
        <item m="1" x="989"/>
        <item m="1" x="1206"/>
        <item m="1" x="1361"/>
        <item m="1" x="1517"/>
        <item m="1" x="293"/>
        <item m="1" x="440"/>
        <item m="1" x="588"/>
        <item m="1" x="787"/>
        <item m="1" x="1027"/>
        <item m="1" x="757"/>
        <item m="1" x="995"/>
        <item m="1" x="1211"/>
        <item m="1" x="596"/>
        <item m="1" x="800"/>
        <item m="1" x="1038"/>
        <item m="1" x="1005"/>
        <item m="1" x="1218"/>
        <item m="1" x="1371"/>
        <item m="1" x="307"/>
        <item m="1" x="450"/>
        <item m="1" x="605"/>
        <item m="1" x="812"/>
        <item m="1" x="1048"/>
        <item m="1" x="1016"/>
        <item m="1" x="1228"/>
        <item m="1" x="1378"/>
        <item m="1" x="315"/>
        <item m="1" x="821"/>
        <item m="1" x="791"/>
        <item m="1" x="1236"/>
        <item m="1" x="1387"/>
        <item m="1" x="1540"/>
        <item m="1" x="323"/>
        <item m="1" x="462"/>
        <item m="1" x="617"/>
        <item m="1" x="1066"/>
        <item m="1" x="804"/>
        <item m="1" x="1041"/>
        <item m="1" x="1244"/>
        <item m="1" x="1394"/>
        <item m="1" x="1547"/>
        <item m="1" x="328"/>
        <item m="1" x="621"/>
        <item m="1" x="838"/>
        <item m="1" x="914"/>
        <item m="1" x="1317"/>
        <item m="1" x="1464"/>
        <item m="1" x="395"/>
        <item m="1" x="1470"/>
        <item m="1" x="719"/>
        <item m="1" x="697"/>
        <item m="1" x="928"/>
        <item m="1" x="1163"/>
        <item m="1" x="1475"/>
        <item m="1" x="259"/>
        <item m="1" x="404"/>
        <item m="1" x="545"/>
        <item m="1" x="726"/>
        <item m="1" x="965"/>
        <item m="1" x="703"/>
        <item m="1" x="937"/>
        <item m="1" x="1167"/>
        <item m="1" x="1477"/>
        <item m="1" x="260"/>
        <item m="1" x="548"/>
        <item m="1" x="732"/>
        <item m="1" x="978"/>
        <item m="1" x="948"/>
        <item m="1" x="1175"/>
        <item m="1" x="1334"/>
        <item m="1" x="1484"/>
        <item m="1" x="721"/>
        <item m="1" x="1491"/>
        <item m="1" x="269"/>
        <item m="1" x="1037"/>
        <item m="1" x="670"/>
        <item m="1" x="894"/>
        <item m="1" x="1135"/>
        <item m="1" x="1299"/>
        <item m="1" x="1446"/>
        <item m="1" x="1596"/>
        <item m="1" x="377"/>
        <item m="1" x="516"/>
        <item m="1" x="684"/>
        <item m="1" x="673"/>
        <item m="1" x="1139"/>
        <item m="1" x="1305"/>
        <item m="1" x="743"/>
        <item m="1" x="363"/>
        <item m="1" x="905"/>
        <item m="1" x="1138"/>
        <item m="1" x="1304"/>
        <item m="1" x="919"/>
        <item m="1" x="385"/>
        <item m="1" x="1462"/>
        <item m="1" x="708"/>
        <item m="1" x="718"/>
        <item m="1" x="634"/>
        <item m="1" x="502"/>
        <item m="1" x="1119"/>
        <item m="1" x="1290"/>
        <item m="1" x="897"/>
        <item m="1" x="660"/>
        <item m="1" x="414"/>
        <item m="1" x="559"/>
        <item m="1" x="746"/>
        <item m="1" x="1516"/>
        <item m="1" x="292"/>
        <item m="1" x="566"/>
        <item m="1" x="1523"/>
        <item m="1" x="300"/>
        <item m="1" x="1500"/>
        <item m="1" x="427"/>
        <item m="1" x="572"/>
        <item m="1" x="1004"/>
        <item m="1" x="581"/>
        <item m="1" x="1014"/>
        <item m="1" x="1226"/>
        <item m="1" x="1377"/>
        <item m="1" x="788"/>
        <item m="1" x="801"/>
        <item m="1" x="1039"/>
        <item m="1" x="927"/>
        <item m="1" x="1162"/>
        <item m="1" x="1457"/>
        <item m="1" x="1612"/>
        <item m="1" x="1298"/>
        <item m="1" x="1595"/>
        <item m="1" x="1061"/>
        <item m="1" x="473"/>
        <item m="1" x="1272"/>
        <item m="1" x="1152"/>
        <item m="1" x="901"/>
        <item m="1" x="1604"/>
        <item m="1" x="1156"/>
        <item m="1" x="904"/>
        <item m="1" x="1143"/>
        <item m="1" x="699"/>
        <item m="1" x="930"/>
        <item m="1" x="1617"/>
        <item m="1" x="1178"/>
        <item m="1" x="924"/>
        <item m="1" x="286"/>
        <item m="1" x="1601"/>
        <item m="1" x="530"/>
        <item m="1" x="1174"/>
        <item m="1" x="1490"/>
        <item m="1" x="407"/>
        <item m="1" x="549"/>
        <item m="1" x="733"/>
        <item m="1" x="979"/>
        <item m="1" x="1196"/>
        <item m="1" x="1354"/>
        <item m="1" x="657"/>
        <item m="1" x="878"/>
        <item m="1" x="1121"/>
        <item m="1" x="744"/>
        <item m="1" x="1203"/>
        <item m="1" x="1360"/>
        <item m="1" x="1514"/>
        <item m="1" x="290"/>
        <item m="1" x="439"/>
        <item m="1" x="587"/>
        <item m="1" x="783"/>
        <item m="1" x="1024"/>
        <item m="1" x="755"/>
        <item m="1" x="994"/>
        <item m="1" x="1210"/>
        <item m="1" x="1363"/>
        <item m="1" x="1522"/>
        <item m="1" x="299"/>
        <item m="1" x="444"/>
        <item m="1" x="595"/>
        <item m="1" x="797"/>
        <item m="1" x="1034"/>
        <item m="1" x="764"/>
        <item m="1" x="1003"/>
        <item m="1" x="1216"/>
        <item m="1" x="1370"/>
        <item m="1" x="1528"/>
        <item m="1" x="306"/>
        <item m="1" x="449"/>
        <item m="1" x="603"/>
        <item m="1" x="808"/>
        <item m="1" x="1045"/>
        <item m="1" x="772"/>
        <item m="1" x="1012"/>
        <item m="1" x="1225"/>
        <item m="1" x="1376"/>
        <item m="1" x="1533"/>
        <item m="1" x="314"/>
        <item m="1" x="455"/>
        <item m="1" x="612"/>
        <item m="1" x="819"/>
        <item m="1" x="1054"/>
        <item m="1" x="785"/>
        <item m="1" x="1026"/>
        <item m="1" x="1234"/>
        <item m="1" x="1385"/>
        <item m="1" x="1537"/>
        <item m="1" x="321"/>
        <item m="1" x="461"/>
        <item m="1" x="615"/>
        <item m="1" x="827"/>
        <item m="1" x="799"/>
        <item m="1" x="1036"/>
        <item m="1" x="1242"/>
        <item m="1" x="1393"/>
        <item m="1" x="1546"/>
        <item m="1" x="327"/>
        <item m="1" x="465"/>
        <item m="1" x="620"/>
        <item m="1" x="1071"/>
        <item m="1" x="810"/>
        <item m="1" x="1046"/>
        <item m="1" x="1246"/>
        <item m="1" x="1396"/>
        <item m="1" x="330"/>
        <item m="1" x="623"/>
        <item m="1" x="1078"/>
        <item m="1" x="1055"/>
        <item m="1" x="1251"/>
        <item m="1" x="1398"/>
        <item m="1" x="334"/>
        <item m="1" x="468"/>
        <item m="1" x="626"/>
        <item m="1" x="847"/>
        <item m="1" x="829"/>
        <item m="1" x="1063"/>
        <item m="1" x="1255"/>
        <item m="1" x="1554"/>
        <item m="1" x="339"/>
        <item m="1" x="475"/>
        <item m="1" x="835"/>
        <item m="1" x="481"/>
        <item m="1" x="635"/>
        <item m="1" x="858"/>
        <item m="1" x="1097"/>
        <item m="1" x="709"/>
        <item m="1" x="947"/>
        <item m="1" x="1173"/>
        <item m="1" x="412"/>
        <item m="1" x="556"/>
        <item m="1" x="740"/>
        <item m="1" x="986"/>
        <item m="1" x="957"/>
        <item m="1" x="1182"/>
        <item m="1" x="1340"/>
        <item m="1" x="1489"/>
        <item m="1" x="419"/>
        <item m="1" x="564"/>
        <item m="1" x="752"/>
        <item m="1" x="993"/>
        <item m="1" x="963"/>
        <item m="1" x="1189"/>
        <item m="1" x="1346"/>
        <item m="1" x="1498"/>
        <item m="1" x="275"/>
        <item m="1" x="424"/>
        <item m="1" x="570"/>
        <item m="1" x="763"/>
        <item m="1" x="1000"/>
        <item m="1" x="731"/>
        <item m="1" x="976"/>
        <item m="1" x="1195"/>
        <item m="1" x="1353"/>
        <item m="1" x="1506"/>
        <item m="1" x="283"/>
        <item m="1" x="432"/>
        <item m="1" x="577"/>
        <item m="1" x="768"/>
        <item m="1" x="1511"/>
        <item m="1" x="297"/>
        <item m="1" x="592"/>
        <item m="1" x="794"/>
        <item m="1" x="1044"/>
        <item m="1" x="1011"/>
        <item m="1" x="610"/>
        <item m="1" x="818"/>
        <item m="1" x="1053"/>
        <item m="1" x="784"/>
        <item m="1" x="1025"/>
        <item m="1" x="1384"/>
        <item m="1" x="460"/>
        <item m="1" x="1062"/>
        <item m="1" x="798"/>
        <item m="1" x="1035"/>
        <item m="1" x="1241"/>
        <item m="1" x="1392"/>
        <item m="1" x="1545"/>
        <item m="1" x="1149"/>
        <item m="1" x="1314"/>
        <item m="1" x="1460"/>
        <item m="1" x="1614"/>
        <item m="1" x="393"/>
        <item m="1" x="532"/>
        <item m="1" x="705"/>
        <item m="1" x="943"/>
        <item m="1" x="690"/>
        <item m="1" x="918"/>
        <item m="1" x="1154"/>
        <item m="1" x="1320"/>
        <item m="1" x="1469"/>
        <item m="1" x="253"/>
        <item m="1" x="400"/>
        <item m="1" x="536"/>
        <item m="1" x="714"/>
        <item m="1" x="695"/>
        <item m="1" x="1325"/>
        <item m="1" x="256"/>
        <item m="1" x="402"/>
        <item m="1" x="542"/>
        <item m="1" x="723"/>
        <item m="1" x="961"/>
        <item m="1" x="702"/>
        <item m="1" x="934"/>
        <item m="1" x="1171"/>
        <item m="1" x="1332"/>
        <item m="1" x="983"/>
        <item m="1" x="716"/>
        <item m="1" x="955"/>
        <item m="1" x="1338"/>
        <item m="1" x="417"/>
        <item m="1" x="562"/>
        <item m="1" x="973"/>
        <item m="1" x="1351"/>
        <item m="1" x="1503"/>
        <item m="1" x="280"/>
        <item m="1" x="374"/>
        <item m="1" x="514"/>
        <item m="1" x="681"/>
        <item m="1" x="908"/>
        <item m="1" x="672"/>
        <item m="1" x="1302"/>
        <item m="1" x="1449"/>
        <item m="1" x="1599"/>
        <item m="1" x="381"/>
        <item m="1" x="520"/>
        <item m="1" x="1467"/>
        <item m="1" x="712"/>
        <item m="1" x="254"/>
        <item m="1" x="540"/>
        <item m="1" x="931"/>
        <item m="1" x="969"/>
        <item m="1" x="1179"/>
        <item m="1" x="505"/>
        <item m="1" x="667"/>
        <item m="1" x="892"/>
        <item m="1" x="654"/>
        <item m="1" x="1289"/>
        <item m="1" x="1590"/>
        <item m="1" x="668"/>
        <item m="1" x="1593"/>
        <item m="1" x="1137"/>
        <item m="1" x="1301"/>
        <item m="1" x="1448"/>
        <item m="1" x="1598"/>
        <item m="1" x="380"/>
        <item m="1" x="518"/>
        <item m="1" x="1308"/>
        <item m="1" x="1452"/>
        <item m="1" x="921"/>
        <item m="1" x="1454"/>
        <item m="1" x="940"/>
        <item m="1" x="1318"/>
        <item m="1" x="1465"/>
        <item m="1" x="1205"/>
        <item m="1" x="1186"/>
        <item m="1" x="1494"/>
        <item m="1" x="271"/>
        <item m="1" x="571"/>
        <item m="1" x="720"/>
        <item m="1" x="959"/>
        <item m="1" x="1184"/>
        <item m="1" x="546"/>
        <item m="1" x="727"/>
        <item m="1" x="966"/>
        <item m="1" x="676"/>
        <item m="1" x="902"/>
        <item m="1" x="1141"/>
        <item m="1" x="1605"/>
        <item m="1" x="1441"/>
        <item m="1" x="372"/>
        <item m="1" x="1144"/>
        <item m="1" x="1609"/>
        <item m="1" x="378"/>
        <item m="1" x="685"/>
        <item m="1" x="912"/>
        <item m="1" x="1150"/>
        <item m="1" x="1316"/>
        <item m="1" x="1463"/>
        <item m="1" x="1615"/>
        <item m="1" x="1606"/>
        <item m="1" x="386"/>
        <item m="1" x="525"/>
        <item m="1" x="696"/>
        <item m="1" x="1161"/>
        <item m="1" x="258"/>
        <item m="1" x="1611"/>
        <item m="1" x="390"/>
        <item m="1" x="529"/>
        <item m="1" x="935"/>
        <item m="1" x="1165"/>
        <item m="1" x="1328"/>
        <item m="1" x="264"/>
        <item m="1" x="492"/>
        <item m="1" x="496"/>
        <item m="1" x="655"/>
        <item m="1" x="500"/>
        <item m="1" x="882"/>
        <item m="1" x="1126"/>
        <item m="1" x="15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6">
        <item x="22"/>
        <item x="46"/>
        <item m="1" x="115"/>
        <item x="27"/>
        <item x="51"/>
        <item x="40"/>
        <item x="98"/>
        <item x="14"/>
        <item x="50"/>
        <item x="88"/>
        <item x="80"/>
        <item x="7"/>
        <item m="1" x="102"/>
        <item x="38"/>
        <item x="12"/>
        <item x="23"/>
        <item m="1" x="125"/>
        <item x="13"/>
        <item x="49"/>
        <item x="31"/>
        <item x="57"/>
        <item m="1" x="104"/>
        <item x="0"/>
        <item x="24"/>
        <item x="81"/>
        <item x="15"/>
        <item x="96"/>
        <item x="89"/>
        <item m="1" x="119"/>
        <item x="20"/>
        <item x="6"/>
        <item x="29"/>
        <item x="77"/>
        <item x="55"/>
        <item x="76"/>
        <item x="72"/>
        <item x="79"/>
        <item x="41"/>
        <item x="26"/>
        <item x="42"/>
        <item x="73"/>
        <item x="44"/>
        <item x="68"/>
        <item x="30"/>
        <item x="52"/>
        <item m="1" x="117"/>
        <item x="5"/>
        <item x="18"/>
        <item x="8"/>
        <item x="91"/>
        <item x="74"/>
        <item x="87"/>
        <item x="1"/>
        <item m="1" x="113"/>
        <item m="1" x="122"/>
        <item x="28"/>
        <item x="75"/>
        <item x="43"/>
        <item m="1" x="108"/>
        <item x="86"/>
        <item x="70"/>
        <item m="1" x="118"/>
        <item x="2"/>
        <item x="37"/>
        <item x="48"/>
        <item m="1" x="121"/>
        <item x="78"/>
        <item x="95"/>
        <item x="39"/>
        <item m="1" x="112"/>
        <item m="1" x="111"/>
        <item x="45"/>
        <item x="16"/>
        <item x="47"/>
        <item m="1" x="124"/>
        <item x="3"/>
        <item x="60"/>
        <item x="9"/>
        <item x="62"/>
        <item x="32"/>
        <item x="11"/>
        <item x="10"/>
        <item x="36"/>
        <item x="59"/>
        <item x="64"/>
        <item x="90"/>
        <item x="66"/>
        <item x="61"/>
        <item x="65"/>
        <item x="58"/>
        <item x="67"/>
        <item x="34"/>
        <item x="85"/>
        <item x="33"/>
        <item x="35"/>
        <item x="63"/>
        <item x="71"/>
        <item x="83"/>
        <item x="25"/>
        <item x="93"/>
        <item x="4"/>
        <item m="1" x="105"/>
        <item m="1" x="110"/>
        <item x="19"/>
        <item x="84"/>
        <item x="82"/>
        <item x="99"/>
        <item m="1" x="120"/>
        <item m="1" x="123"/>
        <item m="1" x="114"/>
        <item m="1" x="101"/>
        <item x="92"/>
        <item m="1" x="107"/>
        <item m="1" x="100"/>
        <item x="21"/>
        <item x="17"/>
        <item x="56"/>
        <item m="1" x="109"/>
        <item m="1" x="103"/>
        <item x="69"/>
        <item m="1" x="106"/>
        <item x="94"/>
        <item m="1" x="116"/>
        <item x="53"/>
        <item x="54"/>
        <item x="97"/>
      </items>
    </pivotField>
    <pivotField compact="0" outline="0" showAll="0"/>
    <pivotField axis="axisRow" compact="0" outline="0" showAll="0" defaultSubtotal="0">
      <items count="276">
        <item m="1" x="261"/>
        <item m="1" x="269"/>
        <item x="45"/>
        <item x="90"/>
        <item x="51"/>
        <item x="101"/>
        <item x="78"/>
        <item x="34"/>
        <item x="100"/>
        <item x="179"/>
        <item x="170"/>
        <item x="16"/>
        <item x="18"/>
        <item x="17"/>
        <item m="1" x="272"/>
        <item m="1" x="227"/>
        <item x="76"/>
        <item x="31"/>
        <item x="46"/>
        <item m="1" x="222"/>
        <item x="33"/>
        <item x="32"/>
        <item x="94"/>
        <item x="96"/>
        <item x="95"/>
        <item x="98"/>
        <item x="99"/>
        <item x="97"/>
        <item x="56"/>
        <item x="55"/>
        <item m="1" x="254"/>
        <item x="57"/>
        <item x="111"/>
        <item x="113"/>
        <item x="112"/>
        <item m="1" x="232"/>
        <item x="0"/>
        <item x="47"/>
        <item x="171"/>
        <item m="1" x="239"/>
        <item x="35"/>
        <item x="189"/>
        <item x="198"/>
        <item m="1" x="271"/>
        <item x="180"/>
        <item m="1" x="237"/>
        <item m="1" x="243"/>
        <item x="15"/>
        <item x="53"/>
        <item x="109"/>
        <item m="1" x="229"/>
        <item x="165"/>
        <item x="166"/>
        <item x="149"/>
        <item x="169"/>
        <item m="1" x="205"/>
        <item x="50"/>
        <item x="79"/>
        <item x="80"/>
        <item x="150"/>
        <item x="82"/>
        <item x="142"/>
        <item x="54"/>
        <item m="1" x="242"/>
        <item x="102"/>
        <item x="103"/>
        <item x="104"/>
        <item m="1" x="253"/>
        <item x="14"/>
        <item x="19"/>
        <item x="188"/>
        <item x="152"/>
        <item x="151"/>
        <item x="154"/>
        <item x="155"/>
        <item x="157"/>
        <item x="158"/>
        <item x="153"/>
        <item x="156"/>
        <item x="177"/>
        <item x="178"/>
        <item x="3"/>
        <item x="8"/>
        <item x="4"/>
        <item x="7"/>
        <item x="6"/>
        <item x="2"/>
        <item m="1" x="248"/>
        <item x="160"/>
        <item x="81"/>
        <item x="1"/>
        <item x="5"/>
        <item m="1" x="224"/>
        <item m="1" x="236"/>
        <item m="1" x="252"/>
        <item x="176"/>
        <item x="144"/>
        <item m="1" x="213"/>
        <item m="1" x="250"/>
        <item m="1" x="247"/>
        <item x="75"/>
        <item m="1" x="256"/>
        <item m="1" x="206"/>
        <item m="1" x="260"/>
        <item m="1" x="211"/>
        <item x="168"/>
        <item x="197"/>
        <item x="196"/>
        <item x="77"/>
        <item m="1" x="265"/>
        <item m="1" x="214"/>
        <item m="1" x="241"/>
        <item x="85"/>
        <item x="87"/>
        <item x="86"/>
        <item x="89"/>
        <item m="1" x="202"/>
        <item x="36"/>
        <item x="91"/>
        <item m="1" x="223"/>
        <item x="39"/>
        <item x="10"/>
        <item x="11"/>
        <item m="1" x="258"/>
        <item m="1" x="235"/>
        <item m="1" x="216"/>
        <item m="1" x="259"/>
        <item m="1" x="221"/>
        <item x="117"/>
        <item x="116"/>
        <item x="118"/>
        <item x="119"/>
        <item x="21"/>
        <item x="26"/>
        <item x="20"/>
        <item m="1" x="255"/>
        <item x="24"/>
        <item x="23"/>
        <item x="22"/>
        <item m="1" x="219"/>
        <item x="125"/>
        <item m="1" x="238"/>
        <item x="59"/>
        <item x="60"/>
        <item x="134"/>
        <item x="136"/>
        <item x="62"/>
        <item x="58"/>
        <item x="61"/>
        <item x="133"/>
        <item x="29"/>
        <item x="28"/>
        <item x="30"/>
        <item x="27"/>
        <item x="74"/>
        <item x="73"/>
        <item x="71"/>
        <item x="72"/>
        <item x="115"/>
        <item x="130"/>
        <item x="183"/>
        <item x="132"/>
        <item x="123"/>
        <item x="120"/>
        <item x="121"/>
        <item x="122"/>
        <item x="192"/>
        <item x="190"/>
        <item x="131"/>
        <item x="114"/>
        <item x="137"/>
        <item x="139"/>
        <item x="138"/>
        <item x="141"/>
        <item x="140"/>
        <item x="65"/>
        <item x="175"/>
        <item x="63"/>
        <item x="70"/>
        <item x="67"/>
        <item x="66"/>
        <item x="69"/>
        <item x="68"/>
        <item x="126"/>
        <item x="173"/>
        <item x="193"/>
        <item m="1" x="226"/>
        <item x="12"/>
        <item m="1" x="215"/>
        <item m="1" x="240"/>
        <item x="41"/>
        <item x="40"/>
        <item x="174"/>
        <item x="172"/>
        <item x="201"/>
        <item m="1" x="225"/>
        <item x="88"/>
        <item x="49"/>
        <item x="52"/>
        <item m="1" x="268"/>
        <item x="167"/>
        <item m="1" x="228"/>
        <item m="1" x="246"/>
        <item m="1" x="245"/>
        <item m="1" x="233"/>
        <item x="200"/>
        <item m="1" x="208"/>
        <item x="148"/>
        <item x="42"/>
        <item m="1" x="217"/>
        <item x="163"/>
        <item x="159"/>
        <item m="1" x="264"/>
        <item m="1" x="207"/>
        <item x="162"/>
        <item x="9"/>
        <item m="1" x="257"/>
        <item m="1" x="262"/>
        <item m="1" x="267"/>
        <item x="127"/>
        <item x="128"/>
        <item m="1" x="203"/>
        <item x="129"/>
        <item m="1" x="275"/>
        <item m="1" x="230"/>
        <item m="1" x="218"/>
        <item x="194"/>
        <item m="1" x="274"/>
        <item m="1" x="263"/>
        <item m="1" x="220"/>
        <item m="1" x="212"/>
        <item x="92"/>
        <item x="93"/>
        <item x="145"/>
        <item m="1" x="231"/>
        <item x="146"/>
        <item x="147"/>
        <item m="1" x="210"/>
        <item x="44"/>
        <item x="105"/>
        <item m="1" x="270"/>
        <item m="1" x="234"/>
        <item x="38"/>
        <item x="110"/>
        <item x="25"/>
        <item x="83"/>
        <item x="84"/>
        <item x="106"/>
        <item x="37"/>
        <item m="1" x="273"/>
        <item x="184"/>
        <item x="181"/>
        <item x="164"/>
        <item x="161"/>
        <item x="43"/>
        <item x="187"/>
        <item x="186"/>
        <item x="185"/>
        <item m="1" x="209"/>
        <item x="143"/>
        <item m="1" x="244"/>
        <item x="195"/>
        <item x="182"/>
        <item m="1" x="251"/>
        <item m="1" x="204"/>
        <item m="1" x="266"/>
        <item m="1" x="249"/>
        <item x="13"/>
        <item x="48"/>
        <item x="64"/>
        <item x="107"/>
        <item x="108"/>
        <item x="124"/>
        <item x="135"/>
        <item x="191"/>
        <item x="199"/>
      </items>
    </pivotField>
    <pivotField axis="axisRow" compact="0" outline="0" showAll="0" defaultSubtotal="0">
      <items count="31">
        <item x="14"/>
        <item x="4"/>
        <item x="13"/>
        <item m="1" x="26"/>
        <item x="15"/>
        <item x="0"/>
        <item x="8"/>
        <item x="9"/>
        <item x="5"/>
        <item m="1" x="24"/>
        <item x="1"/>
        <item m="1" x="27"/>
        <item m="1" x="30"/>
        <item m="1" x="25"/>
        <item x="23"/>
        <item x="12"/>
        <item x="2"/>
        <item x="22"/>
        <item x="19"/>
        <item x="17"/>
        <item x="11"/>
        <item m="1" x="28"/>
        <item x="18"/>
        <item x="16"/>
        <item m="1" x="29"/>
        <item x="6"/>
        <item x="3"/>
        <item x="7"/>
        <item x="10"/>
        <item x="20"/>
        <item x="21"/>
      </items>
    </pivotField>
    <pivotField axis="axisRow" compact="0" outline="0" showAll="0" defaultSubtotal="0">
      <items count="48">
        <item m="1" x="42"/>
        <item m="1" x="28"/>
        <item x="20"/>
        <item x="16"/>
        <item m="1" x="39"/>
        <item m="1" x="44"/>
        <item m="1" x="45"/>
        <item x="23"/>
        <item x="17"/>
        <item m="1" x="29"/>
        <item m="1" x="32"/>
        <item m="1" x="33"/>
        <item x="12"/>
        <item x="3"/>
        <item m="1" x="47"/>
        <item x="0"/>
        <item m="1" x="34"/>
        <item x="5"/>
        <item x="4"/>
        <item x="22"/>
        <item x="19"/>
        <item x="21"/>
        <item x="11"/>
        <item m="1" x="30"/>
        <item x="9"/>
        <item m="1" x="43"/>
        <item x="10"/>
        <item m="1" x="37"/>
        <item x="27"/>
        <item x="6"/>
        <item x="1"/>
        <item m="1" x="38"/>
        <item x="2"/>
        <item x="8"/>
        <item m="1" x="36"/>
        <item x="15"/>
        <item m="1" x="35"/>
        <item m="1" x="41"/>
        <item x="26"/>
        <item x="13"/>
        <item x="18"/>
        <item m="1" x="40"/>
        <item m="1" x="46"/>
        <item x="25"/>
        <item m="1" x="31"/>
        <item x="14"/>
        <item x="7"/>
        <item x="24"/>
      </items>
    </pivotField>
    <pivotField compact="0" outline="0" showAll="0" defaultSubtotal="0"/>
    <pivotField axis="axisRow" compact="0" outline="0" showAll="0" defaultSubtotal="0">
      <items count="168">
        <item x="25"/>
        <item x="123"/>
        <item x="30"/>
        <item x="41"/>
        <item m="1" x="146"/>
        <item x="67"/>
        <item x="40"/>
        <item x="89"/>
        <item m="1" x="167"/>
        <item x="17"/>
        <item x="101"/>
        <item x="97"/>
        <item x="86"/>
        <item x="20"/>
        <item x="139"/>
        <item x="102"/>
        <item x="98"/>
        <item x="6"/>
        <item x="1"/>
        <item x="122"/>
        <item x="15"/>
        <item x="10"/>
        <item x="92"/>
        <item x="90"/>
        <item x="66"/>
        <item x="115"/>
        <item x="54"/>
        <item x="29"/>
        <item x="105"/>
        <item x="130"/>
        <item x="34"/>
        <item x="125"/>
        <item x="106"/>
        <item x="104"/>
        <item x="126"/>
        <item x="127"/>
        <item x="3"/>
        <item x="69"/>
        <item x="72"/>
        <item x="85"/>
        <item x="53"/>
        <item x="21"/>
        <item x="75"/>
        <item x="11"/>
        <item x="33"/>
        <item x="103"/>
        <item x="78"/>
        <item x="100"/>
        <item x="51"/>
        <item x="36"/>
        <item m="1" x="153"/>
        <item x="62"/>
        <item x="77"/>
        <item x="79"/>
        <item x="47"/>
        <item m="1" x="160"/>
        <item x="44"/>
        <item x="50"/>
        <item x="99"/>
        <item m="1" x="166"/>
        <item x="8"/>
        <item x="4"/>
        <item x="0"/>
        <item x="49"/>
        <item x="23"/>
        <item m="1" x="161"/>
        <item x="61"/>
        <item x="56"/>
        <item x="91"/>
        <item x="48"/>
        <item x="84"/>
        <item x="52"/>
        <item x="74"/>
        <item x="60"/>
        <item x="113"/>
        <item x="22"/>
        <item x="7"/>
        <item m="1" x="154"/>
        <item x="93"/>
        <item x="13"/>
        <item x="136"/>
        <item x="88"/>
        <item x="19"/>
        <item x="76"/>
        <item x="107"/>
        <item x="108"/>
        <item x="135"/>
        <item x="71"/>
        <item x="114"/>
        <item x="81"/>
        <item x="14"/>
        <item x="80"/>
        <item x="124"/>
        <item x="2"/>
        <item x="87"/>
        <item m="1" x="142"/>
        <item x="59"/>
        <item x="109"/>
        <item x="16"/>
        <item x="129"/>
        <item m="1" x="145"/>
        <item x="119"/>
        <item x="121"/>
        <item x="118"/>
        <item x="38"/>
        <item x="55"/>
        <item x="70"/>
        <item x="128"/>
        <item m="1" x="148"/>
        <item m="1" x="156"/>
        <item x="73"/>
        <item x="63"/>
        <item x="46"/>
        <item x="5"/>
        <item m="1" x="157"/>
        <item x="57"/>
        <item x="134"/>
        <item x="96"/>
        <item x="42"/>
        <item m="1" x="159"/>
        <item x="24"/>
        <item x="137"/>
        <item x="58"/>
        <item x="43"/>
        <item x="110"/>
        <item m="1" x="147"/>
        <item x="12"/>
        <item x="18"/>
        <item x="31"/>
        <item x="111"/>
        <item x="83"/>
        <item x="26"/>
        <item x="32"/>
        <item x="140"/>
        <item x="37"/>
        <item m="1" x="162"/>
        <item x="45"/>
        <item sd="0" x="141"/>
        <item x="68"/>
        <item x="39"/>
        <item x="131"/>
        <item x="120"/>
        <item m="1" x="144"/>
        <item m="1" x="149"/>
        <item x="116"/>
        <item x="112"/>
        <item x="117"/>
        <item m="1" x="143"/>
        <item x="9"/>
        <item m="1" x="158"/>
        <item m="1" x="150"/>
        <item x="94"/>
        <item x="95"/>
        <item m="1" x="165"/>
        <item m="1" x="155"/>
        <item m="1" x="152"/>
        <item m="1" x="151"/>
        <item m="1" x="163"/>
        <item m="1" x="164"/>
        <item x="82"/>
        <item x="64"/>
        <item x="65"/>
        <item x="28"/>
        <item x="132"/>
        <item x="133"/>
        <item x="27"/>
        <item x="138"/>
        <item x="35"/>
      </items>
    </pivotField>
    <pivotField compact="0" outline="0" showAll="0"/>
    <pivotField compact="0" numFmtId="169" outline="0" showAll="0"/>
    <pivotField compact="0" numFmtId="170" outline="0" showAll="0"/>
    <pivotField compact="0" outline="0" showAll="0"/>
    <pivotField compact="0" numFmtId="166" outline="0" showAll="0"/>
    <pivotField compact="0" outline="0" showAll="0" defaultSubtotal="0"/>
    <pivotField compact="0" outline="0" showAll="0"/>
    <pivotField compact="0" outline="0" showAll="0"/>
    <pivotField axis="axisPage" dataField="1" compact="0" outline="0" multipleItemSelectionAllowed="1" showAll="0" defaultSubtotal="0">
      <items count="29">
        <item x="3"/>
        <item x="2"/>
        <item x="4"/>
        <item x="6"/>
        <item x="5"/>
        <item m="1" x="23"/>
        <item x="0"/>
        <item m="1" x="22"/>
        <item m="1" x="7"/>
        <item m="1" x="24"/>
        <item m="1" x="27"/>
        <item x="1"/>
        <item m="1" x="15"/>
        <item m="1" x="25"/>
        <item m="1" x="8"/>
        <item m="1" x="12"/>
        <item m="1" x="9"/>
        <item m="1" x="28"/>
        <item m="1" x="11"/>
        <item m="1" x="10"/>
        <item m="1" x="18"/>
        <item m="1" x="16"/>
        <item m="1" x="14"/>
        <item m="1" x="26"/>
        <item m="1" x="13"/>
        <item m="1" x="19"/>
        <item m="1" x="17"/>
        <item m="1" x="20"/>
        <item m="1" x="21"/>
      </items>
    </pivotField>
    <pivotField compact="0" outline="0" showAll="0"/>
    <pivotField axis="axisRow" compact="0" outline="0" multipleItemSelectionAllowed="1" showAll="0" sortType="ascending">
      <items count="16">
        <item m="1" x="12"/>
        <item m="1" x="13"/>
        <item x="4"/>
        <item x="2"/>
        <item h="1" x="9"/>
        <item x="1"/>
        <item x="5"/>
        <item m="1" x="10"/>
        <item x="3"/>
        <item x="7"/>
        <item x="6"/>
        <item m="1" x="14"/>
        <item x="8"/>
        <item h="1" m="1" x="11"/>
        <item h="1" x="0"/>
        <item t="default"/>
      </items>
    </pivotField>
    <pivotField dataField="1" compact="0" outline="0" showAll="0" defaultSubtotal="0"/>
    <pivotField compact="0" outline="0" showAll="0"/>
    <pivotField compact="0" outline="0" showAll="0" defaultSubtotal="0"/>
    <pivotField compact="0" outline="0" showAll="0" defaultSubtotal="0"/>
  </pivotFields>
  <rowFields count="7">
    <field x="23"/>
    <field x="0"/>
    <field x="6"/>
    <field x="12"/>
    <field x="8"/>
    <field x="9"/>
    <field x="10"/>
  </rowFields>
  <rowItems count="132">
    <i>
      <x v="2"/>
      <x v="1413"/>
      <x v="15"/>
      <x v="44"/>
      <x v="18"/>
      <x v="20"/>
      <x v="18"/>
    </i>
    <i r="6">
      <x v="39"/>
    </i>
    <i r="1">
      <x v="1416"/>
      <x v="98"/>
      <x v="49"/>
      <x v="197"/>
      <x v="1"/>
      <x v="13"/>
    </i>
    <i r="5">
      <x v="5"/>
      <x v="13"/>
    </i>
    <i r="5">
      <x v="7"/>
      <x v="12"/>
    </i>
    <i r="5">
      <x v="26"/>
      <x v="13"/>
    </i>
    <i r="5">
      <x v="27"/>
      <x v="13"/>
    </i>
    <i r="6">
      <x v="46"/>
    </i>
    <i r="1">
      <x v="1514"/>
      <x v="119"/>
      <x v="15"/>
      <x v="259"/>
      <x v="20"/>
      <x v="39"/>
    </i>
    <i r="1">
      <x v="1561"/>
      <x v="85"/>
      <x v="15"/>
      <x v="160"/>
      <x v="1"/>
      <x v="3"/>
    </i>
    <i r="6">
      <x v="13"/>
    </i>
    <i r="6">
      <x v="26"/>
    </i>
    <i r="5">
      <x v="8"/>
      <x v="17"/>
    </i>
    <i r="5">
      <x v="20"/>
      <x v="18"/>
    </i>
    <i r="6">
      <x v="39"/>
    </i>
    <i r="1">
      <x v="1563"/>
      <x v="85"/>
      <x v="15"/>
      <x v="257"/>
      <x v="20"/>
      <x v="18"/>
    </i>
    <i r="6">
      <x v="39"/>
    </i>
    <i r="5">
      <x v="27"/>
      <x v="32"/>
    </i>
    <i r="6">
      <x v="45"/>
    </i>
    <i r="1">
      <x v="1613"/>
      <x v="85"/>
      <x v="15"/>
      <x v="160"/>
      <x v="29"/>
      <x v="38"/>
    </i>
    <i t="default">
      <x v="2"/>
    </i>
    <i>
      <x v="3"/>
      <x v="1381"/>
      <x v="46"/>
      <x v="90"/>
      <x v="68"/>
      <x v="26"/>
      <x v="13"/>
    </i>
    <i r="5">
      <x v="27"/>
      <x v="13"/>
    </i>
    <i t="default">
      <x v="3"/>
    </i>
    <i>
      <x v="5"/>
      <x v="1379"/>
      <x v="100"/>
      <x v="126"/>
      <x v="187"/>
      <x v="1"/>
      <x v="13"/>
    </i>
    <i r="5">
      <x v="20"/>
      <x v="39"/>
    </i>
    <i r="1">
      <x v="1431"/>
      <x v="93"/>
      <x v="136"/>
      <x v="269"/>
      <x v="1"/>
      <x v="13"/>
    </i>
    <i r="5">
      <x v="20"/>
      <x v="18"/>
    </i>
    <i r="1">
      <x v="1490"/>
      <x v="87"/>
      <x v="81"/>
      <x v="163"/>
      <x v="10"/>
      <x v="2"/>
    </i>
    <i r="5">
      <x v="20"/>
      <x v="18"/>
    </i>
    <i r="6">
      <x v="39"/>
    </i>
    <i r="1">
      <x v="1492"/>
      <x v="87"/>
      <x v="23"/>
      <x v="165"/>
      <x v="1"/>
      <x v="3"/>
    </i>
    <i r="6">
      <x v="13"/>
    </i>
    <i r="5">
      <x v="5"/>
      <x v="13"/>
    </i>
    <i r="5">
      <x v="20"/>
      <x v="39"/>
    </i>
    <i r="5">
      <x v="26"/>
      <x v="13"/>
    </i>
    <i r="1">
      <x v="1542"/>
      <x v="24"/>
      <x v="92"/>
      <x v="38"/>
      <x v="1"/>
      <x v="3"/>
    </i>
    <i r="6">
      <x v="13"/>
    </i>
    <i r="5">
      <x v="5"/>
      <x v="13"/>
    </i>
    <i r="6">
      <x v="18"/>
    </i>
    <i r="5">
      <x v="20"/>
      <x v="18"/>
    </i>
    <i t="default">
      <x v="5"/>
    </i>
    <i>
      <x v="6"/>
      <x v="1432"/>
      <x v="91"/>
      <x v="112"/>
      <x v="175"/>
      <x v="1"/>
      <x v="13"/>
    </i>
    <i r="5">
      <x v="5"/>
      <x v="13"/>
    </i>
    <i r="6">
      <x v="18"/>
    </i>
    <i r="5">
      <x v="7"/>
      <x v="12"/>
    </i>
    <i r="5">
      <x v="27"/>
      <x v="13"/>
    </i>
    <i r="6">
      <x v="32"/>
    </i>
    <i r="1">
      <x v="1447"/>
      <x v="37"/>
      <x v="96"/>
      <x v="57"/>
      <x v="20"/>
      <x v="39"/>
    </i>
    <i r="1">
      <x v="1494"/>
      <x v="78"/>
      <x v="22"/>
      <x v="272"/>
      <x v="1"/>
      <x v="13"/>
    </i>
    <i r="5">
      <x v="20"/>
      <x v="39"/>
    </i>
    <i r="6">
      <x v="40"/>
    </i>
    <i r="1">
      <x v="1495"/>
      <x v="78"/>
      <x v="22"/>
      <x v="140"/>
      <x v="1"/>
      <x v="13"/>
    </i>
    <i r="5">
      <x v="20"/>
      <x v="18"/>
    </i>
    <i r="6">
      <x v="39"/>
    </i>
    <i r="5">
      <x v="27"/>
      <x v="13"/>
    </i>
    <i r="1">
      <x v="1515"/>
      <x v="60"/>
      <x v="45"/>
      <x v="96"/>
      <x v="20"/>
      <x v="39"/>
    </i>
    <i r="5">
      <x v="27"/>
      <x v="13"/>
    </i>
    <i r="6">
      <x v="46"/>
    </i>
    <i r="1">
      <x v="1571"/>
      <x v="37"/>
      <x v="96"/>
      <x v="57"/>
      <x v="26"/>
      <x v="13"/>
    </i>
    <i r="1">
      <x v="1598"/>
      <x v="91"/>
      <x v="112"/>
      <x v="175"/>
      <x v="23"/>
      <x v="47"/>
    </i>
    <i t="default">
      <x v="6"/>
    </i>
    <i>
      <x v="8"/>
      <x v="1390"/>
      <x v="77"/>
      <x v="13"/>
      <x v="137"/>
      <x v="1"/>
      <x v="3"/>
    </i>
    <i r="5">
      <x v="5"/>
      <x v="13"/>
    </i>
    <i r="6">
      <x v="18"/>
    </i>
    <i r="5">
      <x v="7"/>
      <x v="12"/>
    </i>
    <i r="5">
      <x v="8"/>
      <x v="17"/>
    </i>
    <i r="1">
      <x v="1394"/>
      <x v="81"/>
      <x v="13"/>
      <x v="153"/>
      <x v="7"/>
      <x v="12"/>
    </i>
    <i r="1">
      <x v="1412"/>
      <x/>
      <x v="132"/>
      <x v="2"/>
      <x v="2"/>
      <x v="13"/>
    </i>
    <i r="5">
      <x v="7"/>
      <x v="12"/>
    </i>
    <i r="5">
      <x v="27"/>
      <x v="46"/>
    </i>
    <i r="1">
      <x v="1588"/>
      <x v="77"/>
      <x v="13"/>
      <x v="137"/>
      <x v="19"/>
      <x v="13"/>
    </i>
    <i r="5">
      <x v="22"/>
      <x v="13"/>
    </i>
    <i r="5">
      <x v="23"/>
      <x v="45"/>
    </i>
    <i r="1">
      <x v="1591"/>
      <x v="81"/>
      <x v="13"/>
      <x v="153"/>
      <x v="22"/>
      <x v="13"/>
    </i>
    <i r="5">
      <x v="23"/>
      <x v="45"/>
    </i>
    <i r="6">
      <x v="47"/>
    </i>
    <i r="1">
      <x v="1594"/>
      <x v="29"/>
      <x v="13"/>
      <x v="208"/>
      <x v="22"/>
      <x v="13"/>
    </i>
    <i t="default">
      <x v="8"/>
    </i>
    <i>
      <x v="9"/>
      <x v="1485"/>
      <x v="83"/>
      <x v="70"/>
      <x v="158"/>
      <x v="1"/>
      <x v="13"/>
    </i>
    <i r="6">
      <x v="35"/>
    </i>
    <i r="5">
      <x v="5"/>
      <x v="13"/>
    </i>
    <i r="6">
      <x v="18"/>
    </i>
    <i r="5">
      <x v="7"/>
      <x v="12"/>
    </i>
    <i r="5">
      <x v="8"/>
      <x v="17"/>
    </i>
    <i r="5">
      <x v="20"/>
      <x v="39"/>
    </i>
    <i r="5">
      <x v="26"/>
      <x v="13"/>
    </i>
    <i r="1">
      <x v="1486"/>
      <x v="76"/>
      <x v="39"/>
      <x v="129"/>
      <x v="7"/>
      <x v="12"/>
    </i>
    <i r="5">
      <x v="8"/>
      <x v="22"/>
    </i>
    <i r="5">
      <x v="27"/>
      <x v="32"/>
    </i>
    <i r="1">
      <x v="1488"/>
      <x v="76"/>
      <x v="94"/>
      <x v="130"/>
      <x v="2"/>
      <x v="13"/>
    </i>
    <i r="5">
      <x v="20"/>
      <x v="39"/>
    </i>
    <i r="6">
      <x v="40"/>
    </i>
    <i r="1">
      <x v="1520"/>
      <x v="35"/>
      <x v="10"/>
      <x v="53"/>
      <x v="5"/>
      <x v="18"/>
    </i>
    <i r="1">
      <x v="1556"/>
      <x v="83"/>
      <x v="70"/>
      <x v="158"/>
      <x v="5"/>
      <x v="13"/>
    </i>
    <i r="1">
      <x v="1574"/>
      <x v="76"/>
      <x v="39"/>
      <x v="129"/>
      <x v="7"/>
      <x v="12"/>
    </i>
    <i r="1">
      <x v="1605"/>
      <x v="83"/>
      <x v="70"/>
      <x v="158"/>
      <x v="19"/>
      <x v="13"/>
    </i>
    <i t="default">
      <x v="9"/>
    </i>
    <i>
      <x v="10"/>
      <x v="1470"/>
      <x v="4"/>
      <x v="52"/>
      <x v="5"/>
      <x v="1"/>
      <x v="3"/>
    </i>
    <i r="6">
      <x v="24"/>
    </i>
    <i r="5">
      <x v="5"/>
      <x v="18"/>
    </i>
    <i r="5">
      <x v="8"/>
      <x v="22"/>
    </i>
    <i r="1">
      <x v="1473"/>
      <x v="44"/>
      <x v="91"/>
      <x v="66"/>
      <x v="5"/>
      <x v="13"/>
    </i>
    <i r="6">
      <x v="18"/>
    </i>
    <i r="5">
      <x v="27"/>
      <x v="46"/>
    </i>
    <i r="1">
      <x v="1507"/>
      <x v="90"/>
      <x v="42"/>
      <x v="170"/>
      <x v="5"/>
      <x v="18"/>
    </i>
    <i r="5">
      <x v="20"/>
      <x v="39"/>
    </i>
    <i r="5">
      <x v="26"/>
      <x v="13"/>
    </i>
    <i r="5">
      <x v="27"/>
      <x v="13"/>
    </i>
    <i r="6">
      <x v="32"/>
    </i>
    <i r="6">
      <x v="46"/>
    </i>
    <i r="1">
      <x v="1511"/>
      <x v="90"/>
      <x v="76"/>
      <x v="173"/>
      <x v="5"/>
      <x v="13"/>
    </i>
    <i r="6">
      <x v="18"/>
    </i>
    <i r="5">
      <x v="7"/>
      <x v="12"/>
    </i>
    <i r="5">
      <x v="8"/>
      <x v="17"/>
    </i>
    <i r="6">
      <x v="22"/>
    </i>
    <i r="5">
      <x v="20"/>
      <x v="39"/>
    </i>
    <i t="default">
      <x v="10"/>
    </i>
    <i>
      <x v="12"/>
      <x v="1503"/>
      <x v="79"/>
      <x v="20"/>
      <x v="149"/>
      <x v="1"/>
      <x v="13"/>
    </i>
    <i r="5">
      <x v="5"/>
      <x v="13"/>
    </i>
    <i r="5">
      <x v="20"/>
      <x v="39"/>
    </i>
    <i r="5">
      <x v="27"/>
      <x v="13"/>
    </i>
    <i r="1">
      <x v="1506"/>
      <x v="79"/>
      <x v="16"/>
      <x v="145"/>
      <x v="1"/>
      <x v="13"/>
    </i>
    <i r="5">
      <x v="5"/>
      <x v="13"/>
    </i>
    <i r="6">
      <x v="18"/>
    </i>
    <i r="5">
      <x v="8"/>
      <x v="17"/>
    </i>
    <i r="5">
      <x v="20"/>
      <x v="39"/>
    </i>
    <i r="5">
      <x v="26"/>
      <x v="13"/>
    </i>
    <i r="5">
      <x v="27"/>
      <x v="13"/>
    </i>
    <i r="6">
      <x v="46"/>
    </i>
    <i t="default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a de Cant. Programada" fld="21" baseField="10" baseItem="29"/>
    <dataField name="Máx. de Condición de pago" fld="24" subtotal="max" baseField="10" baseItem="3"/>
  </dataFields>
  <formats count="10">
    <format dxfId="72">
      <pivotArea type="all" dataOnly="0" outline="0" fieldPosition="0"/>
    </format>
    <format dxfId="71">
      <pivotArea field="21" type="button" dataOnly="0" labelOnly="1" outline="0" axis="axisPage" fieldPosition="0"/>
    </format>
    <format dxfId="70">
      <pivotArea dataOnly="0" labelOnly="1" outline="0" fieldPosition="0">
        <references count="1">
          <reference field="21" count="0"/>
        </references>
      </pivotArea>
    </format>
    <format dxfId="69">
      <pivotArea field="8" type="button" dataOnly="0" labelOnly="1" outline="0" axis="axisRow" fieldPosition="4"/>
    </format>
    <format dxfId="68">
      <pivotArea field="-2" type="button" dataOnly="0" labelOnly="1" outline="0" axis="axisCol" fieldPosition="0"/>
    </format>
    <format dxfId="67">
      <pivotArea outline="0" collapsedLevelsAreSubtotals="1" fieldPosition="0">
        <references count="2">
          <reference field="4294967294" count="1" selected="0">
            <x v="0"/>
          </reference>
          <reference field="23" count="0" selected="0" defaultSubtotal="1"/>
        </references>
      </pivotArea>
    </format>
    <format dxfId="66">
      <pivotArea outline="0" collapsedLevelsAreSubtotals="1" fieldPosition="0">
        <references count="7">
          <reference field="0" count="1" selected="0">
            <x v="1416"/>
          </reference>
          <reference field="6" count="1" selected="0">
            <x v="98"/>
          </reference>
          <reference field="8" count="1" selected="0">
            <x v="197"/>
          </reference>
          <reference field="9" count="1" selected="0">
            <x v="1"/>
          </reference>
          <reference field="10" count="1" selected="0">
            <x v="13"/>
          </reference>
          <reference field="12" count="1" selected="0">
            <x v="49"/>
          </reference>
          <reference field="23" count="0" selected="0"/>
        </references>
      </pivotArea>
    </format>
    <format dxfId="65">
      <pivotArea dataOnly="0" labelOnly="1" outline="0" fieldPosition="0">
        <references count="7">
          <reference field="0" count="1" selected="0">
            <x v="1416"/>
          </reference>
          <reference field="6" count="1" selected="0">
            <x v="98"/>
          </reference>
          <reference field="8" count="1" selected="0">
            <x v="197"/>
          </reference>
          <reference field="9" count="1" selected="0">
            <x v="1"/>
          </reference>
          <reference field="10" count="1">
            <x v="13"/>
          </reference>
          <reference field="12" count="1" selected="0">
            <x v="49"/>
          </reference>
          <reference field="23" count="0" selected="0"/>
        </references>
      </pivotArea>
    </format>
    <format dxfId="64">
      <pivotArea outline="0" collapsedLevelsAreSubtotals="1" fieldPosition="0">
        <references count="7">
          <reference field="0" count="1" selected="0">
            <x v="1416"/>
          </reference>
          <reference field="6" count="1" selected="0">
            <x v="98"/>
          </reference>
          <reference field="8" count="1" selected="0">
            <x v="197"/>
          </reference>
          <reference field="9" count="1" selected="0">
            <x v="1"/>
          </reference>
          <reference field="10" count="1" selected="0">
            <x v="13"/>
          </reference>
          <reference field="12" count="1" selected="0">
            <x v="49"/>
          </reference>
          <reference field="23" count="0" selected="0"/>
        </references>
      </pivotArea>
    </format>
    <format dxfId="63">
      <pivotArea dataOnly="0" labelOnly="1" outline="0" fieldPosition="0">
        <references count="7">
          <reference field="0" count="1" selected="0">
            <x v="1416"/>
          </reference>
          <reference field="6" count="1" selected="0">
            <x v="98"/>
          </reference>
          <reference field="8" count="1" selected="0">
            <x v="197"/>
          </reference>
          <reference field="9" count="1" selected="0">
            <x v="1"/>
          </reference>
          <reference field="10" count="1">
            <x v="13"/>
          </reference>
          <reference field="12" count="1" selected="0">
            <x v="49"/>
          </reference>
          <reference field="23" count="0" selected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4:B59" firstHeaderRow="1" firstDataRow="1" firstDataCol="1" rowPageCount="1" colPageCount="1"/>
  <pivotFields count="28"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126">
        <item x="22"/>
        <item sd="0" x="46"/>
        <item m="1" x="115"/>
        <item sd="0" x="27"/>
        <item sd="0" x="51"/>
        <item sd="0" x="40"/>
        <item x="98"/>
        <item sd="0" x="14"/>
        <item sd="0" x="50"/>
        <item sd="0" x="88"/>
        <item x="80"/>
        <item sd="0" x="7"/>
        <item sd="0" m="1" x="102"/>
        <item sd="0" x="38"/>
        <item sd="0" x="12"/>
        <item sd="0" x="23"/>
        <item sd="0" m="1" x="125"/>
        <item x="13"/>
        <item sd="0" x="49"/>
        <item x="31"/>
        <item sd="0" x="57"/>
        <item sd="0" m="1" x="104"/>
        <item sd="0" x="0"/>
        <item sd="0" x="24"/>
        <item sd="0" x="81"/>
        <item sd="0" x="15"/>
        <item x="96"/>
        <item sd="0" x="89"/>
        <item sd="0" m="1" x="119"/>
        <item x="20"/>
        <item sd="0" x="6"/>
        <item x="29"/>
        <item sd="0" x="77"/>
        <item sd="0" x="55"/>
        <item sd="0" x="76"/>
        <item sd="0" x="72"/>
        <item x="79"/>
        <item sd="0" x="41"/>
        <item sd="0" x="26"/>
        <item sd="0" x="42"/>
        <item sd="0" x="73"/>
        <item sd="0" x="44"/>
        <item x="68"/>
        <item x="30"/>
        <item sd="0" x="52"/>
        <item m="1" x="117"/>
        <item x="5"/>
        <item sd="0" x="18"/>
        <item x="8"/>
        <item x="91"/>
        <item sd="0" x="74"/>
        <item x="87"/>
        <item x="1"/>
        <item m="1" x="113"/>
        <item sd="0" m="1" x="122"/>
        <item sd="0" x="28"/>
        <item sd="0" x="75"/>
        <item sd="0" x="43"/>
        <item sd="0" m="1" x="108"/>
        <item x="86"/>
        <item x="70"/>
        <item sd="0" m="1" x="118"/>
        <item x="2"/>
        <item sd="0" x="37"/>
        <item sd="0" x="48"/>
        <item m="1" x="121"/>
        <item x="78"/>
        <item x="95"/>
        <item sd="0" x="39"/>
        <item sd="0" m="1" x="112"/>
        <item m="1" x="111"/>
        <item sd="0" x="45"/>
        <item sd="0" x="16"/>
        <item x="47"/>
        <item x="3"/>
        <item sd="0" x="60"/>
        <item sd="0" x="9"/>
        <item sd="0" x="62"/>
        <item sd="0" x="32"/>
        <item sd="0" x="11"/>
        <item sd="0" x="10"/>
        <item sd="0" x="36"/>
        <item sd="0" x="59"/>
        <item sd="0" x="64"/>
        <item sd="0" x="90"/>
        <item sd="0" x="66"/>
        <item sd="0" x="61"/>
        <item sd="0" x="65"/>
        <item x="58"/>
        <item sd="0" x="67"/>
        <item sd="0" x="34"/>
        <item sd="0" x="85"/>
        <item sd="0" x="33"/>
        <item sd="0" x="35"/>
        <item sd="0" x="63"/>
        <item sd="0" x="71"/>
        <item x="83"/>
        <item sd="0" x="25"/>
        <item sd="0" x="93"/>
        <item sd="0" x="4"/>
        <item m="1" x="105"/>
        <item sd="0" m="1" x="110"/>
        <item sd="0" x="19"/>
        <item x="84"/>
        <item sd="0" x="82"/>
        <item x="99"/>
        <item m="1" x="124"/>
        <item m="1" x="120"/>
        <item m="1" x="123"/>
        <item m="1" x="114"/>
        <item m="1" x="101"/>
        <item x="92"/>
        <item m="1" x="107"/>
        <item m="1" x="100"/>
        <item x="21"/>
        <item x="17"/>
        <item x="56"/>
        <item m="1" x="109"/>
        <item m="1" x="103"/>
        <item x="69"/>
        <item m="1" x="106"/>
        <item x="94"/>
        <item m="1" x="116"/>
        <item x="53"/>
        <item x="54"/>
        <item x="97"/>
      </items>
    </pivotField>
    <pivotField showAll="0"/>
    <pivotField axis="axisRow" showAll="0">
      <items count="277">
        <item m="1" x="261"/>
        <item m="1" x="269"/>
        <item x="45"/>
        <item sd="0" x="90"/>
        <item sd="0" x="51"/>
        <item x="101"/>
        <item x="78"/>
        <item x="34"/>
        <item x="100"/>
        <item x="179"/>
        <item x="170"/>
        <item x="16"/>
        <item x="18"/>
        <item x="17"/>
        <item m="1" x="272"/>
        <item sd="0" m="1" x="227"/>
        <item x="76"/>
        <item x="31"/>
        <item sd="0" x="46"/>
        <item m="1" x="222"/>
        <item x="33"/>
        <item x="32"/>
        <item x="94"/>
        <item x="96"/>
        <item x="95"/>
        <item x="98"/>
        <item x="99"/>
        <item x="97"/>
        <item x="56"/>
        <item x="55"/>
        <item m="1" x="254"/>
        <item x="57"/>
        <item x="111"/>
        <item x="113"/>
        <item x="112"/>
        <item sd="0" m="1" x="232"/>
        <item x="0"/>
        <item sd="0" x="47"/>
        <item x="171"/>
        <item m="1" x="239"/>
        <item x="35"/>
        <item x="189"/>
        <item x="198"/>
        <item m="1" x="271"/>
        <item sd="0" x="180"/>
        <item m="1" x="237"/>
        <item m="1" x="243"/>
        <item x="15"/>
        <item x="53"/>
        <item sd="0" x="109"/>
        <item m="1" x="229"/>
        <item x="165"/>
        <item x="166"/>
        <item sd="0" x="149"/>
        <item x="169"/>
        <item m="1" x="205"/>
        <item x="50"/>
        <item x="79"/>
        <item x="80"/>
        <item x="150"/>
        <item x="82"/>
        <item x="142"/>
        <item x="54"/>
        <item m="1" x="242"/>
        <item x="102"/>
        <item x="103"/>
        <item x="104"/>
        <item m="1" x="253"/>
        <item x="14"/>
        <item x="19"/>
        <item sd="0" x="188"/>
        <item x="152"/>
        <item x="151"/>
        <item x="154"/>
        <item x="155"/>
        <item x="157"/>
        <item sd="0" x="158"/>
        <item x="153"/>
        <item sd="0" x="156"/>
        <item x="177"/>
        <item x="178"/>
        <item x="3"/>
        <item x="8"/>
        <item x="4"/>
        <item x="7"/>
        <item x="6"/>
        <item x="2"/>
        <item m="1" x="248"/>
        <item x="52"/>
        <item x="160"/>
        <item x="81"/>
        <item x="1"/>
        <item x="5"/>
        <item m="1" x="224"/>
        <item sd="0" m="1" x="236"/>
        <item m="1" x="252"/>
        <item x="176"/>
        <item x="144"/>
        <item m="1" x="213"/>
        <item m="1" x="250"/>
        <item m="1" x="247"/>
        <item m="1" x="225"/>
        <item x="75"/>
        <item m="1" x="256"/>
        <item m="1" x="206"/>
        <item m="1" x="260"/>
        <item m="1" x="211"/>
        <item x="168"/>
        <item x="197"/>
        <item x="196"/>
        <item sd="0" x="77"/>
        <item m="1" x="265"/>
        <item sd="0" m="1" x="214"/>
        <item m="1" x="241"/>
        <item sd="0" x="85"/>
        <item x="87"/>
        <item x="86"/>
        <item x="89"/>
        <item x="88"/>
        <item m="1" x="202"/>
        <item sd="0" x="36"/>
        <item x="91"/>
        <item m="1" x="223"/>
        <item x="39"/>
        <item x="10"/>
        <item x="11"/>
        <item m="1" x="258"/>
        <item m="1" x="235"/>
        <item m="1" x="216"/>
        <item m="1" x="259"/>
        <item m="1" x="221"/>
        <item x="117"/>
        <item x="116"/>
        <item x="118"/>
        <item x="119"/>
        <item sd="0" x="21"/>
        <item sd="0" x="26"/>
        <item x="20"/>
        <item m="1" x="255"/>
        <item x="24"/>
        <item x="23"/>
        <item sd="0" x="22"/>
        <item sd="0" m="1" x="219"/>
        <item x="125"/>
        <item m="1" x="238"/>
        <item x="59"/>
        <item x="60"/>
        <item x="134"/>
        <item x="136"/>
        <item x="62"/>
        <item x="58"/>
        <item x="61"/>
        <item x="133"/>
        <item x="29"/>
        <item x="28"/>
        <item x="30"/>
        <item x="27"/>
        <item x="74"/>
        <item x="73"/>
        <item x="71"/>
        <item x="72"/>
        <item sd="0" x="115"/>
        <item x="130"/>
        <item sd="0" x="183"/>
        <item x="132"/>
        <item sd="0" x="123"/>
        <item sd="0" x="120"/>
        <item sd="0" x="121"/>
        <item sd="0" x="122"/>
        <item sd="0" x="192"/>
        <item x="190"/>
        <item sd="0" x="131"/>
        <item x="114"/>
        <item sd="0" x="137"/>
        <item sd="0" x="139"/>
        <item sd="0" x="138"/>
        <item sd="0" x="141"/>
        <item sd="0" x="140"/>
        <item x="65"/>
        <item sd="0" x="175"/>
        <item x="63"/>
        <item sd="0" x="70"/>
        <item x="67"/>
        <item x="66"/>
        <item x="69"/>
        <item x="68"/>
        <item x="126"/>
        <item x="173"/>
        <item x="49"/>
        <item x="193"/>
        <item m="1" x="226"/>
        <item x="12"/>
        <item m="1" x="215"/>
        <item m="1" x="240"/>
        <item sd="0" x="41"/>
        <item x="40"/>
        <item x="174"/>
        <item x="172"/>
        <item x="201"/>
        <item m="1" x="268"/>
        <item sd="0" x="167"/>
        <item m="1" x="228"/>
        <item m="1" x="246"/>
        <item m="1" x="245"/>
        <item m="1" x="233"/>
        <item x="200"/>
        <item sd="0" m="1" x="208"/>
        <item x="148"/>
        <item x="42"/>
        <item m="1" x="217"/>
        <item x="163"/>
        <item x="159"/>
        <item m="1" x="264"/>
        <item m="1" x="207"/>
        <item x="162"/>
        <item x="9"/>
        <item sd="0" m="1" x="257"/>
        <item m="1" x="262"/>
        <item m="1" x="267"/>
        <item x="127"/>
        <item x="128"/>
        <item m="1" x="203"/>
        <item x="129"/>
        <item m="1" x="275"/>
        <item m="1" x="230"/>
        <item m="1" x="218"/>
        <item x="194"/>
        <item m="1" x="274"/>
        <item m="1" x="263"/>
        <item m="1" x="220"/>
        <item m="1" x="212"/>
        <item x="92"/>
        <item x="93"/>
        <item x="145"/>
        <item m="1" x="231"/>
        <item x="146"/>
        <item x="147"/>
        <item m="1" x="210"/>
        <item x="44"/>
        <item x="105"/>
        <item m="1" x="270"/>
        <item m="1" x="234"/>
        <item x="38"/>
        <item x="110"/>
        <item x="25"/>
        <item x="83"/>
        <item x="84"/>
        <item x="106"/>
        <item x="37"/>
        <item m="1" x="273"/>
        <item x="184"/>
        <item x="181"/>
        <item x="164"/>
        <item x="161"/>
        <item x="43"/>
        <item x="187"/>
        <item x="186"/>
        <item x="185"/>
        <item m="1" x="209"/>
        <item x="143"/>
        <item m="1" x="244"/>
        <item x="195"/>
        <item x="182"/>
        <item m="1" x="251"/>
        <item m="1" x="204"/>
        <item m="1" x="266"/>
        <item m="1" x="249"/>
        <item x="13"/>
        <item x="48"/>
        <item x="64"/>
        <item x="107"/>
        <item x="108"/>
        <item x="124"/>
        <item x="135"/>
        <item x="191"/>
        <item x="199"/>
        <item t="default"/>
      </items>
    </pivotField>
    <pivotField axis="axisRow" showAll="0">
      <items count="32">
        <item x="14"/>
        <item x="4"/>
        <item x="13"/>
        <item m="1" x="26"/>
        <item x="15"/>
        <item x="0"/>
        <item x="8"/>
        <item x="2"/>
        <item x="12"/>
        <item x="9"/>
        <item x="5"/>
        <item m="1" x="24"/>
        <item x="1"/>
        <item m="1" x="27"/>
        <item m="1" x="30"/>
        <item m="1" x="25"/>
        <item x="23"/>
        <item x="22"/>
        <item x="19"/>
        <item x="17"/>
        <item x="11"/>
        <item m="1" x="28"/>
        <item x="18"/>
        <item x="16"/>
        <item m="1" x="29"/>
        <item x="6"/>
        <item x="3"/>
        <item x="7"/>
        <item x="10"/>
        <item x="20"/>
        <item x="21"/>
        <item t="default"/>
      </items>
    </pivotField>
    <pivotField axis="axisRow" showAll="0">
      <items count="49">
        <item m="1" x="42"/>
        <item m="1" x="28"/>
        <item x="20"/>
        <item x="16"/>
        <item m="1" x="39"/>
        <item m="1" x="44"/>
        <item m="1" x="45"/>
        <item x="23"/>
        <item x="17"/>
        <item m="1" x="29"/>
        <item m="1" x="32"/>
        <item m="1" x="33"/>
        <item x="12"/>
        <item x="1"/>
        <item x="3"/>
        <item m="1" x="47"/>
        <item x="0"/>
        <item m="1" x="34"/>
        <item x="5"/>
        <item x="6"/>
        <item x="4"/>
        <item x="22"/>
        <item x="19"/>
        <item x="21"/>
        <item x="11"/>
        <item m="1" x="30"/>
        <item x="9"/>
        <item m="1" x="43"/>
        <item x="10"/>
        <item m="1" x="37"/>
        <item x="27"/>
        <item m="1" x="38"/>
        <item x="2"/>
        <item x="8"/>
        <item m="1" x="36"/>
        <item x="15"/>
        <item m="1" x="35"/>
        <item m="1" x="41"/>
        <item x="26"/>
        <item x="13"/>
        <item x="18"/>
        <item m="1" x="40"/>
        <item m="1" x="46"/>
        <item x="25"/>
        <item m="1" x="31"/>
        <item x="14"/>
        <item x="7"/>
        <item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0">
        <item m="1" x="7"/>
        <item x="3"/>
        <item x="2"/>
        <item x="4"/>
        <item x="6"/>
        <item x="5"/>
        <item x="1"/>
        <item m="1" x="15"/>
        <item m="1" x="22"/>
        <item m="1" x="24"/>
        <item m="1" x="25"/>
        <item m="1" x="27"/>
        <item m="1" x="8"/>
        <item m="1" x="12"/>
        <item m="1" x="23"/>
        <item h="1" x="0"/>
        <item m="1" x="9"/>
        <item m="1" x="28"/>
        <item m="1" x="11"/>
        <item h="1" m="1" x="10"/>
        <item m="1" x="18"/>
        <item m="1" x="16"/>
        <item m="1" x="14"/>
        <item m="1" x="26"/>
        <item m="1" x="13"/>
        <item h="1" m="1" x="19"/>
        <item m="1" x="17"/>
        <item h="1" m="1" x="20"/>
        <item m="1" x="21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4">
    <field x="6"/>
    <field x="8"/>
    <field x="9"/>
    <field x="10"/>
  </rowFields>
  <rowItems count="55">
    <i>
      <x/>
    </i>
    <i r="1">
      <x v="2"/>
    </i>
    <i r="2">
      <x v="2"/>
    </i>
    <i r="3">
      <x v="14"/>
    </i>
    <i r="2">
      <x v="9"/>
    </i>
    <i r="3">
      <x v="12"/>
    </i>
    <i r="2">
      <x v="27"/>
    </i>
    <i r="3">
      <x v="46"/>
    </i>
    <i>
      <x v="4"/>
    </i>
    <i>
      <x v="9"/>
    </i>
    <i>
      <x v="15"/>
    </i>
    <i>
      <x v="24"/>
    </i>
    <i>
      <x v="29"/>
    </i>
    <i r="1">
      <x v="208"/>
    </i>
    <i r="2">
      <x v="22"/>
    </i>
    <i r="3">
      <x v="14"/>
    </i>
    <i>
      <x v="35"/>
    </i>
    <i>
      <x v="37"/>
    </i>
    <i>
      <x v="44"/>
    </i>
    <i>
      <x v="46"/>
    </i>
    <i r="1">
      <x v="68"/>
    </i>
    <i r="2">
      <x v="26"/>
    </i>
    <i r="3">
      <x v="14"/>
    </i>
    <i r="2">
      <x v="27"/>
    </i>
    <i r="3">
      <x v="14"/>
    </i>
    <i>
      <x v="60"/>
    </i>
    <i r="1">
      <x v="97"/>
    </i>
    <i r="2">
      <x v="20"/>
    </i>
    <i r="3">
      <x v="39"/>
    </i>
    <i r="2">
      <x v="27"/>
    </i>
    <i r="3">
      <x v="14"/>
    </i>
    <i r="3">
      <x v="46"/>
    </i>
    <i>
      <x v="75"/>
    </i>
    <i>
      <x v="76"/>
    </i>
    <i>
      <x v="77"/>
    </i>
    <i>
      <x v="78"/>
    </i>
    <i>
      <x v="80"/>
    </i>
    <i>
      <x v="82"/>
    </i>
    <i>
      <x v="83"/>
    </i>
    <i>
      <x v="84"/>
    </i>
    <i>
      <x v="86"/>
    </i>
    <i>
      <x v="89"/>
    </i>
    <i>
      <x v="90"/>
    </i>
    <i>
      <x v="92"/>
    </i>
    <i>
      <x v="97"/>
    </i>
    <i>
      <x v="99"/>
    </i>
    <i>
      <x v="114"/>
    </i>
    <i r="1">
      <x v="238"/>
    </i>
    <i r="2">
      <x v="9"/>
    </i>
    <i r="3">
      <x v="12"/>
    </i>
    <i>
      <x v="119"/>
    </i>
    <i r="1">
      <x v="259"/>
    </i>
    <i r="2">
      <x v="20"/>
    </i>
    <i r="3">
      <x v="39"/>
    </i>
    <i t="grand">
      <x/>
    </i>
  </rowItems>
  <colItems count="1">
    <i/>
  </colItems>
  <pageFields count="1">
    <pageField fld="21" hier="-1"/>
  </pageFields>
  <dataFields count="1">
    <dataField name="Suma de Cant. Programada" fld="21" baseField="8" baseItem="2"/>
  </dataFields>
  <formats count="36">
    <format dxfId="62">
      <pivotArea type="all" dataOnly="0" outline="0" fieldPosition="0"/>
    </format>
    <format dxfId="61">
      <pivotArea type="all" dataOnly="0" outline="0" fieldPosition="0"/>
    </format>
    <format dxfId="60">
      <pivotArea type="all" dataOnly="0" outline="0" fieldPosition="0"/>
    </format>
    <format dxfId="59">
      <pivotArea dataOnly="0" labelOnly="1" fieldPosition="0">
        <references count="1">
          <reference field="6" count="1">
            <x v="0"/>
          </reference>
        </references>
      </pivotArea>
    </format>
    <format dxfId="58">
      <pivotArea dataOnly="0" labelOnly="1" fieldPosition="0">
        <references count="1">
          <reference field="6" count="1">
            <x v="4"/>
          </reference>
        </references>
      </pivotArea>
    </format>
    <format dxfId="57">
      <pivotArea dataOnly="0" labelOnly="1" fieldPosition="0">
        <references count="1">
          <reference field="6" count="1">
            <x v="7"/>
          </reference>
        </references>
      </pivotArea>
    </format>
    <format dxfId="56">
      <pivotArea dataOnly="0" labelOnly="1" fieldPosition="0">
        <references count="1">
          <reference field="6" count="1">
            <x v="8"/>
          </reference>
        </references>
      </pivotArea>
    </format>
    <format dxfId="55">
      <pivotArea dataOnly="0" labelOnly="1" fieldPosition="0">
        <references count="1">
          <reference field="6" count="1">
            <x v="14"/>
          </reference>
        </references>
      </pivotArea>
    </format>
    <format dxfId="54">
      <pivotArea dataOnly="0" labelOnly="1" fieldPosition="0">
        <references count="1">
          <reference field="6" count="1">
            <x v="16"/>
          </reference>
        </references>
      </pivotArea>
    </format>
    <format dxfId="53">
      <pivotArea dataOnly="0" labelOnly="1" fieldPosition="0">
        <references count="1">
          <reference field="6" count="1">
            <x v="18"/>
          </reference>
        </references>
      </pivotArea>
    </format>
    <format dxfId="52">
      <pivotArea dataOnly="0" labelOnly="1" fieldPosition="0">
        <references count="1">
          <reference field="6" count="1">
            <x v="20"/>
          </reference>
        </references>
      </pivotArea>
    </format>
    <format dxfId="51">
      <pivotArea dataOnly="0" labelOnly="1" fieldPosition="0">
        <references count="1">
          <reference field="6" count="1">
            <x v="25"/>
          </reference>
        </references>
      </pivotArea>
    </format>
    <format dxfId="50">
      <pivotArea dataOnly="0" labelOnly="1" fieldPosition="0">
        <references count="1">
          <reference field="6" count="1">
            <x v="30"/>
          </reference>
        </references>
      </pivotArea>
    </format>
    <format dxfId="49">
      <pivotArea dataOnly="0" labelOnly="1" fieldPosition="0">
        <references count="1">
          <reference field="6" count="1">
            <x v="38"/>
          </reference>
        </references>
      </pivotArea>
    </format>
    <format dxfId="48">
      <pivotArea dataOnly="0" labelOnly="1" fieldPosition="0">
        <references count="1">
          <reference field="6" count="1">
            <x v="40"/>
          </reference>
        </references>
      </pivotArea>
    </format>
    <format dxfId="47">
      <pivotArea dataOnly="0" labelOnly="1" fieldPosition="0">
        <references count="1">
          <reference field="6" count="1">
            <x v="44"/>
          </reference>
        </references>
      </pivotArea>
    </format>
    <format dxfId="46">
      <pivotArea dataOnly="0" labelOnly="1" fieldPosition="0">
        <references count="1">
          <reference field="6" count="1">
            <x v="47"/>
          </reference>
        </references>
      </pivotArea>
    </format>
    <format dxfId="45">
      <pivotArea dataOnly="0" labelOnly="1" fieldPosition="0">
        <references count="1">
          <reference field="6" count="1">
            <x v="50"/>
          </reference>
        </references>
      </pivotArea>
    </format>
    <format dxfId="44">
      <pivotArea dataOnly="0" labelOnly="1" fieldPosition="0">
        <references count="1">
          <reference field="6" count="1">
            <x v="55"/>
          </reference>
        </references>
      </pivotArea>
    </format>
    <format dxfId="43">
      <pivotArea dataOnly="0" labelOnly="1" fieldPosition="0">
        <references count="1">
          <reference field="6" count="1">
            <x v="56"/>
          </reference>
        </references>
      </pivotArea>
    </format>
    <format dxfId="42">
      <pivotArea dataOnly="0" labelOnly="1" fieldPosition="0">
        <references count="1">
          <reference field="6" count="1">
            <x v="75"/>
          </reference>
        </references>
      </pivotArea>
    </format>
    <format dxfId="41">
      <pivotArea dataOnly="0" labelOnly="1" fieldPosition="0">
        <references count="1">
          <reference field="6" count="1">
            <x v="76"/>
          </reference>
        </references>
      </pivotArea>
    </format>
    <format dxfId="40">
      <pivotArea dataOnly="0" labelOnly="1" fieldPosition="0">
        <references count="1">
          <reference field="6" count="1">
            <x v="78"/>
          </reference>
        </references>
      </pivotArea>
    </format>
    <format dxfId="39">
      <pivotArea dataOnly="0" labelOnly="1" fieldPosition="0">
        <references count="1">
          <reference field="6" count="1">
            <x v="79"/>
          </reference>
        </references>
      </pivotArea>
    </format>
    <format dxfId="38">
      <pivotArea dataOnly="0" labelOnly="1" fieldPosition="0">
        <references count="1">
          <reference field="6" count="1">
            <x v="80"/>
          </reference>
        </references>
      </pivotArea>
    </format>
    <format dxfId="37">
      <pivotArea dataOnly="0" labelOnly="1" fieldPosition="0">
        <references count="1">
          <reference field="6" count="1">
            <x v="81"/>
          </reference>
        </references>
      </pivotArea>
    </format>
    <format dxfId="36">
      <pivotArea dataOnly="0" labelOnly="1" fieldPosition="0">
        <references count="1">
          <reference field="6" count="1">
            <x v="83"/>
          </reference>
        </references>
      </pivotArea>
    </format>
    <format dxfId="35">
      <pivotArea dataOnly="0" labelOnly="1" fieldPosition="0">
        <references count="1">
          <reference field="6" count="1">
            <x v="87"/>
          </reference>
        </references>
      </pivotArea>
    </format>
    <format dxfId="34">
      <pivotArea dataOnly="0" labelOnly="1" fieldPosition="0">
        <references count="1">
          <reference field="6" count="1">
            <x v="92"/>
          </reference>
        </references>
      </pivotArea>
    </format>
    <format dxfId="33">
      <pivotArea dataOnly="0" labelOnly="1" fieldPosition="0">
        <references count="1">
          <reference field="6" count="1">
            <x v="93"/>
          </reference>
        </references>
      </pivotArea>
    </format>
    <format dxfId="32">
      <pivotArea dataOnly="0" labelOnly="1" fieldPosition="0">
        <references count="1">
          <reference field="6" count="1">
            <x v="94"/>
          </reference>
        </references>
      </pivotArea>
    </format>
    <format dxfId="31">
      <pivotArea dataOnly="0" labelOnly="1" fieldPosition="0">
        <references count="1">
          <reference field="6" count="1">
            <x v="95"/>
          </reference>
        </references>
      </pivotArea>
    </format>
    <format dxfId="30">
      <pivotArea dataOnly="0" labelOnly="1" fieldPosition="0">
        <references count="1">
          <reference field="6" count="1">
            <x v="98"/>
          </reference>
        </references>
      </pivotArea>
    </format>
    <format dxfId="29">
      <pivotArea dataOnly="0" labelOnly="1" fieldPosition="0">
        <references count="1">
          <reference field="6" count="1">
            <x v="99"/>
          </reference>
        </references>
      </pivotArea>
    </format>
    <format dxfId="28">
      <pivotArea dataOnly="0" labelOnly="1" fieldPosition="0">
        <references count="1">
          <reference field="6" count="1">
            <x v="102"/>
          </reference>
        </references>
      </pivotArea>
    </format>
    <format dxfId="27">
      <pivotArea dataOnly="0" labelOnly="1" fieldPosition="0">
        <references count="1">
          <reference field="6" count="1">
            <x v="10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B1:C3" firstHeaderRow="2" firstDataRow="2" firstDataCol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6">
        <item m="1" x="12"/>
        <item h="1" m="1" x="13"/>
        <item h="1" x="0"/>
        <item h="1" x="4"/>
        <item h="1" m="1" x="11"/>
        <item h="1" x="9"/>
        <item h="1" x="1"/>
        <item h="1" m="1" x="10"/>
        <item h="1" x="5"/>
        <item h="1" x="3"/>
        <item h="1" x="7"/>
        <item h="1" m="1" x="14"/>
        <item h="1" x="2"/>
        <item h="1" x="6"/>
        <item h="1" x="8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1">
    <field x="23"/>
  </rowFields>
  <rowItems count="1">
    <i t="grand">
      <x/>
    </i>
  </rowItems>
  <colItems count="1">
    <i/>
  </colItems>
  <dataFields count="1">
    <dataField name="Suma de Cant. Programada" fld="21" baseField="23" baseItem="2"/>
  </dataFields>
  <formats count="3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G32" firstHeaderRow="1" firstDataRow="2" firstDataCol="2" rowPageCount="1" colPageCount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7">
        <item x="22"/>
        <item x="46"/>
        <item m="1" x="115"/>
        <item x="27"/>
        <item x="51"/>
        <item x="40"/>
        <item x="98"/>
        <item x="14"/>
        <item x="50"/>
        <item x="88"/>
        <item x="80"/>
        <item x="7"/>
        <item m="1" x="102"/>
        <item x="38"/>
        <item x="12"/>
        <item x="23"/>
        <item m="1" x="125"/>
        <item x="13"/>
        <item x="49"/>
        <item x="31"/>
        <item x="57"/>
        <item m="1" x="104"/>
        <item x="0"/>
        <item x="24"/>
        <item m="1" x="120"/>
        <item x="81"/>
        <item x="15"/>
        <item x="96"/>
        <item x="89"/>
        <item m="1" x="119"/>
        <item x="20"/>
        <item x="6"/>
        <item x="29"/>
        <item x="77"/>
        <item x="55"/>
        <item x="76"/>
        <item x="72"/>
        <item x="79"/>
        <item x="41"/>
        <item x="26"/>
        <item x="42"/>
        <item x="73"/>
        <item x="44"/>
        <item x="68"/>
        <item x="30"/>
        <item x="52"/>
        <item m="1" x="117"/>
        <item x="5"/>
        <item x="18"/>
        <item x="8"/>
        <item x="91"/>
        <item x="74"/>
        <item x="87"/>
        <item x="1"/>
        <item m="1" x="113"/>
        <item m="1" x="122"/>
        <item x="28"/>
        <item x="75"/>
        <item x="43"/>
        <item m="1" x="108"/>
        <item x="86"/>
        <item x="70"/>
        <item m="1" x="118"/>
        <item x="2"/>
        <item x="37"/>
        <item x="48"/>
        <item m="1" x="121"/>
        <item x="78"/>
        <item x="95"/>
        <item x="39"/>
        <item m="1" x="112"/>
        <item m="1" x="111"/>
        <item x="45"/>
        <item x="16"/>
        <item x="47"/>
        <item m="1" x="124"/>
        <item x="3"/>
        <item x="60"/>
        <item x="9"/>
        <item x="62"/>
        <item x="32"/>
        <item x="11"/>
        <item x="10"/>
        <item x="36"/>
        <item x="59"/>
        <item x="64"/>
        <item x="90"/>
        <item x="66"/>
        <item x="61"/>
        <item x="65"/>
        <item x="58"/>
        <item x="67"/>
        <item x="34"/>
        <item x="85"/>
        <item x="33"/>
        <item x="35"/>
        <item x="63"/>
        <item x="71"/>
        <item x="83"/>
        <item x="25"/>
        <item x="93"/>
        <item x="4"/>
        <item m="1" x="105"/>
        <item m="1" x="110"/>
        <item x="19"/>
        <item x="84"/>
        <item x="82"/>
        <item x="99"/>
        <item m="1" x="123"/>
        <item m="1" x="114"/>
        <item m="1" x="101"/>
        <item x="92"/>
        <item m="1" x="107"/>
        <item m="1" x="100"/>
        <item x="21"/>
        <item x="17"/>
        <item x="56"/>
        <item m="1" x="109"/>
        <item m="1" x="103"/>
        <item x="69"/>
        <item m="1" x="106"/>
        <item x="94"/>
        <item m="1" x="116"/>
        <item x="53"/>
        <item x="54"/>
        <item x="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22">
        <item x="99"/>
        <item x="64"/>
        <item x="90"/>
        <item x="59"/>
        <item x="65"/>
        <item x="67"/>
        <item x="35"/>
        <item x="66"/>
        <item x="11"/>
        <item x="9"/>
        <item x="62"/>
        <item x="61"/>
        <item x="32"/>
        <item x="34"/>
        <item x="10"/>
        <item x="58"/>
        <item x="63"/>
        <item x="36"/>
        <item x="33"/>
        <item x="85"/>
        <item x="60"/>
        <item x="4"/>
        <item x="55"/>
        <item x="30"/>
        <item x="75"/>
        <item x="79"/>
        <item x="91"/>
        <item x="40"/>
        <item x="95"/>
        <item x="77"/>
        <item x="84"/>
        <item m="1" x="116"/>
        <item x="5"/>
        <item m="1" x="104"/>
        <item x="22"/>
        <item m="1" x="111"/>
        <item x="47"/>
        <item m="1" x="121"/>
        <item x="39"/>
        <item x="1"/>
        <item x="19"/>
        <item x="0"/>
        <item m="1" x="112"/>
        <item x="87"/>
        <item x="93"/>
        <item x="7"/>
        <item x="80"/>
        <item m="1" x="117"/>
        <item x="68"/>
        <item x="6"/>
        <item x="24"/>
        <item x="2"/>
        <item x="89"/>
        <item x="44"/>
        <item x="78"/>
        <item x="13"/>
        <item x="26"/>
        <item m="1" x="108"/>
        <item x="76"/>
        <item x="45"/>
        <item x="43"/>
        <item x="72"/>
        <item x="52"/>
        <item x="73"/>
        <item x="16"/>
        <item x="15"/>
        <item x="57"/>
        <item x="82"/>
        <item x="3"/>
        <item x="51"/>
        <item x="12"/>
        <item x="70"/>
        <item x="8"/>
        <item x="92"/>
        <item x="41"/>
        <item m="1" x="120"/>
        <item x="96"/>
        <item m="1" x="100"/>
        <item x="23"/>
        <item x="46"/>
        <item x="25"/>
        <item x="18"/>
        <item m="1" x="115"/>
        <item x="17"/>
        <item m="1" x="105"/>
        <item x="29"/>
        <item x="88"/>
        <item x="28"/>
        <item x="48"/>
        <item x="71"/>
        <item x="20"/>
        <item m="1" x="109"/>
        <item m="1" x="118"/>
        <item x="49"/>
        <item x="14"/>
        <item x="38"/>
        <item m="1" x="101"/>
        <item x="74"/>
        <item x="50"/>
        <item x="42"/>
        <item x="27"/>
        <item x="21"/>
        <item x="31"/>
        <item m="1" x="106"/>
        <item m="1" x="119"/>
        <item x="56"/>
        <item x="98"/>
        <item x="37"/>
        <item m="1" x="110"/>
        <item x="81"/>
        <item x="83"/>
        <item x="86"/>
        <item m="1" x="114"/>
        <item m="1" x="107"/>
        <item m="1" x="103"/>
        <item x="69"/>
        <item m="1" x="102"/>
        <item x="94"/>
        <item m="1" x="113"/>
        <item x="53"/>
        <item x="54"/>
        <item x="97"/>
      </items>
    </pivotField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7"/>
        <item x="3"/>
        <item x="2"/>
        <item x="4"/>
        <item x="6"/>
        <item x="5"/>
        <item x="1"/>
        <item m="1" x="15"/>
        <item m="1" x="22"/>
        <item m="1" x="24"/>
        <item m="1" x="25"/>
        <item m="1" x="27"/>
        <item m="1" x="28"/>
        <item m="1" x="8"/>
        <item m="1" x="9"/>
        <item m="1" x="10"/>
        <item m="1" x="11"/>
        <item m="1" x="12"/>
        <item m="1" x="13"/>
        <item m="1" x="14"/>
        <item m="1" x="16"/>
        <item m="1" x="18"/>
        <item m="1" x="20"/>
        <item m="1" x="21"/>
        <item m="1" x="23"/>
        <item m="1" x="26"/>
        <item m="1" x="17"/>
        <item m="1" x="19"/>
        <item h="1" x="0"/>
        <item t="default"/>
      </items>
    </pivotField>
    <pivotField dataField="1"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3"/>
    <field x="6"/>
  </rowFields>
  <rowItems count="28">
    <i>
      <x v="1"/>
      <x v="85"/>
    </i>
    <i>
      <x v="2"/>
      <x v="86"/>
    </i>
    <i>
      <x v="3"/>
      <x v="84"/>
    </i>
    <i>
      <x v="5"/>
      <x v="91"/>
    </i>
    <i>
      <x v="9"/>
      <x v="78"/>
    </i>
    <i>
      <x v="10"/>
      <x v="79"/>
    </i>
    <i>
      <x v="11"/>
      <x v="88"/>
    </i>
    <i>
      <x v="12"/>
      <x v="80"/>
    </i>
    <i>
      <x v="13"/>
      <x v="92"/>
    </i>
    <i>
      <x v="14"/>
      <x v="82"/>
    </i>
    <i>
      <x v="18"/>
      <x v="94"/>
    </i>
    <i>
      <x v="20"/>
      <x v="77"/>
    </i>
    <i>
      <x v="21"/>
      <x v="101"/>
    </i>
    <i>
      <x v="32"/>
      <x v="47"/>
    </i>
    <i>
      <x v="34"/>
      <x/>
    </i>
    <i>
      <x v="61"/>
      <x v="36"/>
    </i>
    <i>
      <x v="62"/>
      <x v="45"/>
    </i>
    <i>
      <x v="69"/>
      <x v="4"/>
    </i>
    <i>
      <x v="71"/>
      <x v="61"/>
    </i>
    <i>
      <x v="74"/>
      <x v="38"/>
    </i>
    <i>
      <x v="78"/>
      <x v="15"/>
    </i>
    <i>
      <x v="80"/>
      <x v="99"/>
    </i>
    <i>
      <x v="86"/>
      <x v="9"/>
    </i>
    <i>
      <x v="90"/>
      <x v="30"/>
    </i>
    <i>
      <x v="101"/>
      <x v="114"/>
    </i>
    <i>
      <x v="109"/>
      <x v="25"/>
    </i>
    <i>
      <x v="115"/>
      <x v="11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Suma de Costo Programado" fld="22" baseField="13" baseItem="0" numFmtId="1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J5:Q17" firstHeaderRow="2" firstDataRow="2" firstDataCol="2" rowPageCount="2" colPageCount="1"/>
  <pivotFields count="28">
    <pivotField axis="axisRow" compact="0" outline="0" showAll="0">
      <items count="1619">
        <item m="1" x="425"/>
        <item m="1" x="1001"/>
        <item m="1" x="1214"/>
        <item m="1" x="1367"/>
        <item m="1" x="1526"/>
        <item m="1" x="303"/>
        <item m="1" x="1507"/>
        <item m="1" x="284"/>
        <item m="1" x="433"/>
        <item m="1" x="578"/>
        <item m="1" x="769"/>
        <item m="1" x="1008"/>
        <item m="1" x="1221"/>
        <item m="1" x="1374"/>
        <item m="1" x="1531"/>
        <item m="1" x="310"/>
        <item m="1" x="1512"/>
        <item m="1" x="289"/>
        <item m="1" x="437"/>
        <item m="1" x="585"/>
        <item m="1" x="779"/>
        <item m="1" x="1020"/>
        <item m="1" x="1231"/>
        <item m="1" x="1381"/>
        <item m="1" x="318"/>
        <item m="1" x="1520"/>
        <item m="1" x="298"/>
        <item m="1" x="443"/>
        <item m="1" x="593"/>
        <item m="1" x="795"/>
        <item m="1" x="601"/>
        <item m="1" x="367"/>
        <item m="1" x="509"/>
        <item m="1" x="898"/>
        <item m="1" x="885"/>
        <item m="1" x="1129"/>
        <item m="1" x="1439"/>
        <item m="1" x="1588"/>
        <item m="1" x="370"/>
        <item m="1" x="512"/>
        <item m="1" x="677"/>
        <item m="1" x="903"/>
        <item m="1" x="1142"/>
        <item m="1" x="890"/>
        <item m="1" x="1132"/>
        <item m="1" x="1296"/>
        <item m="1" x="1443"/>
        <item m="1" x="1592"/>
        <item m="1" x="373"/>
        <item m="1" x="513"/>
        <item m="1" x="679"/>
        <item m="1" x="907"/>
        <item m="1" x="1146"/>
        <item m="1" x="895"/>
        <item m="1" x="1136"/>
        <item m="1" x="1300"/>
        <item m="1" x="1447"/>
        <item m="1" x="1597"/>
        <item m="1" x="379"/>
        <item m="1" x="517"/>
        <item m="1" x="686"/>
        <item m="1" x="913"/>
        <item m="1" x="1151"/>
        <item m="1" x="900"/>
        <item m="1" x="1140"/>
        <item m="1" x="1307"/>
        <item m="1" x="1451"/>
        <item m="1" x="1602"/>
        <item m="1" x="383"/>
        <item m="1" x="522"/>
        <item m="1" x="691"/>
        <item m="1" x="920"/>
        <item m="1" x="1155"/>
        <item m="1" x="1065"/>
        <item m="1" x="1256"/>
        <item m="1" x="1403"/>
        <item m="1" x="1555"/>
        <item m="1" x="477"/>
        <item m="1" x="630"/>
        <item m="1" x="1090"/>
        <item m="1" x="837"/>
        <item m="1" x="1073"/>
        <item m="1" x="1261"/>
        <item m="1" x="1407"/>
        <item m="1" x="1560"/>
        <item m="1" x="343"/>
        <item m="1" x="636"/>
        <item m="1" x="860"/>
        <item m="1" x="844"/>
        <item m="1" x="1412"/>
        <item m="1" x="346"/>
        <item m="1" x="642"/>
        <item m="1" x="866"/>
        <item m="1" x="850"/>
        <item m="1" x="1085"/>
        <item m="1" x="1417"/>
        <item m="1" x="349"/>
        <item m="1" x="646"/>
        <item m="1" x="1107"/>
        <item m="1" x="1092"/>
        <item m="1" x="1274"/>
        <item m="1" x="1421"/>
        <item m="1" x="1570"/>
        <item m="1" x="353"/>
        <item m="1" x="493"/>
        <item m="1" x="651"/>
        <item m="1" x="874"/>
        <item m="1" x="1113"/>
        <item m="1" x="862"/>
        <item m="1" x="1098"/>
        <item m="1" x="1279"/>
        <item m="1" x="1425"/>
        <item m="1" x="1574"/>
        <item m="1" x="357"/>
        <item m="1" x="498"/>
        <item m="1" x="658"/>
        <item m="1" x="879"/>
        <item m="1" x="1122"/>
        <item m="1" x="867"/>
        <item m="1" x="1103"/>
        <item m="1" x="1428"/>
        <item m="1" x="1578"/>
        <item m="1" x="359"/>
        <item m="1" x="501"/>
        <item m="1" x="661"/>
        <item m="1" x="883"/>
        <item m="1" x="1127"/>
        <item m="1" x="871"/>
        <item m="1" x="1108"/>
        <item m="1" x="1283"/>
        <item m="1" x="1431"/>
        <item m="1" x="1580"/>
        <item m="1" x="361"/>
        <item m="1" x="503"/>
        <item m="1" x="664"/>
        <item m="1" x="888"/>
        <item m="1" x="1130"/>
        <item m="1" x="875"/>
        <item m="1" x="1114"/>
        <item m="1" x="1286"/>
        <item m="1" x="1434"/>
        <item m="1" x="1583"/>
        <item m="1" x="364"/>
        <item m="1" x="507"/>
        <item m="1" x="669"/>
        <item m="1" x="893"/>
        <item m="1" x="1134"/>
        <item m="1" x="880"/>
        <item m="1" x="1123"/>
        <item m="1" x="786"/>
        <item m="1" x="1538"/>
        <item m="1" x="322"/>
        <item m="1" x="828"/>
        <item m="1" x="811"/>
        <item m="1" x="1047"/>
        <item m="1" x="1247"/>
        <item m="1" x="1549"/>
        <item m="1" x="331"/>
        <item m="1" x="842"/>
        <item m="1" x="820"/>
        <item m="1" x="1252"/>
        <item m="1" x="469"/>
        <item m="1" x="848"/>
        <item m="1" x="1083"/>
        <item m="1" x="1064"/>
        <item m="1" x="1401"/>
        <item m="1" x="476"/>
        <item m="1" x="853"/>
        <item m="1" x="1089"/>
        <item m="1" x="836"/>
        <item m="1" x="1072"/>
        <item m="1" x="1406"/>
        <item m="1" x="482"/>
        <item m="1" x="859"/>
        <item m="1" x="843"/>
        <item m="1" x="1079"/>
        <item m="1" x="1264"/>
        <item m="1" x="1410"/>
        <item m="1" x="1562"/>
        <item m="1" x="345"/>
        <item m="1" x="486"/>
        <item m="1" x="641"/>
        <item m="1" x="865"/>
        <item m="1" x="1102"/>
        <item m="1" x="849"/>
        <item m="1" x="1084"/>
        <item m="1" x="1268"/>
        <item m="1" x="1416"/>
        <item m="1" x="1565"/>
        <item m="1" x="348"/>
        <item m="1" x="489"/>
        <item m="1" x="645"/>
        <item m="1" x="870"/>
        <item m="1" x="1106"/>
        <item m="1" x="854"/>
        <item m="1" x="1091"/>
        <item m="1" x="1273"/>
        <item m="1" x="1420"/>
        <item m="1" x="352"/>
        <item m="1" x="650"/>
        <item m="1" x="1112"/>
        <item m="1" x="861"/>
        <item m="1" x="1278"/>
        <item m="1" x="1424"/>
        <item m="1" x="1573"/>
        <item m="1" x="356"/>
        <item m="1" x="497"/>
        <item m="1" x="656"/>
        <item m="1" x="877"/>
        <item m="1" x="1120"/>
        <item m="1" x="742"/>
        <item m="1" x="987"/>
        <item m="1" x="1202"/>
        <item m="1" x="1359"/>
        <item m="1" x="1513"/>
        <item m="1" x="438"/>
        <item m="1" x="780"/>
        <item m="1" x="1021"/>
        <item m="1" x="754"/>
        <item m="1" x="1521"/>
        <item m="1" x="305"/>
        <item m="1" x="448"/>
        <item m="1" x="1224"/>
        <item m="1" x="313"/>
        <item m="1" x="611"/>
        <item m="1" x="320"/>
        <item m="1" x="809"/>
        <item m="1" x="338"/>
        <item m="1" x="474"/>
        <item m="1" x="707"/>
        <item m="1" x="946"/>
        <item m="1" x="1172"/>
        <item m="1" x="1333"/>
        <item m="1" x="411"/>
        <item m="1" x="737"/>
        <item m="1" x="1345"/>
        <item m="1" x="1497"/>
        <item m="1" x="274"/>
        <item m="1" x="423"/>
        <item m="1" x="569"/>
        <item m="1" x="761"/>
        <item m="1" x="999"/>
        <item m="1" x="730"/>
        <item m="1" x="974"/>
        <item m="1" x="1352"/>
        <item m="1" x="1504"/>
        <item m="1" x="281"/>
        <item m="1" x="430"/>
        <item m="1" x="575"/>
        <item m="1" x="584"/>
        <item m="1" x="778"/>
        <item m="1" x="753"/>
        <item m="1" x="1368"/>
        <item m="1" x="304"/>
        <item m="1" x="446"/>
        <item m="1" x="599"/>
        <item m="1" x="806"/>
        <item m="1" x="1043"/>
        <item m="1" x="770"/>
        <item m="1" x="1009"/>
        <item m="1" x="1222"/>
        <item m="1" x="311"/>
        <item m="1" x="453"/>
        <item m="1" x="608"/>
        <item m="1" x="816"/>
        <item m="1" x="781"/>
        <item m="1" x="1022"/>
        <item m="1" x="1232"/>
        <item m="1" x="1382"/>
        <item m="1" x="1535"/>
        <item m="1" x="319"/>
        <item m="1" x="458"/>
        <item m="1" x="1060"/>
        <item m="1" x="796"/>
        <item m="1" x="1032"/>
        <item m="1" x="833"/>
        <item m="1" x="1313"/>
        <item m="1" x="392"/>
        <item m="1" x="398"/>
        <item m="1" x="405"/>
        <item m="1" x="547"/>
        <item m="1" x="970"/>
        <item m="1" x="944"/>
        <item m="1" x="553"/>
        <item m="1" x="953"/>
        <item m="1" x="1486"/>
        <item m="1" x="266"/>
        <item m="1" x="415"/>
        <item m="1" x="560"/>
        <item m="1" x="991"/>
        <item m="1" x="724"/>
        <item m="1" x="1187"/>
        <item m="1" x="1343"/>
        <item m="1" x="1495"/>
        <item m="1" x="272"/>
        <item m="1" x="421"/>
        <item m="1" x="567"/>
        <item m="1" x="759"/>
        <item m="1" x="998"/>
        <item m="1" x="728"/>
        <item m="1" x="971"/>
        <item m="1" x="1193"/>
        <item m="1" x="1349"/>
        <item m="1" x="1501"/>
        <item m="1" x="278"/>
        <item m="1" x="428"/>
        <item m="1" x="573"/>
        <item m="1" x="766"/>
        <item m="1" x="1007"/>
        <item m="1" x="738"/>
        <item m="1" x="984"/>
        <item m="1" x="1201"/>
        <item m="1" x="1358"/>
        <item m="1" x="1510"/>
        <item m="1" x="288"/>
        <item m="1" x="436"/>
        <item m="1" x="583"/>
        <item m="1" x="777"/>
        <item m="1" x="1019"/>
        <item m="1" x="749"/>
        <item m="1" x="992"/>
        <item m="1" x="1208"/>
        <item m="1" x="1362"/>
        <item m="1" x="1519"/>
        <item m="1" x="295"/>
        <item m="1" x="442"/>
        <item m="1" x="591"/>
        <item m="1" x="896"/>
        <item m="1" x="1603"/>
        <item m="1" x="1607"/>
        <item m="1" x="698"/>
        <item m="1" x="929"/>
        <item m="1" x="682"/>
        <item m="1" x="909"/>
        <item m="1" x="1147"/>
        <item m="1" x="1311"/>
        <item m="1" x="1458"/>
        <item m="1" x="1613"/>
        <item m="1" x="391"/>
        <item m="1" x="531"/>
        <item m="1" x="704"/>
        <item m="1" x="941"/>
        <item m="1" x="1466"/>
        <item m="1" x="1616"/>
        <item m="1" x="396"/>
        <item m="1" x="534"/>
        <item m="1" x="711"/>
        <item m="1" x="951"/>
        <item m="1" x="692"/>
        <item m="1" x="922"/>
        <item m="1" x="1157"/>
        <item m="1" x="1322"/>
        <item m="1" x="1471"/>
        <item m="1" x="942"/>
        <item m="1" x="552"/>
        <item m="1" x="713"/>
        <item m="1" x="648"/>
        <item m="1" x="1116"/>
        <item m="1" x="1125"/>
        <item m="1" x="510"/>
        <item m="1" x="887"/>
        <item m="1" x="1294"/>
        <item m="1" x="371"/>
        <item m="1" x="938"/>
        <item m="1" x="687"/>
        <item m="1" x="915"/>
        <item m="1" x="1110"/>
        <item m="1" x="368"/>
        <item m="1" x="663"/>
        <item m="1" x="886"/>
        <item m="1" x="1293"/>
        <item m="1" x="1440"/>
        <item m="1" x="1589"/>
        <item m="1" x="666"/>
        <item m="1" x="891"/>
        <item m="1" x="1133"/>
        <item m="1" x="680"/>
        <item m="1" x="616"/>
        <item m="1" x="830"/>
        <item m="1" x="637"/>
        <item m="1" x="624"/>
        <item m="1" x="845"/>
        <item m="1" x="1080"/>
        <item m="1" x="1266"/>
        <item m="1" x="1413"/>
        <item m="1" x="1567"/>
        <item x="251"/>
        <item m="1" x="1577"/>
        <item m="1" x="376"/>
        <item m="1" x="1052"/>
        <item m="1" x="1445"/>
        <item m="1" x="1250"/>
        <item m="1" x="1341"/>
        <item m="1" x="470"/>
        <item m="1" x="1118"/>
        <item m="1" x="773"/>
        <item m="1" x="408"/>
        <item m="1" x="649"/>
        <item m="1" x="873"/>
        <item m="1" x="1569"/>
        <item m="1" x="351"/>
        <item m="1" x="1419"/>
        <item m="1" x="627"/>
        <item m="1" x="1068"/>
        <item m="1" x="1269"/>
        <item m="1" x="1086"/>
        <item m="1" x="851"/>
        <item m="1" x="653"/>
        <item m="1" x="435"/>
        <item m="1" x="582"/>
        <item m="1" x="775"/>
        <item m="1" x="1111"/>
        <item m="1" x="1572"/>
        <item m="1" x="1096"/>
        <item m="1" x="1271"/>
        <item m="1" x="1277"/>
        <item m="1" x="491"/>
        <item m="1" x="1423"/>
        <item m="1" x="1285"/>
        <item m="1" x="949"/>
        <item m="1" x="1335"/>
        <item m="1" x="1515"/>
        <item m="1" x="1176"/>
        <item m="1" x="413"/>
        <item m="1" x="291"/>
        <item m="1" x="734"/>
        <item m="1" x="980"/>
        <item m="1" x="939"/>
        <item m="1" x="1330"/>
        <item m="1" x="1168"/>
        <item m="1" x="1553"/>
        <item m="1" x="1197"/>
        <item m="1" x="261"/>
        <item m="1" x="1478"/>
        <item m="1" x="488"/>
        <item m="1" x="604"/>
        <item m="1" x="1282"/>
        <item m="1" x="550"/>
        <item m="1" x="1257"/>
        <item m="1" x="1557"/>
        <item m="1" x="1404"/>
        <item m="1" x="340"/>
        <item m="1" x="869"/>
        <item m="1" x="478"/>
        <item m="1" x="855"/>
        <item m="1" x="1275"/>
        <item m="1" x="1329"/>
        <item m="1" x="1093"/>
        <item m="1" x="631"/>
        <item m="1" x="1348"/>
        <item m="1" x="1095"/>
        <item m="1" x="451"/>
        <item m="1" x="1207"/>
        <item m="1" x="1190"/>
        <item m="1" x="1028"/>
        <item m="1" x="822"/>
        <item m="1" x="1145"/>
        <item m="1" x="906"/>
        <item m="1" x="936"/>
        <item m="1" x="1518"/>
        <item m="1" x="1101"/>
        <item m="1" x="308"/>
        <item m="1" x="1056"/>
        <item m="1" x="639"/>
        <item m="1" x="1212"/>
        <item m="1" x="337"/>
        <item m="1" x="1237"/>
        <item m="1" x="1388"/>
        <item m="1" x="1541"/>
        <item m="1" x="456"/>
        <item m="1" x="420"/>
        <item m="1" x="1204"/>
        <item m="1" x="960"/>
        <item m="1" x="1342"/>
        <item m="1" x="988"/>
        <item m="1" x="745"/>
        <item m="1" x="1492"/>
        <item m="1" x="1185"/>
        <item m="1" x="1564"/>
        <item m="1" x="1321"/>
        <item m="1" x="347"/>
        <item m="1" x="558"/>
        <item m="1" x="606"/>
        <item m="1" x="1015"/>
        <item m="1" x="977"/>
        <item m="1" x="990"/>
        <item m="1" x="1227"/>
        <item m="1" x="1198"/>
        <item m="1" x="1355"/>
        <item m="1" x="1049"/>
        <item m="1" x="644"/>
        <item m="1" x="472"/>
        <item m="1" x="1364"/>
        <item m="1" x="335"/>
        <item m="1" x="1235"/>
        <item m="1" x="756"/>
        <item m="1" x="301"/>
        <item m="1" x="332"/>
        <item m="1" x="265"/>
        <item m="1" x="996"/>
        <item m="1" x="1077"/>
        <item m="1" x="1276"/>
        <item m="1" x="802"/>
        <item m="1" x="824"/>
        <item m="1" x="589"/>
        <item m="1" x="441"/>
        <item m="1" x="1253"/>
        <item m="1" x="1058"/>
        <item m="1" x="1551"/>
        <item m="1" x="1399"/>
        <item m="1" x="1074"/>
        <item m="1" x="958"/>
        <item m="1" x="480"/>
        <item m="1" x="633"/>
        <item m="1" x="857"/>
        <item m="1" x="597"/>
        <item m="1" x="1482"/>
        <item m="1" x="1415"/>
        <item m="1" x="1267"/>
        <item m="1" x="1263"/>
        <item m="1" x="1409"/>
        <item m="1" x="1561"/>
        <item m="1" x="294"/>
        <item m="1" x="968"/>
        <item m="1" x="1183"/>
        <item m="1" x="344"/>
        <item m="1" x="1262"/>
        <item m="1" x="1248"/>
        <item m="1" x="1105"/>
        <item m="1" x="964"/>
        <item m="1" x="1483"/>
        <item m="1" x="1524"/>
        <item m="1" x="355"/>
        <item m="1" x="495"/>
        <item m="1" x="1166"/>
        <item m="1" x="789"/>
        <item m="1" x="426"/>
        <item m="1" x="1029"/>
        <item m="1" x="1082"/>
        <item m="1" x="1456"/>
        <item m="1" x="1610"/>
        <item m="1" x="389"/>
        <item m="1" x="1280"/>
        <item m="1" x="911"/>
        <item m="1" x="1229"/>
        <item m="1" x="1372"/>
        <item m="1" x="506"/>
        <item m="1" x="1243"/>
        <item m="1" x="629"/>
        <item m="1" x="852"/>
        <item m="1" x="1379"/>
        <item m="1" x="1529"/>
        <item m="1" x="813"/>
        <item m="1" x="316"/>
        <item m="1" x="1017"/>
        <item m="1" x="484"/>
        <item m="1" x="366"/>
        <item m="1" x="277"/>
        <item m="1" x="1088"/>
        <item m="1" x="1259"/>
        <item m="1" x="1070"/>
        <item m="1" x="1559"/>
        <item m="1" x="1270"/>
        <item m="1" x="1217"/>
        <item m="1" x="863"/>
        <item m="1" x="1219"/>
        <item m="1" x="324"/>
        <item m="1" x="1117"/>
        <item m="1" x="1200"/>
        <item m="1" x="1357"/>
        <item m="1" x="287"/>
        <item m="1" x="1509"/>
        <item m="1" x="1288"/>
        <item m="1" x="982"/>
        <item m="1" x="342"/>
        <item m="1" x="528"/>
        <item m="1" x="1192"/>
        <item m="1" x="1265"/>
        <item m="1" x="674"/>
        <item m="1" x="662"/>
        <item m="1" x="1539"/>
        <item m="1" x="884"/>
        <item m="1" x="1292"/>
        <item m="1" x="1128"/>
        <item m="1" x="647"/>
        <item m="1" x="1571"/>
        <item m="1" x="354"/>
        <item m="1" x="494"/>
        <item m="1" x="1579"/>
        <item m="1" x="490"/>
        <item m="1" x="1418"/>
        <item m="1" x="1281"/>
        <item m="1" x="1568"/>
        <item m="1" x="1429"/>
        <item m="1" x="350"/>
        <item m="1" x="1585"/>
        <item m="1" x="508"/>
        <item m="1" x="365"/>
        <item m="1" x="671"/>
        <item m="1" x="1436"/>
        <item m="1" x="665"/>
        <item m="1" x="1131"/>
        <item m="1" x="889"/>
        <item m="1" x="1442"/>
        <item m="1" x="1295"/>
        <item m="1" x="1566"/>
        <item m="1" x="1591"/>
        <item m="1" x="1438"/>
        <item m="1" x="1433"/>
        <item m="1" x="504"/>
        <item m="1" x="362"/>
        <item m="1" x="1582"/>
        <item m="1" x="1414"/>
        <item m="1" x="1437"/>
        <item m="1" x="899"/>
        <item m="1" x="652"/>
        <item m="1" x="487"/>
        <item m="1" x="369"/>
        <item m="1" x="876"/>
        <item m="1" x="1104"/>
        <item m="1" x="1411"/>
        <item m="1" x="358"/>
        <item m="1" x="1386"/>
        <item m="1" x="1115"/>
        <item m="1" x="1576"/>
        <item m="1" x="1306"/>
        <item m="1" x="1584"/>
        <item m="1" x="1427"/>
        <item m="1" x="1430"/>
        <item m="1" x="360"/>
        <item m="1" x="1260"/>
        <item m="1" x="868"/>
        <item m="1" x="643"/>
        <item m="1" x="1586"/>
        <item m="1" x="1287"/>
        <item m="1" x="1556"/>
        <item m="1" x="1402"/>
        <item m="1" x="1124"/>
        <item m="1" x="659"/>
        <item m="1" x="499"/>
        <item m="1" x="1291"/>
        <item m="1" x="881"/>
        <item m="1" x="1099"/>
        <item m="1" x="1426"/>
        <item m="1" x="1563"/>
        <item m="1" x="1109"/>
        <item m="1" x="1432"/>
        <item m="1" x="1581"/>
        <item m="1" x="1422"/>
        <item m="1" x="1284"/>
        <item m="1" x="872"/>
        <item m="1" x="1435"/>
        <item m="1" x="1575"/>
        <item m="1" x="694"/>
        <item m="1" x="956"/>
        <item m="1" x="268"/>
        <item m="1" x="1488"/>
        <item m="1" x="1366"/>
        <item m="1" x="1339"/>
        <item m="1" x="1181"/>
        <item m="1" x="282"/>
        <item m="1" x="751"/>
        <item m="1" x="762"/>
        <item m="1" x="511"/>
        <item m="1" x="296"/>
        <item m="1" x="519"/>
        <item m="1" x="793"/>
        <item m="1" x="675"/>
        <item m="1" x="1209"/>
        <item m="1" x="1002"/>
        <item m="1" x="1215"/>
        <item m="1" x="1369"/>
        <item m="1" x="485"/>
        <item m="1" x="864"/>
        <item m="1" x="640"/>
        <item m="1" x="539"/>
        <item m="1" x="717"/>
        <item m="1" x="279"/>
        <item m="1" x="1472"/>
        <item m="1" x="1194"/>
        <item m="1" x="418"/>
        <item m="1" x="750"/>
        <item m="1" x="563"/>
        <item m="1" x="975"/>
        <item m="1" x="1505"/>
        <item m="1" x="431"/>
        <item m="1" x="767"/>
        <item m="1" x="741"/>
        <item m="1" x="557"/>
        <item m="1" x="576"/>
        <item m="1" x="729"/>
        <item m="1" x="1391"/>
        <item m="1" x="574"/>
        <item m="1" x="527"/>
        <item m="1" x="397"/>
        <item m="1" x="1223"/>
        <item m="1" x="926"/>
        <item m="1" x="972"/>
        <item m="1" x="429"/>
        <item m="1" x="1502"/>
        <item m="1" x="1350"/>
        <item m="1" x="771"/>
        <item m="1" x="399"/>
        <item m="1" x="923"/>
        <item m="1" x="736"/>
        <item m="1" x="678"/>
        <item m="1" x="1527"/>
        <item m="1" x="273"/>
        <item m="1" x="748"/>
        <item m="1" x="725"/>
        <item m="1" x="1344"/>
        <item m="1" x="416"/>
        <item m="1" x="267"/>
        <item m="1" x="1496"/>
        <item m="1" x="962"/>
        <item m="1" x="1170"/>
        <item m="1" x="1331"/>
        <item m="1" x="1337"/>
        <item m="1" x="555"/>
        <item m="1" x="689"/>
        <item m="1" x="841"/>
        <item m="1" x="945"/>
        <item m="1" x="533"/>
        <item m="1" x="739"/>
        <item m="1" x="447"/>
        <item m="1" x="579"/>
        <item m="1" x="554"/>
        <item m="1" x="715"/>
        <item m="1" x="263"/>
        <item m="1" x="422"/>
        <item m="1" x="538"/>
        <item m="1" x="594"/>
        <item m="1" x="1033"/>
        <item m="1" x="1160"/>
        <item m="1" x="722"/>
        <item m="1" x="401"/>
        <item m="1" x="561"/>
        <item m="1" x="544"/>
        <item m="1" x="619"/>
        <item m="1" x="834"/>
        <item m="1" x="807"/>
        <item m="1" x="602"/>
        <item m="1" x="1536"/>
        <item m="1" x="1240"/>
        <item m="1" x="459"/>
        <item m="1" x="826"/>
        <item m="1" x="609"/>
        <item m="1" x="1383"/>
        <item m="1" x="1327"/>
        <item m="1" x="933"/>
        <item m="1" x="252"/>
        <item m="1" x="917"/>
        <item m="1" x="535"/>
        <item m="1" x="524"/>
        <item m="1" x="568"/>
        <item m="1" x="760"/>
        <item m="1" x="1233"/>
        <item m="1" x="1153"/>
        <item m="1" x="1473"/>
        <item m="1" x="614"/>
        <item m="1" x="985"/>
        <item m="1" x="954"/>
        <item m="1" x="255"/>
        <item m="1" x="1544"/>
        <item m="1" x="464"/>
        <item m="1" x="1487"/>
        <item m="1" x="706"/>
        <item m="1" x="1476"/>
        <item m="1" x="406"/>
        <item m="1" x="410"/>
        <item m="1" x="541"/>
        <item m="1" x="1158"/>
        <item m="1" x="1188"/>
        <item m="1" x="1010"/>
        <item m="1" x="1375"/>
        <item m="1" x="1481"/>
        <item m="1" x="1324"/>
        <item m="1" x="326"/>
        <item m="1" x="312"/>
        <item m="1" x="586"/>
        <item m="1" x="817"/>
        <item m="1" x="454"/>
        <item m="1" x="782"/>
        <item m="1" x="701"/>
        <item m="1" x="600"/>
        <item m="1" x="1532"/>
        <item m="1" x="1023"/>
        <item m="1" x="1468"/>
        <item m="1" x="1323"/>
        <item m="1" x="1319"/>
        <item m="1" x="1180"/>
        <item m="1" x="1594"/>
        <item m="1" x="1315"/>
        <item m="1" x="1474"/>
        <item m="1" x="257"/>
        <item m="1" x="543"/>
        <item m="1" x="1461"/>
        <item m="1" x="403"/>
        <item m="1" x="1169"/>
        <item m="1" x="394"/>
        <item m="1" x="1480"/>
        <item m="1" x="910"/>
        <item m="1" x="1312"/>
        <item m="1" x="1148"/>
        <item m="1" x="1459"/>
        <item m="1" x="1239"/>
        <item m="1" x="1390"/>
        <item m="1" x="1543"/>
        <item m="1" x="932"/>
        <item m="1" x="1444"/>
        <item m="1" x="515"/>
        <item m="1" x="683"/>
        <item m="1" x="375"/>
        <item m="1" x="1336"/>
        <item m="1" x="925"/>
        <item m="1" x="1164"/>
        <item m="1" x="1303"/>
        <item m="1" x="537"/>
        <item m="1" x="1310"/>
        <item m="1" x="526"/>
        <item m="1" x="952"/>
        <item m="1" x="388"/>
        <item m="1" x="688"/>
        <item m="1" x="521"/>
        <item m="1" x="1159"/>
        <item m="1" x="1453"/>
        <item m="1" x="1309"/>
        <item m="1" x="384"/>
        <item m="1" x="1326"/>
        <item m="1" x="523"/>
        <item m="1" x="916"/>
        <item m="1" x="1608"/>
        <item m="1" x="693"/>
        <item m="1" x="1297"/>
        <item m="1" x="1455"/>
        <item m="1" x="1450"/>
        <item m="1" x="382"/>
        <item m="1" x="1600"/>
        <item m="1" x="700"/>
        <item m="1" x="387"/>
        <item m="1" x="590"/>
        <item m="1" x="790"/>
        <item m="1" x="1030"/>
        <item m="1" x="758"/>
        <item m="1" x="997"/>
        <item m="1" x="1213"/>
        <item m="1" x="1365"/>
        <item m="1" x="1525"/>
        <item m="1" x="302"/>
        <item m="1" x="445"/>
        <item m="1" x="598"/>
        <item m="1" x="803"/>
        <item m="1" x="1040"/>
        <item m="1" x="765"/>
        <item m="1" x="1006"/>
        <item m="1" x="1220"/>
        <item m="1" x="1373"/>
        <item m="1" x="1530"/>
        <item m="1" x="309"/>
        <item m="1" x="452"/>
        <item m="1" x="607"/>
        <item m="1" x="814"/>
        <item m="1" x="1050"/>
        <item m="1" x="776"/>
        <item m="1" x="1018"/>
        <item m="1" x="1230"/>
        <item m="1" x="1380"/>
        <item m="1" x="1534"/>
        <item m="1" x="317"/>
        <item m="1" x="457"/>
        <item m="1" x="613"/>
        <item m="1" x="823"/>
        <item m="1" x="1057"/>
        <item m="1" x="792"/>
        <item m="1" x="1031"/>
        <item m="1" x="1238"/>
        <item m="1" x="1389"/>
        <item m="1" x="1542"/>
        <item m="1" x="325"/>
        <item m="1" x="463"/>
        <item m="1" x="618"/>
        <item m="1" x="831"/>
        <item m="1" x="1067"/>
        <item m="1" x="805"/>
        <item m="1" x="1042"/>
        <item m="1" x="1245"/>
        <item m="1" x="1395"/>
        <item m="1" x="1548"/>
        <item m="1" x="329"/>
        <item m="1" x="466"/>
        <item m="1" x="622"/>
        <item m="1" x="839"/>
        <item m="1" x="1075"/>
        <item m="1" x="815"/>
        <item m="1" x="1051"/>
        <item m="1" x="1249"/>
        <item m="1" x="1397"/>
        <item m="1" x="1550"/>
        <item m="1" x="333"/>
        <item m="1" x="467"/>
        <item m="1" x="625"/>
        <item m="1" x="846"/>
        <item m="1" x="1081"/>
        <item m="1" x="825"/>
        <item m="1" x="1059"/>
        <item m="1" x="967"/>
        <item m="1" x="1191"/>
        <item m="1" x="1347"/>
        <item m="1" x="1499"/>
        <item m="1" x="276"/>
        <item m="1" x="1479"/>
        <item m="1" x="262"/>
        <item m="1" x="409"/>
        <item m="1" x="551"/>
        <item m="1" x="735"/>
        <item m="1" x="981"/>
        <item m="1" x="1199"/>
        <item m="1" x="1356"/>
        <item m="1" x="1508"/>
        <item m="1" x="285"/>
        <item m="1" x="1485"/>
        <item m="1" x="1254"/>
        <item m="1" x="1400"/>
        <item m="1" x="1552"/>
        <item m="1" x="336"/>
        <item m="1" x="471"/>
        <item m="1" x="628"/>
        <item m="1" x="1087"/>
        <item m="1" x="832"/>
        <item m="1" x="1069"/>
        <item m="1" x="1258"/>
        <item m="1" x="1405"/>
        <item m="1" x="1558"/>
        <item m="1" x="341"/>
        <item m="1" x="479"/>
        <item m="1" x="632"/>
        <item m="1" x="856"/>
        <item m="1" x="1094"/>
        <item m="1" x="840"/>
        <item m="1" x="1076"/>
        <item m="1" x="1408"/>
        <item m="1" x="483"/>
        <item m="1" x="638"/>
        <item m="1" x="1100"/>
        <item m="1" x="710"/>
        <item m="1" x="950"/>
        <item m="1" x="1177"/>
        <item m="1" x="1493"/>
        <item m="1" x="270"/>
        <item m="1" x="565"/>
        <item m="1" x="434"/>
        <item m="1" x="580"/>
        <item m="1" x="774"/>
        <item m="1" x="1013"/>
        <item m="1" x="747"/>
        <item m="1" x="989"/>
        <item m="1" x="1206"/>
        <item m="1" x="1361"/>
        <item m="1" x="1517"/>
        <item m="1" x="293"/>
        <item m="1" x="440"/>
        <item m="1" x="588"/>
        <item m="1" x="787"/>
        <item m="1" x="1027"/>
        <item m="1" x="757"/>
        <item m="1" x="995"/>
        <item m="1" x="1211"/>
        <item m="1" x="596"/>
        <item m="1" x="800"/>
        <item m="1" x="1038"/>
        <item m="1" x="1005"/>
        <item m="1" x="1218"/>
        <item m="1" x="1371"/>
        <item m="1" x="307"/>
        <item m="1" x="450"/>
        <item m="1" x="605"/>
        <item m="1" x="812"/>
        <item m="1" x="1048"/>
        <item m="1" x="1016"/>
        <item m="1" x="1228"/>
        <item m="1" x="1378"/>
        <item m="1" x="315"/>
        <item m="1" x="821"/>
        <item m="1" x="791"/>
        <item m="1" x="1236"/>
        <item m="1" x="1387"/>
        <item m="1" x="1540"/>
        <item m="1" x="323"/>
        <item m="1" x="462"/>
        <item m="1" x="617"/>
        <item m="1" x="1066"/>
        <item m="1" x="804"/>
        <item m="1" x="1041"/>
        <item m="1" x="1244"/>
        <item m="1" x="1394"/>
        <item m="1" x="1547"/>
        <item m="1" x="328"/>
        <item m="1" x="621"/>
        <item m="1" x="838"/>
        <item m="1" x="914"/>
        <item m="1" x="1317"/>
        <item m="1" x="1464"/>
        <item m="1" x="395"/>
        <item m="1" x="1470"/>
        <item m="1" x="719"/>
        <item m="1" x="697"/>
        <item m="1" x="928"/>
        <item m="1" x="1163"/>
        <item m="1" x="1475"/>
        <item m="1" x="259"/>
        <item m="1" x="404"/>
        <item m="1" x="545"/>
        <item m="1" x="726"/>
        <item m="1" x="965"/>
        <item m="1" x="703"/>
        <item m="1" x="937"/>
        <item m="1" x="1167"/>
        <item m="1" x="1477"/>
        <item m="1" x="260"/>
        <item m="1" x="548"/>
        <item m="1" x="732"/>
        <item m="1" x="978"/>
        <item m="1" x="948"/>
        <item m="1" x="1175"/>
        <item m="1" x="1334"/>
        <item m="1" x="1484"/>
        <item m="1" x="721"/>
        <item m="1" x="1491"/>
        <item m="1" x="269"/>
        <item m="1" x="1037"/>
        <item m="1" x="670"/>
        <item m="1" x="894"/>
        <item m="1" x="1135"/>
        <item m="1" x="1299"/>
        <item m="1" x="1446"/>
        <item m="1" x="1596"/>
        <item m="1" x="377"/>
        <item m="1" x="516"/>
        <item m="1" x="684"/>
        <item m="1" x="673"/>
        <item m="1" x="1139"/>
        <item m="1" x="1305"/>
        <item m="1" x="743"/>
        <item m="1" x="363"/>
        <item m="1" x="905"/>
        <item m="1" x="1138"/>
        <item m="1" x="1304"/>
        <item m="1" x="919"/>
        <item m="1" x="385"/>
        <item m="1" x="1462"/>
        <item m="1" x="708"/>
        <item m="1" x="718"/>
        <item m="1" x="634"/>
        <item m="1" x="502"/>
        <item m="1" x="1119"/>
        <item m="1" x="1290"/>
        <item m="1" x="897"/>
        <item m="1" x="660"/>
        <item m="1" x="414"/>
        <item m="1" x="559"/>
        <item m="1" x="746"/>
        <item m="1" x="1516"/>
        <item m="1" x="292"/>
        <item m="1" x="566"/>
        <item m="1" x="1523"/>
        <item m="1" x="300"/>
        <item m="1" x="1500"/>
        <item m="1" x="427"/>
        <item m="1" x="572"/>
        <item m="1" x="1004"/>
        <item m="1" x="581"/>
        <item m="1" x="1014"/>
        <item m="1" x="1226"/>
        <item m="1" x="1377"/>
        <item m="1" x="788"/>
        <item m="1" x="801"/>
        <item m="1" x="1039"/>
        <item m="1" x="927"/>
        <item m="1" x="1162"/>
        <item m="1" x="1457"/>
        <item m="1" x="1612"/>
        <item m="1" x="1298"/>
        <item m="1" x="1595"/>
        <item m="1" x="1061"/>
        <item m="1" x="473"/>
        <item m="1" x="1272"/>
        <item m="1" x="1152"/>
        <item m="1" x="901"/>
        <item m="1" x="1604"/>
        <item m="1" x="1156"/>
        <item m="1" x="904"/>
        <item m="1" x="1143"/>
        <item m="1" x="699"/>
        <item m="1" x="930"/>
        <item m="1" x="1617"/>
        <item m="1" x="1178"/>
        <item m="1" x="924"/>
        <item m="1" x="286"/>
        <item m="1" x="1601"/>
        <item m="1" x="530"/>
        <item m="1" x="1174"/>
        <item m="1" x="1490"/>
        <item m="1" x="407"/>
        <item m="1" x="549"/>
        <item m="1" x="733"/>
        <item m="1" x="979"/>
        <item m="1" x="1196"/>
        <item m="1" x="1354"/>
        <item m="1" x="657"/>
        <item m="1" x="878"/>
        <item m="1" x="1121"/>
        <item m="1" x="744"/>
        <item m="1" x="1203"/>
        <item m="1" x="1360"/>
        <item m="1" x="1514"/>
        <item m="1" x="290"/>
        <item m="1" x="439"/>
        <item m="1" x="587"/>
        <item m="1" x="783"/>
        <item m="1" x="1024"/>
        <item m="1" x="755"/>
        <item m="1" x="994"/>
        <item m="1" x="1210"/>
        <item m="1" x="1363"/>
        <item m="1" x="1522"/>
        <item m="1" x="299"/>
        <item m="1" x="444"/>
        <item m="1" x="595"/>
        <item m="1" x="797"/>
        <item m="1" x="1034"/>
        <item m="1" x="764"/>
        <item m="1" x="1003"/>
        <item m="1" x="1216"/>
        <item m="1" x="1370"/>
        <item m="1" x="1528"/>
        <item m="1" x="306"/>
        <item m="1" x="449"/>
        <item m="1" x="603"/>
        <item m="1" x="808"/>
        <item m="1" x="1045"/>
        <item m="1" x="772"/>
        <item m="1" x="1012"/>
        <item m="1" x="1225"/>
        <item m="1" x="1376"/>
        <item m="1" x="1533"/>
        <item m="1" x="314"/>
        <item m="1" x="455"/>
        <item m="1" x="612"/>
        <item m="1" x="819"/>
        <item m="1" x="1054"/>
        <item m="1" x="785"/>
        <item m="1" x="1026"/>
        <item m="1" x="1234"/>
        <item m="1" x="1385"/>
        <item m="1" x="1537"/>
        <item m="1" x="321"/>
        <item m="1" x="461"/>
        <item m="1" x="615"/>
        <item m="1" x="827"/>
        <item m="1" x="799"/>
        <item m="1" x="1036"/>
        <item m="1" x="1242"/>
        <item m="1" x="1393"/>
        <item m="1" x="1546"/>
        <item m="1" x="327"/>
        <item m="1" x="465"/>
        <item m="1" x="620"/>
        <item m="1" x="1071"/>
        <item m="1" x="810"/>
        <item m="1" x="1046"/>
        <item m="1" x="1246"/>
        <item m="1" x="1396"/>
        <item m="1" x="330"/>
        <item m="1" x="623"/>
        <item m="1" x="1078"/>
        <item m="1" x="1055"/>
        <item m="1" x="1251"/>
        <item m="1" x="1398"/>
        <item m="1" x="334"/>
        <item m="1" x="468"/>
        <item m="1" x="626"/>
        <item m="1" x="847"/>
        <item m="1" x="829"/>
        <item m="1" x="1063"/>
        <item m="1" x="1255"/>
        <item m="1" x="1554"/>
        <item m="1" x="339"/>
        <item m="1" x="475"/>
        <item m="1" x="835"/>
        <item m="1" x="481"/>
        <item m="1" x="635"/>
        <item m="1" x="858"/>
        <item m="1" x="1097"/>
        <item m="1" x="709"/>
        <item m="1" x="947"/>
        <item m="1" x="1173"/>
        <item m="1" x="412"/>
        <item m="1" x="556"/>
        <item m="1" x="740"/>
        <item m="1" x="986"/>
        <item m="1" x="957"/>
        <item m="1" x="1182"/>
        <item m="1" x="1340"/>
        <item m="1" x="1489"/>
        <item m="1" x="419"/>
        <item m="1" x="564"/>
        <item m="1" x="752"/>
        <item m="1" x="993"/>
        <item m="1" x="963"/>
        <item m="1" x="1189"/>
        <item m="1" x="1346"/>
        <item m="1" x="1498"/>
        <item m="1" x="275"/>
        <item m="1" x="424"/>
        <item m="1" x="570"/>
        <item m="1" x="763"/>
        <item m="1" x="1000"/>
        <item m="1" x="731"/>
        <item m="1" x="976"/>
        <item m="1" x="1195"/>
        <item m="1" x="1353"/>
        <item m="1" x="1506"/>
        <item m="1" x="283"/>
        <item m="1" x="432"/>
        <item m="1" x="577"/>
        <item m="1" x="768"/>
        <item m="1" x="1511"/>
        <item m="1" x="297"/>
        <item m="1" x="592"/>
        <item m="1" x="794"/>
        <item m="1" x="1044"/>
        <item m="1" x="1011"/>
        <item m="1" x="610"/>
        <item m="1" x="818"/>
        <item m="1" x="1053"/>
        <item m="1" x="784"/>
        <item m="1" x="1025"/>
        <item m="1" x="1384"/>
        <item m="1" x="460"/>
        <item m="1" x="1062"/>
        <item m="1" x="798"/>
        <item m="1" x="1035"/>
        <item m="1" x="1241"/>
        <item m="1" x="1392"/>
        <item m="1" x="1545"/>
        <item m="1" x="1149"/>
        <item m="1" x="1314"/>
        <item m="1" x="1460"/>
        <item m="1" x="1614"/>
        <item m="1" x="393"/>
        <item m="1" x="532"/>
        <item m="1" x="705"/>
        <item m="1" x="943"/>
        <item m="1" x="690"/>
        <item m="1" x="918"/>
        <item m="1" x="1154"/>
        <item m="1" x="1320"/>
        <item m="1" x="1469"/>
        <item m="1" x="253"/>
        <item m="1" x="400"/>
        <item m="1" x="536"/>
        <item m="1" x="714"/>
        <item m="1" x="695"/>
        <item m="1" x="1325"/>
        <item m="1" x="256"/>
        <item m="1" x="402"/>
        <item m="1" x="542"/>
        <item m="1" x="723"/>
        <item m="1" x="961"/>
        <item m="1" x="702"/>
        <item m="1" x="934"/>
        <item m="1" x="1171"/>
        <item m="1" x="1332"/>
        <item m="1" x="983"/>
        <item m="1" x="716"/>
        <item m="1" x="955"/>
        <item m="1" x="1338"/>
        <item m="1" x="417"/>
        <item m="1" x="562"/>
        <item m="1" x="973"/>
        <item m="1" x="1351"/>
        <item m="1" x="1503"/>
        <item m="1" x="280"/>
        <item m="1" x="374"/>
        <item m="1" x="514"/>
        <item m="1" x="681"/>
        <item m="1" x="908"/>
        <item m="1" x="672"/>
        <item m="1" x="1302"/>
        <item m="1" x="1449"/>
        <item m="1" x="1599"/>
        <item m="1" x="381"/>
        <item m="1" x="520"/>
        <item m="1" x="1467"/>
        <item m="1" x="712"/>
        <item m="1" x="254"/>
        <item m="1" x="540"/>
        <item m="1" x="931"/>
        <item m="1" x="969"/>
        <item m="1" x="1179"/>
        <item m="1" x="505"/>
        <item m="1" x="667"/>
        <item m="1" x="892"/>
        <item m="1" x="654"/>
        <item m="1" x="1289"/>
        <item m="1" x="1590"/>
        <item m="1" x="668"/>
        <item m="1" x="1593"/>
        <item m="1" x="1137"/>
        <item m="1" x="1301"/>
        <item m="1" x="1448"/>
        <item m="1" x="1598"/>
        <item m="1" x="380"/>
        <item m="1" x="518"/>
        <item m="1" x="1308"/>
        <item m="1" x="1452"/>
        <item m="1" x="921"/>
        <item m="1" x="1454"/>
        <item m="1" x="940"/>
        <item m="1" x="1318"/>
        <item m="1" x="1465"/>
        <item m="1" x="1205"/>
        <item m="1" x="1186"/>
        <item m="1" x="1494"/>
        <item m="1" x="271"/>
        <item m="1" x="571"/>
        <item m="1" x="720"/>
        <item m="1" x="959"/>
        <item m="1" x="1184"/>
        <item m="1" x="546"/>
        <item m="1" x="727"/>
        <item m="1" x="966"/>
        <item m="1" x="676"/>
        <item m="1" x="902"/>
        <item m="1" x="1141"/>
        <item m="1" x="1605"/>
        <item m="1" x="1441"/>
        <item m="1" x="372"/>
        <item m="1" x="1144"/>
        <item m="1" x="1609"/>
        <item m="1" x="378"/>
        <item m="1" x="685"/>
        <item m="1" x="912"/>
        <item m="1" x="1150"/>
        <item m="1" x="1316"/>
        <item m="1" x="1463"/>
        <item m="1" x="1615"/>
        <item m="1" x="1606"/>
        <item m="1" x="386"/>
        <item m="1" x="525"/>
        <item m="1" x="696"/>
        <item m="1" x="1161"/>
        <item m="1" x="258"/>
        <item m="1" x="1611"/>
        <item m="1" x="390"/>
        <item m="1" x="529"/>
        <item m="1" x="935"/>
        <item m="1" x="1165"/>
        <item m="1" x="1328"/>
        <item m="1" x="264"/>
        <item m="1" x="492"/>
        <item m="1" x="496"/>
        <item m="1" x="655"/>
        <item m="1" x="500"/>
        <item m="1" x="882"/>
        <item m="1" x="1126"/>
        <item m="1" x="15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compact="0" outline="0" showAll="0"/>
    <pivotField axis="axisPage" compact="0" outline="0" multipleItemSelectionAllowed="1" showAll="0">
      <items count="8">
        <item h="1" x="1"/>
        <item m="1" x="6"/>
        <item m="1" x="5"/>
        <item m="1" x="3"/>
        <item h="1" m="1" x="4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27">
        <item x="22"/>
        <item x="46"/>
        <item m="1" x="115"/>
        <item x="27"/>
        <item x="51"/>
        <item x="40"/>
        <item x="98"/>
        <item x="14"/>
        <item x="50"/>
        <item x="88"/>
        <item x="80"/>
        <item x="7"/>
        <item m="1" x="102"/>
        <item x="38"/>
        <item x="12"/>
        <item x="23"/>
        <item m="1" x="125"/>
        <item x="13"/>
        <item x="49"/>
        <item x="31"/>
        <item x="57"/>
        <item m="1" x="104"/>
        <item x="0"/>
        <item x="24"/>
        <item m="1" x="120"/>
        <item x="81"/>
        <item x="15"/>
        <item x="96"/>
        <item x="89"/>
        <item m="1" x="119"/>
        <item x="20"/>
        <item x="6"/>
        <item x="29"/>
        <item x="77"/>
        <item x="55"/>
        <item x="76"/>
        <item x="72"/>
        <item x="79"/>
        <item x="41"/>
        <item x="26"/>
        <item x="42"/>
        <item x="73"/>
        <item x="44"/>
        <item x="68"/>
        <item x="30"/>
        <item x="52"/>
        <item m="1" x="117"/>
        <item x="5"/>
        <item x="18"/>
        <item x="8"/>
        <item x="91"/>
        <item x="74"/>
        <item x="87"/>
        <item x="1"/>
        <item m="1" x="113"/>
        <item m="1" x="122"/>
        <item x="28"/>
        <item x="75"/>
        <item x="43"/>
        <item m="1" x="108"/>
        <item x="86"/>
        <item x="70"/>
        <item m="1" x="118"/>
        <item x="2"/>
        <item x="37"/>
        <item x="48"/>
        <item m="1" x="121"/>
        <item x="78"/>
        <item x="95"/>
        <item x="39"/>
        <item m="1" x="112"/>
        <item m="1" x="111"/>
        <item x="45"/>
        <item x="16"/>
        <item x="47"/>
        <item m="1" x="124"/>
        <item x="3"/>
        <item x="60"/>
        <item x="9"/>
        <item x="62"/>
        <item x="32"/>
        <item x="11"/>
        <item x="10"/>
        <item x="36"/>
        <item x="59"/>
        <item x="64"/>
        <item x="90"/>
        <item x="66"/>
        <item x="61"/>
        <item x="65"/>
        <item x="58"/>
        <item x="67"/>
        <item x="34"/>
        <item x="85"/>
        <item x="33"/>
        <item x="35"/>
        <item x="63"/>
        <item x="71"/>
        <item x="83"/>
        <item x="25"/>
        <item x="93"/>
        <item x="4"/>
        <item m="1" x="105"/>
        <item m="1" x="110"/>
        <item x="19"/>
        <item x="84"/>
        <item x="82"/>
        <item x="99"/>
        <item m="1" x="123"/>
        <item m="1" x="114"/>
        <item m="1" x="101"/>
        <item x="92"/>
        <item m="1" x="107"/>
        <item m="1" x="100"/>
        <item x="21"/>
        <item x="17"/>
        <item x="56"/>
        <item m="1" x="109"/>
        <item m="1" x="103"/>
        <item x="69"/>
        <item m="1" x="106"/>
        <item x="94"/>
        <item m="1" x="116"/>
        <item x="53"/>
        <item x="54"/>
        <item x="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7"/>
        <item x="3"/>
        <item x="2"/>
        <item x="4"/>
        <item x="6"/>
        <item x="5"/>
        <item x="1"/>
        <item m="1" x="15"/>
        <item m="1" x="22"/>
        <item m="1" x="24"/>
        <item m="1" x="25"/>
        <item m="1" x="27"/>
        <item m="1" x="28"/>
        <item m="1" x="8"/>
        <item m="1" x="9"/>
        <item m="1" x="10"/>
        <item m="1" x="11"/>
        <item m="1" x="12"/>
        <item m="1" x="13"/>
        <item m="1" x="14"/>
        <item m="1" x="16"/>
        <item m="1" x="18"/>
        <item m="1" x="20"/>
        <item m="1" x="21"/>
        <item m="1" x="23"/>
        <item m="1" x="26"/>
        <item m="1" x="17"/>
        <item m="1" x="19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6"/>
  </rowFields>
  <rowItems count="11">
    <i>
      <x v="1379"/>
      <x v="101"/>
    </i>
    <i t="default">
      <x v="1379"/>
    </i>
    <i>
      <x v="1412"/>
      <x/>
    </i>
    <i t="default">
      <x v="1412"/>
    </i>
    <i>
      <x v="1486"/>
      <x v="77"/>
    </i>
    <i t="default">
      <x v="1486"/>
    </i>
    <i>
      <x v="1542"/>
      <x v="25"/>
    </i>
    <i t="default">
      <x v="1542"/>
    </i>
    <i>
      <x v="1594"/>
      <x v="30"/>
    </i>
    <i t="default">
      <x v="1594"/>
    </i>
    <i t="grand">
      <x/>
    </i>
  </rowItems>
  <colItems count="1">
    <i/>
  </colItems>
  <pageFields count="2">
    <pageField fld="21" hier="-1"/>
    <pageField fld="2" hier="-1"/>
  </pageFields>
  <formats count="15">
    <format dxfId="14">
      <pivotArea dataOnly="0" labelOnly="1" outline="0" fieldPosition="0">
        <references count="1">
          <reference field="0" count="1">
            <x v="889"/>
          </reference>
        </references>
      </pivotArea>
    </format>
    <format dxfId="13">
      <pivotArea dataOnly="0" labelOnly="1" outline="0" fieldPosition="0">
        <references count="1">
          <reference field="0" count="1">
            <x v="891"/>
          </reference>
        </references>
      </pivotArea>
    </format>
    <format dxfId="12">
      <pivotArea dataOnly="0" labelOnly="1" outline="0" fieldPosition="0">
        <references count="1">
          <reference field="0" count="1">
            <x v="892"/>
          </reference>
        </references>
      </pivotArea>
    </format>
    <format dxfId="11">
      <pivotArea dataOnly="0" labelOnly="1" outline="0" fieldPosition="0">
        <references count="1">
          <reference field="0" count="1">
            <x v="920"/>
          </reference>
        </references>
      </pivotArea>
    </format>
    <format dxfId="10">
      <pivotArea dataOnly="0" labelOnly="1" outline="0" fieldPosition="0">
        <references count="1">
          <reference field="0" count="1">
            <x v="923"/>
          </reference>
        </references>
      </pivotArea>
    </format>
    <format dxfId="9">
      <pivotArea dataOnly="0" labelOnly="1" outline="0" fieldPosition="0">
        <references count="1">
          <reference field="0" count="1">
            <x v="891"/>
          </reference>
        </references>
      </pivotArea>
    </format>
    <format dxfId="8">
      <pivotArea dataOnly="0" labelOnly="1" outline="0" fieldPosition="0">
        <references count="1">
          <reference field="0" count="1">
            <x v="840"/>
          </reference>
        </references>
      </pivotArea>
    </format>
    <format dxfId="7">
      <pivotArea dataOnly="0" labelOnly="1" outline="0" fieldPosition="0">
        <references count="1">
          <reference field="0" count="1">
            <x v="840"/>
          </reference>
        </references>
      </pivotArea>
    </format>
    <format dxfId="6">
      <pivotArea dataOnly="0" labelOnly="1" outline="0" fieldPosition="0">
        <references count="1">
          <reference field="0" count="1">
            <x v="842"/>
          </reference>
        </references>
      </pivotArea>
    </format>
    <format dxfId="5">
      <pivotArea dataOnly="0" labelOnly="1" outline="0" fieldPosition="0">
        <references count="1">
          <reference field="0" count="1">
            <x v="843"/>
          </reference>
        </references>
      </pivotArea>
    </format>
    <format dxfId="4">
      <pivotArea dataOnly="0" labelOnly="1" outline="0" fieldPosition="0">
        <references count="1">
          <reference field="0" count="1">
            <x v="844"/>
          </reference>
        </references>
      </pivotArea>
    </format>
    <format dxfId="3">
      <pivotArea dataOnly="0" labelOnly="1" outline="0" fieldPosition="0">
        <references count="1">
          <reference field="0" count="1">
            <x v="870"/>
          </reference>
        </references>
      </pivotArea>
    </format>
    <format dxfId="2">
      <pivotArea dataOnly="0" labelOnly="1" outline="0" fieldPosition="0">
        <references count="1">
          <reference field="0" count="1">
            <x v="1102"/>
          </reference>
        </references>
      </pivotArea>
    </format>
    <format dxfId="1">
      <pivotArea dataOnly="0" labelOnly="1" outline="0" fieldPosition="0">
        <references count="1">
          <reference field="0" count="1">
            <x v="870"/>
          </reference>
        </references>
      </pivotArea>
    </format>
    <format dxfId="0">
      <pivotArea dataOnly="0" labelOnly="1" outline="0" fieldPosition="0">
        <references count="1">
          <reference field="0" count="1">
            <x v="110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11" totalsRowShown="0" headerRowDxfId="150" dataDxfId="149">
  <autoFilter ref="A1:H111" xr:uid="{81337543-3145-499B-8014-02F9E366CE41}"/>
  <tableColumns count="8">
    <tableColumn id="1" xr3:uid="{00000000-0010-0000-0000-000001000000}" name="Referencia" dataDxfId="148"/>
    <tableColumn id="2" xr3:uid="{00000000-0010-0000-0000-000002000000}" name="Desc detalle ext 1" dataDxfId="147"/>
    <tableColumn id="4" xr3:uid="{00000000-0010-0000-0000-000004000000}" name="Total" dataDxfId="146"/>
    <tableColumn id="8" xr3:uid="{00000000-0010-0000-0000-000008000000}" name="Programacion dia anterior" dataDxfId="145">
      <calculatedColumnFormula>+IFERROR(VLOOKUP(Tabla1[[#This Row],[Referencia]]&amp;Tabla1[[#This Row],[Desc detalle ext 1]],Tabla5[],2,FALSE),0)</calculatedColumnFormula>
    </tableColumn>
    <tableColumn id="9" xr3:uid="{00000000-0010-0000-0000-000009000000}" name="Disponibilidad Real" dataDxfId="144">
      <calculatedColumnFormula>+Tabla1[[#This Row],[Total]]-Tabla1[[#This Row],[Programacion dia anterior]]</calculatedColumnFormula>
    </tableColumn>
    <tableColumn id="7" xr3:uid="{00000000-0010-0000-0000-000007000000}" name="Referencia-Color" dataDxfId="143">
      <calculatedColumnFormula>+A2&amp;B2</calculatedColumnFormula>
    </tableColumn>
    <tableColumn id="5" xr3:uid="{00000000-0010-0000-0000-000005000000}" name="Programación" dataDxfId="142">
      <calculatedColumnFormula>+SUMIF(DATOS!#REF!,"="&amp;Tabla1[[#This Row],[Referencia-Color]],DATOS!#REF!)</calculatedColumnFormula>
    </tableColumn>
    <tableColumn id="6" xr3:uid="{00000000-0010-0000-0000-000006000000}" name="Disponibilidad" dataDxfId="141">
      <calculatedColumnFormula>+Tabla1[[#This Row],[Disponibilidad Real]]-Tabla1[[#This Row],[Programación]]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F1:G196" totalsRowShown="0" headerRowDxfId="140" dataDxfId="139">
  <autoFilter ref="F1:G196" xr:uid="{00000000-0009-0000-0100-000005000000}"/>
  <tableColumns count="2">
    <tableColumn id="1" xr3:uid="{00000000-0010-0000-0100-000001000000}" name="FORMULADO" dataDxfId="138"/>
    <tableColumn id="2" xr3:uid="{00000000-0010-0000-0100-000002000000}" name="Columna1" dataDxfId="1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145" totalsRowShown="0" headerRowDxfId="136" dataDxfId="135" tableBorderDxfId="134">
  <autoFilter ref="A1:G145" xr:uid="{00000000-0009-0000-0100-000004000000}">
    <filterColumn colId="1">
      <filters>
        <filter val="14243043"/>
        <filter val="812004443"/>
        <filter val="8357438"/>
        <filter val="900182433"/>
        <filter val="900439362"/>
        <filter val="900984443"/>
      </filters>
    </filterColumn>
  </autoFilter>
  <sortState ref="A2:G145">
    <sortCondition ref="B1:B145"/>
  </sortState>
  <tableColumns count="7">
    <tableColumn id="1" xr3:uid="{00000000-0010-0000-0200-000001000000}" name="ZONA" dataDxfId="133"/>
    <tableColumn id="2" xr3:uid="{00000000-0010-0000-0200-000002000000}" name="NIT" dataDxfId="132"/>
    <tableColumn id="3" xr3:uid="{00000000-0010-0000-0200-000003000000}" name="RAZON SOCIAL NOMBRE DEL ESTABLECIMIENTO" dataDxfId="131"/>
    <tableColumn id="4" xr3:uid="{00000000-0010-0000-0200-000004000000}" name="CONTADO A HOY" dataDxfId="130"/>
    <tableColumn id="5" xr3:uid="{00000000-0010-0000-0200-000005000000}" name="CUPO DE CREDITO FANALCA" dataDxfId="129"/>
    <tableColumn id="6" xr3:uid="{00000000-0010-0000-0200-000006000000}" name="CUPO DE CREDITO FACTORING" dataDxfId="128" dataCellStyle="Millares 2 6"/>
    <tableColumn id="7" xr3:uid="{00000000-0010-0000-0200-000007000000}" name="TOTAL CREDITO" dataDxfId="127">
      <calculatedColumnFormula>+Tabla4[[#This Row],[CUPO DE CREDITO FANALCA]]+Tabla4[[#This Row],[CUPO DE CREDITO FACTORING]]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1:S2193" totalsRowShown="0" headerRowDxfId="126">
  <autoFilter ref="A1:S2193" xr:uid="{00000000-0009-0000-0100-000003000000}"/>
  <tableColumns count="19">
    <tableColumn id="1" xr3:uid="{00000000-0010-0000-0300-000001000000}" name="Column1" dataDxfId="125"/>
    <tableColumn id="2" xr3:uid="{00000000-0010-0000-0300-000002000000}" name="Column2" dataDxfId="124"/>
    <tableColumn id="3" xr3:uid="{00000000-0010-0000-0300-000003000000}" name="Column3" dataDxfId="123"/>
    <tableColumn id="4" xr3:uid="{00000000-0010-0000-0300-000004000000}" name="Column4" dataDxfId="122"/>
    <tableColumn id="5" xr3:uid="{00000000-0010-0000-0300-000005000000}" name="Column5" dataDxfId="121"/>
    <tableColumn id="6" xr3:uid="{00000000-0010-0000-0300-000006000000}" name="Column6" dataDxfId="120"/>
    <tableColumn id="7" xr3:uid="{00000000-0010-0000-0300-000007000000}" name="Column7" dataDxfId="119"/>
    <tableColumn id="8" xr3:uid="{00000000-0010-0000-0300-000008000000}" name="Column8" dataDxfId="118"/>
    <tableColumn id="9" xr3:uid="{00000000-0010-0000-0300-000009000000}" name="Column9" dataDxfId="117"/>
    <tableColumn id="10" xr3:uid="{00000000-0010-0000-0300-00000A000000}" name="Column10" dataDxfId="116"/>
    <tableColumn id="11" xr3:uid="{00000000-0010-0000-0300-00000B000000}" name="Column11" dataDxfId="115"/>
    <tableColumn id="12" xr3:uid="{00000000-0010-0000-0300-00000C000000}" name="Column12" dataDxfId="114"/>
    <tableColumn id="13" xr3:uid="{00000000-0010-0000-0300-00000D000000}" name="Column13" dataDxfId="113"/>
    <tableColumn id="14" xr3:uid="{00000000-0010-0000-0300-00000E000000}" name="Column14" dataDxfId="112"/>
    <tableColumn id="15" xr3:uid="{00000000-0010-0000-0300-00000F000000}" name="Column15" dataDxfId="111"/>
    <tableColumn id="45" xr3:uid="{00000000-0010-0000-0300-00002D000000}" name="Column16" dataDxfId="110">
      <calculatedColumnFormula>+Tabla3[[#This Row],[Column15]]*Tabla3[[#This Row],[Column8]]</calculatedColumnFormula>
    </tableColumn>
    <tableColumn id="46" xr3:uid="{00000000-0010-0000-0300-00002E000000}" name="Column17" dataDxfId="109">
      <calculatedColumnFormula>+IF(IFERROR(VLOOKUP(Tabla3[[#This Row],[Column14]],Tabla4[[NIT]:[TOTAL CREDITO]],3,FALSE),0)="",0,IFERROR(VLOOKUP(Tabla3[[#This Row],[Column14]],Tabla4[[NIT]:[TOTAL CREDITO]],3,FALSE),0))</calculatedColumnFormula>
    </tableColumn>
    <tableColumn id="47" xr3:uid="{00000000-0010-0000-0300-00002F000000}" name="Column18" dataDxfId="108">
      <calculatedColumnFormula>+IFERROR(VLOOKUP(Tabla3[[#This Row],[Column14]],Tabla4[[NIT]:[TOTAL CREDITO]],6,FALSE),0)</calculatedColumnFormula>
    </tableColumn>
    <tableColumn id="48" xr3:uid="{00000000-0010-0000-0300-000030000000}" name="Column19" dataDxfId="107">
      <calculatedColumnFormula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AB5" totalsRowShown="0">
  <autoFilter ref="A1:AB5" xr:uid="{00000000-0009-0000-0100-000006000000}"/>
  <tableColumns count="28">
    <tableColumn id="1" xr3:uid="{00000000-0010-0000-0400-000001000000}" name="Nro documento"/>
    <tableColumn id="2" xr3:uid="{00000000-0010-0000-0400-000002000000}" name="Fecha" dataDxfId="106"/>
    <tableColumn id="3" xr3:uid="{00000000-0010-0000-0400-000003000000}" name="Estado movto."/>
    <tableColumn id="4" xr3:uid="{00000000-0010-0000-0400-000004000000}" name="ZONAS"/>
    <tableColumn id="5" xr3:uid="{00000000-0010-0000-0400-000005000000}" name="CLASE DE CLIENTE"/>
    <tableColumn id="6" xr3:uid="{00000000-0010-0000-0400-000006000000}" name="Cant. pedida"/>
    <tableColumn id="7" xr3:uid="{00000000-0010-0000-0400-000007000000}" name="Razón social cliente factura"/>
    <tableColumn id="8" xr3:uid="{00000000-0010-0000-0400-000008000000}" name="Cant. pendiente"/>
    <tableColumn id="9" xr3:uid="{00000000-0010-0000-0400-000009000000}" name="Desc. sucursal factura"/>
    <tableColumn id="10" xr3:uid="{00000000-0010-0000-0400-00000A000000}" name="Referencia"/>
    <tableColumn id="11" xr3:uid="{00000000-0010-0000-0400-00000B000000}" name="Desc. detalle ext. 1"/>
    <tableColumn id="12" xr3:uid="{00000000-0010-0000-0400-00000C000000}" name="Fecha entrega"/>
    <tableColumn id="13" xr3:uid="{00000000-0010-0000-0400-00000D000000}" name="Desc. ciudad"/>
    <tableColumn id="14" xr3:uid="{00000000-0010-0000-0400-00000E000000}" name="Cliente factura"/>
    <tableColumn id="15" xr3:uid="{00000000-0010-0000-0400-00000F000000}" name="Precio unit."/>
    <tableColumn id="16" xr3:uid="{00000000-0010-0000-0400-000010000000}" name="Costo del pedido"/>
    <tableColumn id="17" xr3:uid="{00000000-0010-0000-0400-000011000000}" name="CUPO CONTADO"/>
    <tableColumn id="18" xr3:uid="{00000000-0010-0000-0400-000012000000}" name="CUPO CREDITO"/>
    <tableColumn id="19" xr3:uid="{00000000-0010-0000-0400-000013000000}" name="Tiene Cupo"/>
    <tableColumn id="20" xr3:uid="{00000000-0010-0000-0400-000014000000}" name="RUTA"/>
    <tableColumn id="21" xr3:uid="{00000000-0010-0000-0400-000015000000}" name="Disponibilidad"/>
    <tableColumn id="22" xr3:uid="{00000000-0010-0000-0400-000016000000}" name="Cant. Programada"/>
    <tableColumn id="23" xr3:uid="{00000000-0010-0000-0400-000017000000}" name="Costo Programado"/>
    <tableColumn id="24" xr3:uid="{00000000-0010-0000-0400-000018000000}" name="# Viaje"/>
    <tableColumn id="25" xr3:uid="{00000000-0010-0000-0400-000019000000}" name="Condición de pago"/>
    <tableColumn id="26" xr3:uid="{00000000-0010-0000-0400-00001A000000}" name="Concatenar"/>
    <tableColumn id="27" xr3:uid="{00000000-0010-0000-0400-00001B000000}" name="TRANSPORTADOR"/>
    <tableColumn id="28" xr3:uid="{00000000-0010-0000-0400-00001C000000}" name="CODIGO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2" displayName="Tabla2" ref="E24:K39" totalsRowShown="0" headerRowDxfId="23" dataDxfId="22">
  <autoFilter ref="E24:K39" xr:uid="{00000000-0009-0000-0100-000002000000}"/>
  <tableColumns count="7">
    <tableColumn id="1" xr3:uid="{00000000-0010-0000-0500-000001000000}" name="Código del Viaje" dataDxfId="21">
      <calculatedColumnFormula>+B26</calculatedColumnFormula>
    </tableColumn>
    <tableColumn id="2" xr3:uid="{00000000-0010-0000-0500-000002000000}" name="Empresa transportadora" dataDxfId="20">
      <calculatedColumnFormula>+VLOOKUP(C50,ESTANDAR!B$3:C$8,2,FALSE)</calculatedColumnFormula>
    </tableColumn>
    <tableColumn id="3" xr3:uid="{00000000-0010-0000-0500-000003000000}" name="Tipo de Camión" dataDxfId="19">
      <calculatedColumnFormula>+VLOOKUP(D49,ESTANDAR!$E$3:$F$7,2,FALSE)</calculatedColumnFormula>
    </tableColumn>
    <tableColumn id="4" xr3:uid="{00000000-0010-0000-0500-000004000000}" name="Cantidad de motos" dataDxfId="18">
      <calculatedColumnFormula>+C26</calculatedColumnFormula>
    </tableColumn>
    <tableColumn id="5" xr3:uid="{00000000-0010-0000-0500-000005000000}" name="Hora de Cargue" dataDxfId="17">
      <calculatedColumnFormula>+VLOOKUP(F50,ESTANDAR!$H$3:$I$5,2,FALSE)</calculatedColumnFormula>
    </tableColumn>
    <tableColumn id="6" xr3:uid="{00000000-0010-0000-0500-000006000000}" name="Conductor" dataDxfId="16"/>
    <tableColumn id="7" xr3:uid="{00000000-0010-0000-0500-000007000000}" name="Cant. Puntos" dataDxfId="1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1" Type="http://schemas.openxmlformats.org/officeDocument/2006/relationships/hyperlink" Target="mailto:afbarbosa@fanalca.com.co;ltorres@fanalca.com.co;dialopez@fanalca.com.co;omrodriguez@fanalca.com.co;ojoerns@fanalca.com.co;ralba@fanalca.com.co;tgvanoy@fanalca.com.co;salvitachin2008@yahoo.es" TargetMode="External"/><Relationship Id="rId42" Type="http://schemas.openxmlformats.org/officeDocument/2006/relationships/hyperlink" Target="mailto:afbarbosa@fanalca.com.co;ltorres@fanalca.com.co;dialopez@fanalca.com.co;omrodriguez@fanalca.com.co;mburgos@fanalca.com.co;idramirez@fanalca.com.co;jacosta@fanalca.com.co;reguemoto@gmail.com;humartinez@fanalca.com.co" TargetMode="External"/><Relationship Id="rId63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reiserrano@grupowonder.com;asistfyc@grupowonder.com%20;" TargetMode="External"/><Relationship Id="rId138" Type="http://schemas.openxmlformats.org/officeDocument/2006/relationships/hyperlink" Target="mailto:afbarbosa@fanalca.com.co;ltorres@fanalca.com.co;dialopez@fanalca.com.co;omrodriguez@fanalca.com.co;ojoerns@fanalca.com.co;ralba@fanalca.com.co;tgvanoy@fanalca.com.co;carbelaez@supermotosdeltolima.com.co;" TargetMode="External"/><Relationship Id="rId16" Type="http://schemas.openxmlformats.org/officeDocument/2006/relationships/hyperlink" Target="mailto:afbarbosa@fanalca.com.co;ltorres@fanalca.com.co;dialopez@fanalca.com.co;omrodriguez@fanalca.com.co;ojoerns@fanalca.com.co;ralba@fanalca.com.co;tgvanoy@fanalca.com.co;oscarmendez37@hotmail.com" TargetMode="External"/><Relationship Id="rId10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1" Type="http://schemas.openxmlformats.org/officeDocument/2006/relationships/hyperlink" Target="mailto:afbarbosa@fanalca.com.co;ltorres@fanalca.com.co;dialopez@fanalca.com.co;omrodriguez@fanalca.com.co;ojoerns@fanalca.com.co;ralba@fanalca.com.co;tgvanoy@fanalca.com.co;distrillantas.gustavo@gmail.com" TargetMode="External"/><Relationship Id="rId32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37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3" Type="http://schemas.openxmlformats.org/officeDocument/2006/relationships/hyperlink" Target="mailto:afbarbosa@fanalca.com.co;ltorres@fanalca.com.co;dialopez@fanalca.com.co;omrodriguez@fanalca.com.co;mburgos@fanalca.com.co;idramirez@fanalca.com.co;jacosta@fanalca.com.co;buenahcaribe.g@hotmail.com" TargetMode="External"/><Relationship Id="rId58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" TargetMode="External"/><Relationship Id="rId7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olmotosft@hotmail.es" TargetMode="External"/><Relationship Id="rId7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hondapitsgiron@gmail.com" TargetMode="External"/><Relationship Id="rId10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;" TargetMode="External"/><Relationship Id="rId12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estrepo@supermotosdelvalle.com.co" TargetMode="External"/><Relationship Id="rId128" Type="http://schemas.openxmlformats.org/officeDocument/2006/relationships/hyperlink" Target="mailto:afbarbosa@fanalca.com.co;ltorres@fanalca.com.co;dialopez@fanalca.com.co;omrodriguez@fanalca.com.co;ojoerns@fanalca.com.co;ralba@fanalca.com.co;tgvanoy@fanalca.com.co;gerencia@ykmotos.com.co;cartera@ykmotos.com.co;apartado@ykmotos.com.co;" TargetMode="External"/><Relationship Id="rId5" Type="http://schemas.openxmlformats.org/officeDocument/2006/relationships/hyperlink" Target="mailto:afbarbosa@fanalca.com.co;ltorres@fanalca.com.co;dialopez@fanalca.com.co;omrodriguez@fanalca.com.co;ojoerns@fanalca.com.co;ralba@fanalca.com.co;tgvanoy@fanalca.com.co;mercamotor.sas@gmail.com" TargetMode="External"/><Relationship Id="rId90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95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22" Type="http://schemas.openxmlformats.org/officeDocument/2006/relationships/hyperlink" Target="mailto:afbarbosa@fanalca.com.co;ltorres@fanalca.com.co;dialopez@fanalca.com.co;omrodriguez@fanalca.com.co;ojoerns@fanalca.com.co;ralba@fanalca.com.co;tgvanoy@fanalca.com.co;jsandoval@sancarga.com" TargetMode="External"/><Relationship Id="rId27" Type="http://schemas.openxmlformats.org/officeDocument/2006/relationships/hyperlink" Target="mailto:afbarbosa@fanalca.com.co;ltorres@fanalca.com.co;dialopez@fanalca.com.co;omrodriguez@fanalca.com.co;mburgos@fanalca.com.co;idramirez@fanalca.com.co;jacosta@fanalca.com.co;hondachoco@hotmail.com;humartinez@fanalca.com.co" TargetMode="External"/><Relationship Id="rId43" Type="http://schemas.openxmlformats.org/officeDocument/2006/relationships/hyperlink" Target="../../../../../../../../../Documents/Programacion%20Despachos/afbarbosa@fanalca.com.co;ltorres@fanalca.com.co;dialopez@fanalca.com.co;omrodriguez@fanalca.com.co;mburgos@fanalca.com.co;idramirez@fanalca.com.co;jacosta@fanalca.com.co;carlos.urrego@epm.com.co;servimotoshondaurrao@gmail.com;humartinez@fanalca.com.co" TargetMode="External"/><Relationship Id="rId48" Type="http://schemas.openxmlformats.org/officeDocument/2006/relationships/hyperlink" Target="mailto:afbarbosa@fanalca.com.co;ltorres@fanalca.com.co;dialopez@fanalca.com.co;omrodriguez@fanalca.com.co;mburgos@fanalca.com.co;idramirez@fanalca.com.co;jacosta@fanalca.com.co;arturosmotos@hotmail.com;" TargetMode="External"/><Relationship Id="rId6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orlobravo@hotmail.com" TargetMode="External"/><Relationship Id="rId6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ervihondapiendamo-1@hotmail.com" TargetMode="External"/><Relationship Id="rId11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4" Type="http://schemas.openxmlformats.org/officeDocument/2006/relationships/hyperlink" Target="mailto:afbarbosa@fanalca.com.co;ltorres@fanalca.com.co;dialopez@fanalca.com.co;omrodriguez@fanalca.com.co;mburgos@fanalca.com.co;idramirez@fanalca.com.co;jacosta@fanalca.com.co;asistfyc@grupowonder.com;jaimeruizbotero@hotmail.com;almacenjr@telecom.com.co" TargetMode="External"/><Relationship Id="rId139" Type="http://schemas.openxmlformats.org/officeDocument/2006/relationships/hyperlink" Target="mailto:afbarbosa@fanalca.com.co;ltorres@fanalca.com.co;dialopez@fanalca.com.co;omrodriguez@fanalca.com.co;ojoerns@fanalca.com.co;ralba@fanalca.com.co;tgvanoy@fanalca.com.co;carbelaez@supermotosdeltolima.com.co;" TargetMode="External"/><Relationship Id="rId8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ximotosilc.yopal@hotmail.com" TargetMode="External"/><Relationship Id="rId85" Type="http://schemas.openxmlformats.org/officeDocument/2006/relationships/hyperlink" Target="mailto:afbarbosa@fanalca.com.co;japanqueba@supermotosdeantioquia.com.co;ltorres@fanalca.com.co;dialopez@fanalca.com.co;omrodriguez@fanalca.com.co;mburgos@fanalca.com.co;idramirez@fanalca.com.co;jacosta@fanalca.com.co" TargetMode="External"/><Relationship Id="rId12" Type="http://schemas.openxmlformats.org/officeDocument/2006/relationships/hyperlink" Target="mailto:afbarbosa@fanalca.com.co;ltorres@fanalca.com.co;dialopez@fanalca.com.co;omrodriguez@fanalca.com.co;ojoerns@fanalca.com.co;ralba@fanalca.com.co;tgvanoy@fanalca.com.co;motosporthonda@hotmail.com" TargetMode="External"/><Relationship Id="rId17" Type="http://schemas.openxmlformats.org/officeDocument/2006/relationships/hyperlink" Target="mailto:afbarbosa@fanalca.com.co;ltorres@fanalca.com.co;dialopez@fanalca.com.co;omrodriguez@fanalca.com.co;ojoerns@fanalca.com.co;ralba@fanalca.com.co;tgvanoy@fanalca.com.co;oroscar@epm.net.co;sanli_21@hotmail.com;hondamotoboy@hotmail.com" TargetMode="External"/><Relationship Id="rId33" Type="http://schemas.openxmlformats.org/officeDocument/2006/relationships/hyperlink" Target="mailto:afbarbosa@fanalca.com.co;ltorres@fanalca.com.co;dialopez@fanalca.com.co;omrodriguez@fanalca.com.co;mburgos@fanalca.com.co;idramirez@fanalca.com.co;jacosta@fanalca.com.co;angelam.zp@hotmail.com;humartinez@fanalca.com.co" TargetMode="External"/><Relationship Id="rId38" Type="http://schemas.openxmlformats.org/officeDocument/2006/relationships/hyperlink" Target="mailto:afbarbosa@fanalca.com.co;ltorres@fanalca.com.co;dialopez@fanalca.com.co;omrodriguez@fanalca.com.co;mburgos@fanalca.com.co;idramirez@fanalca.com.co;jacosta@fanalca.com.co;motoslafrontera@hotmail.com;humartinez@fanalca.com.co" TargetMode="External"/><Relationship Id="rId59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%20%20%20%20%20;aacc@fanalca.com.co" TargetMode="External"/><Relationship Id="rId10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0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4" Type="http://schemas.openxmlformats.org/officeDocument/2006/relationships/hyperlink" Target="mailto:afbarbosa@fanalca.com.co;ltorres@fanalca.com.co;dialopez@fanalca.com.co;omrodriguez@fanalca.com.co;jtamayo@fanalca.com.co;motosporthonda@hotmail.com;ojoerns@fanalca.com.co" TargetMode="External"/><Relationship Id="rId129" Type="http://schemas.openxmlformats.org/officeDocument/2006/relationships/hyperlink" Target="mailto:afbarbosa@fanalca.com.co;jmartinez@alcalamotor.com;jlara@alciautos.com.co;juliolara06@gmail.com;ralba@fanalca.com.co;ojoerns@fanalca.com.co;ltorres@fanalca.com.co;Lopezdialopez@fanalca.com.co;omrodriguez@fanalca.com.co;" TargetMode="External"/><Relationship Id="rId54" Type="http://schemas.openxmlformats.org/officeDocument/2006/relationships/hyperlink" Target="mailto:afbarbosa@fanalca.com.co;ltorres@fanalca.com.co;dialopez@fanalca.com.co;omrodriguez@fanalca.com.co;mburgos@fanalca.com.co;idramirez@fanalca.com.co;jacosta@fanalca.com.co;motohanna@hotmail.com" TargetMode="External"/><Relationship Id="rId7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lucely488@hotmail.com" TargetMode="External"/><Relationship Id="rId7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uriciogomezamg@yahoo.com;mauriciogomezamg@yahoo.com" TargetMode="External"/><Relationship Id="rId91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96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40" Type="http://schemas.openxmlformats.org/officeDocument/2006/relationships/printerSettings" Target="../printerSettings/printerSettings6.bin"/><Relationship Id="rId1" Type="http://schemas.openxmlformats.org/officeDocument/2006/relationships/hyperlink" Target="mailto:afbarbosa@fanalca.com.co;ltorres@fanalca.com.co;dialopez@fanalca.com.co;omrodriguez@fanalca.com.co;ojoerns@fanalca.com.co;ralba@fanalca.com.co;tgvanoy@fanalca.com.co;contacto@motomundial.com.co" TargetMode="External"/><Relationship Id="rId6" Type="http://schemas.openxmlformats.org/officeDocument/2006/relationships/hyperlink" Target="mailto:afbarbosa@fanalca.com.co;ltorres@fanalca.com.co;dialopez@fanalca.com.co;omrodriguez@fanalca.com.co;ojoerns@fanalca.com.co;ralba@fanalca.com.co;tgvanoy@fanalca.com.co;gerencia@motoservi.com.co;" TargetMode="External"/><Relationship Id="rId23" Type="http://schemas.openxmlformats.org/officeDocument/2006/relationships/hyperlink" Target="mailto:afbarbosa@fanalca.com.co;ltorres@fanalca.com.co;dialopez@fanalca.com.co;omrodriguez@fanalca.com.co;ojoerns@fanalca.com.co;ralba@fanalca.com.co;tgvanoy@fanalca.com.co;servimotoslibertadores@hotmail.com" TargetMode="External"/><Relationship Id="rId28" Type="http://schemas.openxmlformats.org/officeDocument/2006/relationships/hyperlink" Target="mailto:afbarbosa@fanalca.com.co;ltorres@fanalca.com.co;dialopez@fanalca.com.co;omrodriguez@fanalca.com.co;mburgos@fanalca.com.co;idramirez@fanalca.com.co;jacosta@fanalca.com.co;hondasupernorte@une.net.co;humartinez@fanalca.com.co" TargetMode="External"/><Relationship Id="rId49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11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44" Type="http://schemas.openxmlformats.org/officeDocument/2006/relationships/hyperlink" Target="mailto:afbarbosa@fanalca.com.co;ltorres@fanalca.com.co;dialopez@fanalca.com.co;omrodriguez@fanalca.com.co;mburgos@fanalca.com.co;idramirez@fanalca.com.co;jacosta@fanalca.com.co;suromotos@yahoo.com;humartinez@fanalca.com.co" TargetMode="External"/><Relationship Id="rId60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@agroyamahaymotofacil.com;" TargetMode="External"/><Relationship Id="rId6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puertotejada.andina@gmail.com" TargetMode="External"/><Relationship Id="rId81" Type="http://schemas.openxmlformats.org/officeDocument/2006/relationships/hyperlink" Target="../../../../../../../../../Documents/Programacion%20Despachos/afbarbosa@fanalca.com.co;ltorres@fanalca.com.co;dialopez@fanalca.com.co;omrodriguez@fanalca.com.co;jtamayo@fanalca.com.co;idramirez@fanalca.com.co;savalo@fanalca.com.co;jogonzalez@fanalca.com.co;motocenterhonda@gmail.com;gerenciamotocenter@gmail.com" TargetMode="External"/><Relationship Id="rId86" Type="http://schemas.openxmlformats.org/officeDocument/2006/relationships/hyperlink" Target="mailto:afbarbosa@fanalca.com.co;ltorres@fanalca.com.co;dialopez@fanalca.com.co;omrodriguez@fanalca.com.co;mburgos@fanalca.com.co;idramirez@fanalca.com.co;jacosta@fanalca.com.co;lmlondono@supermotosdemedellin.com.co;dmsepulveda@supermotosdemedellin.com.co" TargetMode="External"/><Relationship Id="rId130" Type="http://schemas.openxmlformats.org/officeDocument/2006/relationships/hyperlink" Target="mailto:afbarbosa@fanalca.com.co;ltorres@fanalca.com.co;dialopez@fanalca.com.co;omrodriguez@fanalca.com.co;ojoerns@fanalca.com.co;ralba@fanalca.com.co;tgvanoy@fanalca.com.co;miguelchaverongo@hotmail.com;rociobonillag@hotmail.com;" TargetMode="External"/><Relationship Id="rId135" Type="http://schemas.openxmlformats.org/officeDocument/2006/relationships/hyperlink" Target="mailto:afbarbosa@fanalca.com.co;ltorres@fanalca.com.co;dialopez@fanalca.com.co;omrodriguez@fanalca.com.co;mburgos@fanalca.com.co;idramirez@fanalca.com.co;jacosta@fanalca.com.co;asistfyc@grupowonder.com;jaimeruizbotero@hotmail.com;almacenjr@telecom.com.co" TargetMode="External"/><Relationship Id="rId13" Type="http://schemas.openxmlformats.org/officeDocument/2006/relationships/hyperlink" Target="mailto:afbarbosa@fanalca.com.co;ltorres@fanalca.com.co;dialopez@fanalca.com.co;omrodriguez@fanalca.com.co;ojoerns@fanalca.com.co;ralba@fanalca.com.co;tgvanoy@fanalca.com.co;jchavesmotoragro@gmail.com;mercadeohondamaquinagro@gmail.com;" TargetMode="External"/><Relationship Id="rId18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sol19elena@hotmail.com" TargetMode="External"/><Relationship Id="rId39" Type="http://schemas.openxmlformats.org/officeDocument/2006/relationships/hyperlink" Target="mailto:afbarbosa@fanalca.com.co;ltorres@fanalca.com.co;dialopez@fanalca.com.co;omrodriguez@fanalca.com.co;mburgos@fanalca.com.co;idramirez@fanalca.com.co;jacosta@fanalca.com.co;davitike@hotmail.com;humartinez@fanalca.com.co" TargetMode="External"/><Relationship Id="rId10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34" Type="http://schemas.openxmlformats.org/officeDocument/2006/relationships/hyperlink" Target="mailto:afbarbosa@fanalca.com.co;ltorres@fanalca.com.co;dialopez@fanalca.com.co;omrodriguez@fanalca.com.co;mburgos@fanalca.com.co;idramirez@fanalca.com.co;jacosta@fanalca.com.co;jestradarestrepo@gmail.com;humartinez@fanalca.com.co" TargetMode="External"/><Relationship Id="rId50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55" Type="http://schemas.openxmlformats.org/officeDocument/2006/relationships/hyperlink" Target="mailto:afbarbosa@fanalca.com.co;ltorres@fanalca.com.co;dialopez@fanalca.com.co;omrodriguez@fanalca.com.co;mburgos@fanalca.com.co;idramirez@fanalca.com.co;jacosta@fanalca.com.co;motocaribeplato@gmail.com" TargetMode="External"/><Relationship Id="rId7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ismotoscimitarra@hotmail.com" TargetMode="External"/><Relationship Id="rId97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0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25" Type="http://schemas.openxmlformats.org/officeDocument/2006/relationships/hyperlink" Target="mailto:afbarbosa@fanalca.com.co;ltorres@fanalca.com.co;dialopez@fanalca.com.co;omrodriguez@fanalca.com.co;jtamayo@fanalca.com.co;ojoerns@fanalca.com.co;mburgos@fanalca.com.co;humartinez@fanalca.com.co;sgil@depositosmiranda.com" TargetMode="External"/><Relationship Id="rId7" Type="http://schemas.openxmlformats.org/officeDocument/2006/relationships/hyperlink" Target="mailto:afbarbosa@fanalca.com.co;ltorres@fanalca.com.co;dialopez@fanalca.com.co;omrodriguez@fanalca.com.co;ojoerns@fanalca.com.co;ralba@fanalca.com.co;tgvanoy@fanalca.com.co;servimotoschia@gmail.com;" TargetMode="External"/><Relationship Id="rId7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spradera@hotmail.com" TargetMode="External"/><Relationship Id="rId92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2" Type="http://schemas.openxmlformats.org/officeDocument/2006/relationships/hyperlink" Target="mailto:afbarbosa@fanalca.com.co;ltorres@fanalca.com.co;dialopez@fanalca.com.co;omrodriguez@fanalca.com.co;ojoerns@fanalca.com.co;ralba@fanalca.com.co;tgvanoy@fanalca.com.co;gerencia@bestbike.com.co;" TargetMode="External"/><Relationship Id="rId29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24" Type="http://schemas.openxmlformats.org/officeDocument/2006/relationships/hyperlink" Target="mailto:afbarbosa@fanalca.com.co;ltorres@fanalca.com.co;dialopez@fanalca.com.co;omrodriguez@fanalca.com.co;mburgos@fanalca.com.co;idramirez@fanalca.com.co;jacosta@fanalca.com.co;canomotosa@hotmail.com;humartinez@fanalca.com.co" TargetMode="External"/><Relationship Id="rId40" Type="http://schemas.openxmlformats.org/officeDocument/2006/relationships/hyperlink" Target="mailto:afbarbosa@fanalca.com.co;ltorres@fanalca.com.co;dialopez@fanalca.com.co;omrodriguez@fanalca.com.co;mburgos@fanalca.com.co;idramirez@fanalca.com.co;jacosta@fanalca.com.co;moto_vale@hotmail.com;humartinez@fanalca.com.co" TargetMode="External"/><Relationship Id="rId45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honda@gmail.com;humartinez@fanalca.com.co" TargetMode="External"/><Relationship Id="rId6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erencia@maquinagro.com;divisionmotos@maquinagro.com" TargetMode="External"/><Relationship Id="rId87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1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1" Type="http://schemas.openxmlformats.org/officeDocument/2006/relationships/hyperlink" Target="mailto:afbarbosa@fanalca.com.co;ltorres@fanalca.com.co;dialopez@fanalca.com.co;omrodriguez@fanalca.com.co;ojoerns@fanalca.com.co;ralba@fanalca.com.co;tgvanoy@fanalca.com.co;distriherca@yahoo.com.mx;distriherca@hotmail.com;magra8@yahoo.com.mx;" TargetMode="External"/><Relationship Id="rId136" Type="http://schemas.openxmlformats.org/officeDocument/2006/relationships/hyperlink" Target="../../../../../../../../Documents/Programacion%20Despachos/afbarbosa@fanalca.com.co;ltorres@fanalca.com.co;dialopez@fanalca.com.co;omrodriguez@fanalca.com.co;mburgos@fanalca.com.co;idramirez@fanalca.com.co;jacosta@fanalca.com.co;sufimotosgirardota@hotmail.com;sufimotoscopacabana@hotmail.com;sufimotos@gmail.com" TargetMode="External"/><Relationship Id="rId61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comercial@agroyamahaymotofacil.com" TargetMode="External"/><Relationship Id="rId8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upermotosdelfonce@gmail.com" TargetMode="External"/><Relationship Id="rId19" Type="http://schemas.openxmlformats.org/officeDocument/2006/relationships/hyperlink" Target="mailto:afbarbosa@fanalca.com.co;ltorres@fanalca.com.co;dialopez@fanalca.com.co;omrodriguez@fanalca.com.co;ojoerns@fanalca.com.co;ralba@fanalca.com.co;tgvanoy@fanalca.com.co.co;casayojehonda@hotmail.com" TargetMode="External"/><Relationship Id="rId14" Type="http://schemas.openxmlformats.org/officeDocument/2006/relationships/hyperlink" Target="mailto:afbarbosa@fanalca.com.co;ltorres@fanalca.com.co;dialopez@fanalca.com.co;omrodriguez@fanalca.com.co;ojoerns@fanalca.com.co;ralba@fanalca.com.co;tgvanoy@fanalca.com.co;motohondaptoasis@hotmail.com" TargetMode="External"/><Relationship Id="rId30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35" Type="http://schemas.openxmlformats.org/officeDocument/2006/relationships/hyperlink" Target="mailto:afbarbosa@fanalca.com.co;ltorres@fanalca.com.co;dialopez@fanalca.com.co;omrodriguez@fanalca.com.co;mburgos@fanalca.com.co;idramirez@fanalca.com.co;jacosta@fanalca.com.co;motohitlorica@hotmail.com;sol19elena@hotmail.com;humartinez@fanalca.com.co" TargetMode="External"/><Relationship Id="rId56" Type="http://schemas.openxmlformats.org/officeDocument/2006/relationships/hyperlink" Target="mailto:afbarbosa@fanalca.com.co;ltorres@fanalca.com.co;dialopez@fanalca.com.co;omrodriguez@fanalca.com.co;mburgos@fanalca.com.co;idramirez@fanalca.com.co;jacosta@fanalca.com.co;motomasdelacosta@hotmail.com;motomasdelacostamagangue@outlook.es" TargetMode="External"/><Relationship Id="rId7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eguard_24@hotmail.com;suzuki.gonfor@hotmail.com" TargetMode="External"/><Relationship Id="rId100" Type="http://schemas.openxmlformats.org/officeDocument/2006/relationships/hyperlink" Target="mailto:afbarbosa@fanalca.com.co;ltorres@fanalca.com.co;dialopez@fanalca.com.co;omrodriguez@fanalca.com.co;ojoerns@fanalca.com.co;ralba@fanalca.com.co;tgvanoy@fanalca.com.co;dbarbosa@supermotosdelhuila.com.co" TargetMode="External"/><Relationship Id="rId10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6" Type="http://schemas.openxmlformats.org/officeDocument/2006/relationships/hyperlink" Target="mailto:afbarbosa@fanalca.com.co;ltorres@fanalca.com.co;dialopez@fanalca.com.co;omrodriguez@fanalca.com.co;jtamayo@fanalca.com.co;juandavid.velasco@2ruedas.com.co;ojoerns@fanalca.com.co;ralba@fanalca.com.co" TargetMode="External"/><Relationship Id="rId8" Type="http://schemas.openxmlformats.org/officeDocument/2006/relationships/hyperlink" Target="mailto:afbarbosa@fanalca.com.co;ltorres@fanalca.com.co;dialopez@fanalca.com.co;omrodriguez@fanalca.com.co;ojoerns@fanalca.com.co;ralba@fanalca.com.co;tgvanoy@fanalca.com.co;miguel.saenz@motomarket.com.co;yuli.poveda@motomarket.com.co" TargetMode="External"/><Relationship Id="rId51" Type="http://schemas.openxmlformats.org/officeDocument/2006/relationships/hyperlink" Target="mailto:afbarbosa@fanalca.com.co;ltorres@fanalca.com.co;dialopez@fanalca.com.co;omrodriguez@fanalca.com.co;mburgos@fanalca.com.co;idramirez@fanalca.com.co;jacosta@fanalca.com.co;reinaldoogliastri@yahoo.com;asistfyc@grupowonder.com%20;" TargetMode="External"/><Relationship Id="rId7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3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nmcorrea@supermotosdelatlantico.com.co" TargetMode="External"/><Relationship Id="rId98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2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3" Type="http://schemas.openxmlformats.org/officeDocument/2006/relationships/hyperlink" Target="mailto:afbarbosa@fanalca.com.co;ltorres@fanalca.com.co;dialopez@fanalca.com.co;omrodriguez@fanalca.com.co;ojoerns@fanalca.com.co;ralba@fanalca.com.co;tgvanoy@fanalca.com.co;carlos.calderonagudelo@gmail.com;asistenteccsmotorsas@gmail.com" TargetMode="External"/><Relationship Id="rId25" Type="http://schemas.openxmlformats.org/officeDocument/2006/relationships/hyperlink" Target="mailto:afbarbosa@fanalca.com.co;ltorres@fanalca.com.co;dialopez@fanalca.com.co;omrodriguez@fanalca.com.co;mburgos@fanalca.com.co;idramirez@fanalca.com.co;jacosta@fanalca.com.co;repuestoscurume@hotmail.com;humartinez@fanalca.com.co" TargetMode="External"/><Relationship Id="rId46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sdelgolfo@hotmail.com;humartinez@fanalca.com.co" TargetMode="External"/><Relationship Id="rId67" Type="http://schemas.openxmlformats.org/officeDocument/2006/relationships/hyperlink" Target="../../../../../../../../../Documents/Programacion%20Despachos/afbarbosa@fanalca.com.co;ltorres@fanalca.com.co;dialopez@fanalca.com.co;omrodriguez@fanalca.com.co;jtamayo@fanalca.com.co;idramirez@fanalca.com.co;savalo@fanalca.com.co;jogonzalez@fanalca.com.co;motomontanadelsur@yahoo.com.co;sammybjj129@hotmail.com" TargetMode="External"/><Relationship Id="rId11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7" Type="http://schemas.openxmlformats.org/officeDocument/2006/relationships/hyperlink" Target="../../../../../../../../Documents/Programacion%20Despachos/afbarbosa@fanalca.com.co;ltorres@fanalca.com.co;dialopez@fanalca.com.co;omrodriguez@fanalca.com.co;jtamayo@fanalca.com.co;idramirez@fanalca.com.co;savalo@fanalca.com.co;jogonzalez@fanalca.com.co;centralmotoslebrija@gmail.com;lorenzoarguellos@gmail.com;" TargetMode="External"/><Relationship Id="rId20" Type="http://schemas.openxmlformats.org/officeDocument/2006/relationships/hyperlink" Target="mailto:afbarbosa@fanalca.com.co;ltorres@fanalca.com.co;dialopez@fanalca.com.co;omrodriguez@fanalca.com.co;ojoerns@fanalca.com.co;ralba@fanalca.com.co;tgvanoy@fanalca.com.co;caorautonorte@hotmail.com;credimotossanalberto@hotmail.com" TargetMode="External"/><Relationship Id="rId41" Type="http://schemas.openxmlformats.org/officeDocument/2006/relationships/hyperlink" Target="mailto:afbarbosa@fanalca.com.co;ltorres@fanalca.com.co;dialopez@fanalca.com.co;omrodriguez@fanalca.com.co;mburgos@fanalca.com.co;idramirez@fanalca.com.co;jacosta@fanalca.com.co;humartinez@fanalca.com.co" TargetMode="External"/><Relationship Id="rId62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celco@hotmail.com;luisnoguera6@hotmail.com" TargetMode="External"/><Relationship Id="rId88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32" Type="http://schemas.openxmlformats.org/officeDocument/2006/relationships/hyperlink" Target="mailto:afbarbosa@fanalca.com.co;ltorres@fanalca.com.co;dialopez@fanalca.com.co;omrodriguez@fanalca.com.co;ojoerns@fanalca.com.co;ralba@fanalca.com.co;tgvanoy@fanalca.com.co;robayito@hotmail.com;paotor_8@hotmail.com" TargetMode="External"/><Relationship Id="rId15" Type="http://schemas.openxmlformats.org/officeDocument/2006/relationships/hyperlink" Target="mailto:afbarbosa@fanalca.com.co;ltorres@fanalca.com.co;dialopez@fanalca.com.co;omrodriguez@fanalca.com.co;ojoerns@fanalca.com.co;ralba@fanalca.com.co;tgvanoy@fanalca.com.co;mundohonda2013@hotmail.com" TargetMode="External"/><Relationship Id="rId36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7" Type="http://schemas.openxmlformats.org/officeDocument/2006/relationships/hyperlink" Target="mailto:afbarbosa@fanalca.com.co;ltorres@fanalca.com.co;dialopez@fanalca.com.co;omrodriguez@fanalca.com.co;mburgos@fanalca.com.co;idramirez@fanalca.com.co;jacosta@fanalca.com.co;toyo212010@hotmail.com" TargetMode="External"/><Relationship Id="rId10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7" Type="http://schemas.openxmlformats.org/officeDocument/2006/relationships/hyperlink" Target="mailto:afbarbosa@fanalca.com.co;nelsoncamacho@gecamacho.co;domiarenas@gecamacho.co;mp03gc@hotmail.com;motoworldbga@hotmail.com;idramirez@fanalca.com.co;ltorres@fanalca.com.co;" TargetMode="External"/><Relationship Id="rId10" Type="http://schemas.openxmlformats.org/officeDocument/2006/relationships/hyperlink" Target="mailto:afbarbosa@fanalca.com.co;ltorres@fanalca.com.co;dialopez@fanalca.com.co;omrodriguez@fanalca.com.co;ojoerns@fanalca.com.co;ralba@fanalca.com.co;tgvanoy@fanalca.com.co;centromotoshondagerente@yahoo.com.co;centromotosptoasis@hotmail.com" TargetMode="External"/><Relationship Id="rId31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52" Type="http://schemas.openxmlformats.org/officeDocument/2006/relationships/hyperlink" Target="mailto:afbarbosa@fanalca.com.co;ltorres@fanalca.com.co;dialopez@fanalca.com.co;omrodriguez@fanalca.com.co;mburgos@fanalca.com.co;idramirez@fanalca.com.co;jacosta@fanalca.com.co" TargetMode="External"/><Relationship Id="rId7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7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rimaldimotos@hotmail.com" TargetMode="External"/><Relationship Id="rId94" Type="http://schemas.openxmlformats.org/officeDocument/2006/relationships/hyperlink" Target="mailto:afbarbosa@fanalca.com.co;ltorres@fanalca.com.co;dialopez@fanalca.com.co;omrodriguez@fanalca.com.co;mburgos@fanalca.com.co;idramirez@fanalca.com.co;jacosta@fanalca.com.co;jmsuarez@supermotosdelcesar.com.co" TargetMode="External"/><Relationship Id="rId99" Type="http://schemas.openxmlformats.org/officeDocument/2006/relationships/hyperlink" Target="../../../../../../../../../Documents/Programacion%20Despachos/afbarbosa@fanalca.com.co;ltorres@fanalca.com.co;dialopez@fanalca.com.co;omrodriguez@fanalca.com.co;ojoerns@fanalca.com.co;ralba@fanalca.com.co;tgvanoy@fanalca.com.co;imjimenez@supermotosdecundinamarca.com.co;karodriguez@supermotosdecundinamarca.com.co" TargetMode="External"/><Relationship Id="rId101" Type="http://schemas.openxmlformats.org/officeDocument/2006/relationships/hyperlink" Target="mailto:afbarbosa@fanalca.com.co;ltorres@fanalca.com.co;dialopez@fanalca.com.co;omrodriguez@fanalca.com.co;ojoerns@fanalca.com.co;ralba@fanalca.com.co;tgvanoy@fanalca.com.co;aaflorez@supermotosdeloriente.com.co" TargetMode="External"/><Relationship Id="rId12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4" Type="http://schemas.openxmlformats.org/officeDocument/2006/relationships/hyperlink" Target="mailto:afbarbosa@fanalca.com.co;ltorres@fanalca.com.co;dialopez@fanalca.com.co;omrodriguez@fanalca.com.co;ojoerns@fanalca.com.co;ralba@fanalca.com.co;tgvanoy@fanalca.com.co;enmoto.com@hotmail.com" TargetMode="External"/><Relationship Id="rId9" Type="http://schemas.openxmlformats.org/officeDocument/2006/relationships/hyperlink" Target="mailto:afbarbosa@fanalca.com.co;ltorres@fanalca.com.co;dialopez@fanalca.com.co;omrodriguez@fanalca.com.co;ojoerns@fanalca.com.co;ralba@fanalca.com.co;tgvanoy@fanalca.com.co;supermotosdelgualiva@hotmail.com;" TargetMode="External"/><Relationship Id="rId26" Type="http://schemas.openxmlformats.org/officeDocument/2006/relationships/hyperlink" Target="mailto:afbarbosa@fanalca.com.co;ltorres@fanalca.com.co;dialopez@fanalca.com.co;omrodriguez@fanalca.com.co;mburgos@fanalca.com.co;idramirez@fanalca.com.co;jacosta@fanalca.com.co;yeisonramos73@hotmail.com;humartinez@fanalca.com.co" TargetMode="External"/><Relationship Id="rId47" Type="http://schemas.openxmlformats.org/officeDocument/2006/relationships/hyperlink" Target="mailto:afbarbosa@fanalca.com.co;ltorres@fanalca.com.co;dialopez@fanalca.com.co;omrodriguez@fanalca.com.co;mburgos@fanalca.com.co;idramirez@fanalca.com.co;jacosta@fanalca.com.co;jalexp_18@hotmail.com;bmwgonzaga@hotmail.com;" TargetMode="External"/><Relationship Id="rId6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losmotorcol@yahoo.es;motorcolhonda@yahoo.es" TargetMode="External"/><Relationship Id="rId89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agrisales@supermotosdelpacifico.com.co" TargetMode="External"/><Relationship Id="rId133" Type="http://schemas.openxmlformats.org/officeDocument/2006/relationships/hyperlink" Target="../../../../../../../../Documents/Programacion%20Despachos/afbarbosa@fanalca.com.co;ltorres@fanalca.com.co;dialopez@fanalca.com.co;omrodriguez@fanalca.com.co;mburgos@fanalca.com.co;idramirez@fanalca.com.co;jacosta@fanalca.com.co;almacenlosmineros@gmail.com;gerenciaryalosmineros@gmail.com;humartinez@fanalca.com.co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0"/>
  <sheetViews>
    <sheetView showGridLines="0" zoomScaleNormal="100" zoomScaleSheetLayoutView="100" workbookViewId="0">
      <selection activeCell="F6" sqref="F6:G200"/>
    </sheetView>
  </sheetViews>
  <sheetFormatPr defaultColWidth="11.42578125" defaultRowHeight="15"/>
  <cols>
    <col min="1" max="1" width="39.85546875" customWidth="1"/>
    <col min="2" max="2" width="33.85546875" customWidth="1"/>
    <col min="3" max="3" width="53.140625" style="1" customWidth="1"/>
    <col min="4" max="4" width="13" customWidth="1"/>
    <col min="5" max="25" width="11.42578125" style="5"/>
  </cols>
  <sheetData>
    <row r="1" spans="1:25">
      <c r="A1" s="3" t="s">
        <v>289</v>
      </c>
      <c r="B1" s="3" t="s">
        <v>290</v>
      </c>
      <c r="C1" s="3" t="s">
        <v>392</v>
      </c>
      <c r="D1" s="147" t="s">
        <v>1251</v>
      </c>
      <c r="E1" s="24" t="s">
        <v>292</v>
      </c>
    </row>
    <row r="2" spans="1:25">
      <c r="A2" s="2" t="s">
        <v>111</v>
      </c>
      <c r="B2" s="2" t="s">
        <v>112</v>
      </c>
      <c r="C2" s="2" t="str">
        <f t="shared" ref="C2:C69" si="0">+CONCATENATE(A2,B2)</f>
        <v>CALVACHE ORTEGA LUZ AIDEESAN PABLO</v>
      </c>
      <c r="D2" s="148" t="str">
        <f>+VLOOKUP(B2,[1]Hoja2!$B$2:$F$194,5,FALSE)</f>
        <v>2.2</v>
      </c>
      <c r="E2" s="25" t="s">
        <v>295</v>
      </c>
    </row>
    <row r="3" spans="1:25">
      <c r="A3" s="2" t="s">
        <v>109</v>
      </c>
      <c r="B3" s="2" t="s">
        <v>110</v>
      </c>
      <c r="C3" s="2" t="str">
        <f t="shared" si="0"/>
        <v>CARDENAS URBANO CARLOS EDUARDOSAMANIEGO</v>
      </c>
      <c r="D3" s="148" t="str">
        <f>+VLOOKUP(B3,[1]Hoja2!$B$2:$F$194,5,FALSE)</f>
        <v>2.2</v>
      </c>
      <c r="E3" s="25" t="s">
        <v>295</v>
      </c>
    </row>
    <row r="4" spans="1:25" s="17" customFormat="1">
      <c r="A4" s="2" t="s">
        <v>109</v>
      </c>
      <c r="B4" s="2" t="s">
        <v>113</v>
      </c>
      <c r="C4" s="2" t="str">
        <f t="shared" si="0"/>
        <v>CARDENAS URBANO CARLOS EDUARDOTUMACO</v>
      </c>
      <c r="D4" s="148" t="str">
        <f>+VLOOKUP(B4,[1]Hoja2!$B$2:$F$194,5,FALSE)</f>
        <v>2.2</v>
      </c>
      <c r="E4" s="25" t="s">
        <v>295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53" customFormat="1">
      <c r="A5" s="2" t="s">
        <v>109</v>
      </c>
      <c r="B5" s="2" t="s">
        <v>1279</v>
      </c>
      <c r="C5" s="2" t="str">
        <f t="shared" si="0"/>
        <v>CARDENAS URBANO CARLOS EDUARDOBARBACOAS</v>
      </c>
      <c r="D5" s="148" t="s">
        <v>306</v>
      </c>
      <c r="E5" s="25" t="s">
        <v>295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>
      <c r="A6" s="2" t="s">
        <v>217</v>
      </c>
      <c r="B6" s="2" t="s">
        <v>218</v>
      </c>
      <c r="C6" s="2" t="str">
        <f t="shared" si="0"/>
        <v>GUAJI  ARACELYARGELIA</v>
      </c>
      <c r="D6" s="148" t="s">
        <v>322</v>
      </c>
      <c r="E6" s="25" t="s">
        <v>295</v>
      </c>
    </row>
    <row r="7" spans="1:25">
      <c r="A7" s="2" t="s">
        <v>223</v>
      </c>
      <c r="B7" s="2" t="s">
        <v>224</v>
      </c>
      <c r="C7" s="2" t="str">
        <f t="shared" si="0"/>
        <v>MICOLTA FRANCO ALEXANDERPUERTO TEJADA</v>
      </c>
      <c r="D7" s="148" t="str">
        <f>+VLOOKUP(B7,[1]Hoja2!$B$2:$F$194,5,FALSE)</f>
        <v>1.3.B</v>
      </c>
      <c r="E7" s="25" t="s">
        <v>295</v>
      </c>
    </row>
    <row r="8" spans="1:25">
      <c r="A8" s="2" t="s">
        <v>221</v>
      </c>
      <c r="B8" s="2" t="s">
        <v>222</v>
      </c>
      <c r="C8" s="2" t="str">
        <f t="shared" si="0"/>
        <v>MONJE MORCILLO EDWARD FELIPEPIENDAMO</v>
      </c>
      <c r="D8" s="148" t="str">
        <f>+VLOOKUP(B8,[1]Hoja2!$B$2:$F$194,5,FALSE)</f>
        <v>2.1</v>
      </c>
      <c r="E8" s="25" t="s">
        <v>295</v>
      </c>
    </row>
    <row r="9" spans="1:25" ht="15.75" customHeight="1">
      <c r="A9" s="2" t="s">
        <v>219</v>
      </c>
      <c r="B9" s="2" t="s">
        <v>226</v>
      </c>
      <c r="C9" s="2" t="str">
        <f t="shared" si="0"/>
        <v>ROSAS BAZANTE JORGE ANDRESTIMBIO</v>
      </c>
      <c r="D9" s="148" t="str">
        <f>+VLOOKUP(B9,[1]Hoja2!$B$2:$F$194,5,FALSE)</f>
        <v>2.1</v>
      </c>
      <c r="E9" s="25" t="s">
        <v>295</v>
      </c>
    </row>
    <row r="10" spans="1:25" s="95" customFormat="1" ht="15.75" customHeight="1">
      <c r="A10" s="2" t="s">
        <v>108</v>
      </c>
      <c r="B10" s="106" t="s">
        <v>1233</v>
      </c>
      <c r="C10" s="2" t="str">
        <f t="shared" si="0"/>
        <v>SUPERMOTOS DE NARIÑO SASIPIALES</v>
      </c>
      <c r="D10" s="148" t="s">
        <v>306</v>
      </c>
      <c r="E10" s="25" t="s">
        <v>295</v>
      </c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  <row r="11" spans="1:25" s="95" customFormat="1" ht="15.75" customHeight="1">
      <c r="A11" s="2" t="s">
        <v>108</v>
      </c>
      <c r="B11" s="107" t="s">
        <v>1234</v>
      </c>
      <c r="C11" s="2" t="str">
        <f t="shared" si="0"/>
        <v>SUPERMOTOS DE NARIÑO SASTUQUERRES</v>
      </c>
      <c r="D11" s="148" t="s">
        <v>306</v>
      </c>
      <c r="E11" s="25" t="s">
        <v>295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</row>
    <row r="12" spans="1:25" s="95" customFormat="1" ht="15.75" customHeight="1">
      <c r="A12" s="2" t="s">
        <v>108</v>
      </c>
      <c r="B12" s="106" t="s">
        <v>56</v>
      </c>
      <c r="C12" s="2" t="str">
        <f t="shared" si="0"/>
        <v>SUPERMOTOS DE NARIÑO SASLA UNION</v>
      </c>
      <c r="D12" s="148" t="s">
        <v>306</v>
      </c>
      <c r="E12" s="25" t="s">
        <v>295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</row>
    <row r="13" spans="1:25">
      <c r="A13" s="2" t="s">
        <v>108</v>
      </c>
      <c r="B13" s="2" t="s">
        <v>106</v>
      </c>
      <c r="C13" s="2" t="str">
        <f t="shared" si="0"/>
        <v>SUPERMOTOS DE NARIÑO SASPASTO</v>
      </c>
      <c r="D13" s="148" t="str">
        <f>+VLOOKUP(B13,[1]Hoja2!$B$2:$F$194,5,FALSE)</f>
        <v>2.2</v>
      </c>
      <c r="E13" s="25" t="s">
        <v>295</v>
      </c>
    </row>
    <row r="14" spans="1:25" s="95" customFormat="1">
      <c r="A14" s="2" t="s">
        <v>108</v>
      </c>
      <c r="B14" s="2" t="s">
        <v>113</v>
      </c>
      <c r="C14" s="2" t="str">
        <f>CONCATENATE(A14,B14)</f>
        <v>SUPERMOTOS DE NARIÑO SASTUMACO</v>
      </c>
      <c r="D14" s="148" t="str">
        <f>+VLOOKUP(B14,[1]Hoja2!$B$2:$F$194,5,FALSE)</f>
        <v>2.2</v>
      </c>
      <c r="E14" s="25" t="s">
        <v>295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spans="1:25">
      <c r="A15" s="2" t="s">
        <v>215</v>
      </c>
      <c r="B15" s="2" t="s">
        <v>216</v>
      </c>
      <c r="C15" s="2" t="str">
        <f t="shared" si="0"/>
        <v>SUPERMOTOS DEL CAUCA SASPOPAYAN</v>
      </c>
      <c r="D15" s="148" t="str">
        <f>+VLOOKUP(B15,[1]Hoja2!$B$2:$F$194,5,FALSE)</f>
        <v>2.1</v>
      </c>
      <c r="E15" s="25" t="s">
        <v>295</v>
      </c>
    </row>
    <row r="16" spans="1:25">
      <c r="A16" s="2" t="s">
        <v>215</v>
      </c>
      <c r="B16" s="2" t="s">
        <v>225</v>
      </c>
      <c r="C16" s="2" t="str">
        <f t="shared" si="0"/>
        <v>SUPERMOTOS DEL CAUCA SASSANTANDER DE QUILICHAO</v>
      </c>
      <c r="D16" s="148" t="str">
        <f>+VLOOKUP(B16,[1]Hoja2!$B$2:$F$194,5,FALSE)</f>
        <v>1.3.B</v>
      </c>
      <c r="E16" s="25" t="s">
        <v>295</v>
      </c>
    </row>
    <row r="17" spans="1:25">
      <c r="A17" s="2" t="s">
        <v>215</v>
      </c>
      <c r="B17" s="2" t="s">
        <v>220</v>
      </c>
      <c r="C17" s="2" t="str">
        <f t="shared" si="0"/>
        <v>SUPERMOTOS DEL CAUCA SASPATIA(EL BORDO)</v>
      </c>
      <c r="D17" s="148" t="s">
        <v>322</v>
      </c>
      <c r="E17" s="25" t="s">
        <v>295</v>
      </c>
    </row>
    <row r="18" spans="1:25">
      <c r="A18" s="110" t="s">
        <v>59</v>
      </c>
      <c r="B18" s="2" t="s">
        <v>106</v>
      </c>
      <c r="C18" s="2" t="str">
        <f t="shared" si="0"/>
        <v>TULUA MOTOS S. A.PASTO</v>
      </c>
      <c r="D18" s="148" t="str">
        <f>+VLOOKUP(B18,[1]Hoja2!$B$2:$F$194,5,FALSE)</f>
        <v>2.2</v>
      </c>
      <c r="E18" s="25" t="s">
        <v>295</v>
      </c>
    </row>
    <row r="19" spans="1:25">
      <c r="A19" s="2" t="s">
        <v>46</v>
      </c>
      <c r="B19" s="2" t="s">
        <v>42</v>
      </c>
      <c r="C19" s="2" t="str">
        <f t="shared" si="0"/>
        <v>GRUPO EMPRESARIAL DISTRITO SASCALI</v>
      </c>
      <c r="D19" s="148" t="str">
        <f>+VLOOKUP(B19,[1]Hoja2!$B$2:$F$194,5,FALSE)</f>
        <v>1.3</v>
      </c>
      <c r="E19" s="25" t="s">
        <v>313</v>
      </c>
    </row>
    <row r="20" spans="1:25">
      <c r="A20" s="131" t="s">
        <v>43</v>
      </c>
      <c r="B20" s="2" t="s">
        <v>47</v>
      </c>
      <c r="C20" s="2" t="str">
        <f t="shared" si="0"/>
        <v>SUPERMOTOS DE CALI S.A.S.BUENAVENTURA</v>
      </c>
      <c r="D20" s="148" t="str">
        <f>+VLOOKUP(B20,[1]Hoja2!$B$2:$F$194,5,FALSE)</f>
        <v>1.3.A</v>
      </c>
      <c r="E20" s="25" t="s">
        <v>313</v>
      </c>
    </row>
    <row r="21" spans="1:25">
      <c r="A21" s="2" t="s">
        <v>43</v>
      </c>
      <c r="B21" s="2" t="s">
        <v>42</v>
      </c>
      <c r="C21" s="2" t="str">
        <f t="shared" si="0"/>
        <v>SUPERMOTOS DE CALI S.A.S.CALI</v>
      </c>
      <c r="D21" s="148" t="str">
        <f>+VLOOKUP(B21,[1]Hoja2!$B$2:$F$194,5,FALSE)</f>
        <v>1.3</v>
      </c>
      <c r="E21" s="25" t="s">
        <v>313</v>
      </c>
    </row>
    <row r="22" spans="1:25">
      <c r="A22" s="2" t="s">
        <v>43</v>
      </c>
      <c r="B22" s="2" t="s">
        <v>55</v>
      </c>
      <c r="C22" s="2" t="str">
        <f t="shared" si="0"/>
        <v>SUPERMOTOS DE CALI S.A.S.JAMUNDI</v>
      </c>
      <c r="D22" s="148" t="str">
        <f>+VLOOKUP(B22,[1]Hoja2!$B$2:$F$194,5,FALSE)</f>
        <v>1.3.B</v>
      </c>
      <c r="E22" s="25" t="s">
        <v>313</v>
      </c>
    </row>
    <row r="23" spans="1:25">
      <c r="A23" s="2" t="s">
        <v>45</v>
      </c>
      <c r="B23" s="2" t="s">
        <v>42</v>
      </c>
      <c r="C23" s="2" t="str">
        <f t="shared" si="0"/>
        <v>SUPERMOTOS DEL PACIFICO S.A.SCALI</v>
      </c>
      <c r="D23" s="148" t="str">
        <f>+VLOOKUP(B23,[1]Hoja2!$B$2:$F$194,5,FALSE)</f>
        <v>1.3</v>
      </c>
      <c r="E23" s="25" t="s">
        <v>313</v>
      </c>
    </row>
    <row r="24" spans="1:25" s="153" customFormat="1">
      <c r="A24" s="2" t="s">
        <v>45</v>
      </c>
      <c r="B24" s="2" t="s">
        <v>1401</v>
      </c>
      <c r="C24" s="2" t="str">
        <f t="shared" si="0"/>
        <v>SUPERMOTOS DEL PACIFICO S.A.SYUMBO</v>
      </c>
      <c r="D24" s="148" t="s">
        <v>295</v>
      </c>
      <c r="E24" s="25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>
      <c r="A25" s="2" t="s">
        <v>302</v>
      </c>
      <c r="B25" s="2" t="s">
        <v>395</v>
      </c>
      <c r="C25" s="2" t="str">
        <f t="shared" si="0"/>
        <v>DIRCOMOTOS LTDA.SAN ANDRES</v>
      </c>
      <c r="D25" s="148" t="s">
        <v>1252</v>
      </c>
      <c r="E25" s="25" t="s">
        <v>303</v>
      </c>
    </row>
    <row r="26" spans="1:25">
      <c r="A26" s="2" t="s">
        <v>57</v>
      </c>
      <c r="B26" s="2" t="s">
        <v>58</v>
      </c>
      <c r="C26" s="2" t="str">
        <f t="shared" si="0"/>
        <v>SUPERMOTOS DEL VALLE S.A.S.PALMIRA</v>
      </c>
      <c r="D26" s="148" t="str">
        <f>+VLOOKUP(B26,[1]Hoja2!$B$2:$F$194,5,FALSE)</f>
        <v>1.2</v>
      </c>
      <c r="E26" s="25" t="s">
        <v>303</v>
      </c>
    </row>
    <row r="27" spans="1:25">
      <c r="A27" s="110" t="s">
        <v>59</v>
      </c>
      <c r="B27" s="2" t="s">
        <v>60</v>
      </c>
      <c r="C27" s="2" t="str">
        <f t="shared" si="0"/>
        <v>TULUA MOTOS S. A.TULUA</v>
      </c>
      <c r="D27" s="148" t="str">
        <f>+VLOOKUP(B27,[1]Hoja2!$B$2:$F$194,5,FALSE)</f>
        <v>1.1</v>
      </c>
      <c r="E27" s="25" t="s">
        <v>303</v>
      </c>
    </row>
    <row r="28" spans="1:25">
      <c r="A28" s="2" t="s">
        <v>107</v>
      </c>
      <c r="B28" s="2" t="s">
        <v>106</v>
      </c>
      <c r="C28" s="2" t="str">
        <f t="shared" si="0"/>
        <v>MAQUINAGRO S.APASTO</v>
      </c>
      <c r="D28" s="148" t="str">
        <f>+VLOOKUP(B28,[1]Hoja2!$B$2:$F$194,5,FALSE)</f>
        <v>2.2</v>
      </c>
      <c r="E28" s="25" t="s">
        <v>412</v>
      </c>
    </row>
    <row r="29" spans="1:25">
      <c r="A29" s="131" t="s">
        <v>266</v>
      </c>
      <c r="B29" s="2" t="s">
        <v>332</v>
      </c>
      <c r="C29" s="2" t="str">
        <f t="shared" si="0"/>
        <v>MOTOS PRADERA S.A.S.PRADERA</v>
      </c>
      <c r="D29" s="148" t="str">
        <f>+VLOOKUP(B29,[1]Hoja2!$B$2:$F$194,5,FALSE)</f>
        <v>1.2.A</v>
      </c>
      <c r="E29" s="25" t="s">
        <v>412</v>
      </c>
    </row>
    <row r="30" spans="1:25">
      <c r="A30" s="2" t="s">
        <v>50</v>
      </c>
      <c r="B30" s="2" t="s">
        <v>54</v>
      </c>
      <c r="C30" s="2" t="str">
        <f t="shared" si="0"/>
        <v>SHAIK OSPINA CARLOS ANDRESFLORIDA</v>
      </c>
      <c r="D30" s="148" t="str">
        <f>+VLOOKUP(B30,[1]Hoja2!$B$2:$F$194,5,FALSE)</f>
        <v>1.2.A</v>
      </c>
      <c r="E30" s="25" t="s">
        <v>412</v>
      </c>
    </row>
    <row r="31" spans="1:25">
      <c r="A31" s="2" t="s">
        <v>50</v>
      </c>
      <c r="B31" s="2" t="s">
        <v>51</v>
      </c>
      <c r="C31" s="2" t="str">
        <f t="shared" si="0"/>
        <v>SHAIK OSPINA CARLOS ANDRESCANDELARIA</v>
      </c>
      <c r="D31" s="148" t="str">
        <f>+VLOOKUP(B31,[1]Hoja2!$B$2:$F$194,5,FALSE)</f>
        <v>1.2</v>
      </c>
      <c r="E31" s="25" t="s">
        <v>412</v>
      </c>
    </row>
    <row r="32" spans="1:25">
      <c r="A32" s="2" t="s">
        <v>48</v>
      </c>
      <c r="B32" s="2" t="s">
        <v>119</v>
      </c>
      <c r="C32" s="2" t="str">
        <f t="shared" si="0"/>
        <v>MOTO PREMIUM DE OCCIDENTE S.A.S.CALARCA</v>
      </c>
      <c r="D32" s="148" t="str">
        <f>+VLOOKUP(B32,[1]Hoja2!$B$2:$F$194,5,FALSE)</f>
        <v>3.1</v>
      </c>
      <c r="E32" s="25" t="s">
        <v>322</v>
      </c>
    </row>
    <row r="33" spans="1:5">
      <c r="A33" s="2" t="s">
        <v>48</v>
      </c>
      <c r="B33" s="2" t="s">
        <v>122</v>
      </c>
      <c r="C33" s="2" t="str">
        <f t="shared" si="0"/>
        <v>MOTO PREMIUM DE OCCIDENTE S.A.S.DOS QUEBRADAS</v>
      </c>
      <c r="D33" s="148" t="str">
        <f>+VLOOKUP(B33,[1]Hoja2!$B$2:$F$194,5,FALSE)</f>
        <v>4.1.A</v>
      </c>
      <c r="E33" s="25" t="s">
        <v>322</v>
      </c>
    </row>
    <row r="34" spans="1:5">
      <c r="A34" s="2" t="s">
        <v>48</v>
      </c>
      <c r="B34" s="2" t="s">
        <v>49</v>
      </c>
      <c r="C34" s="2" t="str">
        <f t="shared" si="0"/>
        <v>MOTO PREMIUM DE OCCIDENTE S.A.S.CAICEDONIA</v>
      </c>
      <c r="D34" s="148" t="str">
        <f>+VLOOKUP(B34,[1]Hoja2!$B$2:$F$194,5,FALSE)</f>
        <v>3.1</v>
      </c>
      <c r="E34" s="25" t="s">
        <v>322</v>
      </c>
    </row>
    <row r="35" spans="1:5">
      <c r="A35" s="2" t="s">
        <v>48</v>
      </c>
      <c r="B35" s="2" t="s">
        <v>323</v>
      </c>
      <c r="C35" s="2" t="str">
        <f t="shared" si="0"/>
        <v>MOTO PREMIUM DE OCCIDENTE S.A.S.CIRCASIA</v>
      </c>
      <c r="D35" s="148" t="str">
        <f>+VLOOKUP(B35,[1]Hoja2!$B$2:$F$194,5,FALSE)</f>
        <v>3.1</v>
      </c>
      <c r="E35" s="25" t="s">
        <v>322</v>
      </c>
    </row>
    <row r="36" spans="1:5">
      <c r="A36" s="2" t="s">
        <v>48</v>
      </c>
      <c r="B36" s="2" t="s">
        <v>120</v>
      </c>
      <c r="C36" s="2" t="str">
        <f t="shared" si="0"/>
        <v>MOTO PREMIUM DE OCCIDENTE S.A.S.QUIMBAYA</v>
      </c>
      <c r="D36" s="148" t="str">
        <f>+VLOOKUP(B36,[1]Hoja2!$B$2:$F$194,5,FALSE)</f>
        <v>3.1</v>
      </c>
      <c r="E36" s="25" t="s">
        <v>322</v>
      </c>
    </row>
    <row r="37" spans="1:5">
      <c r="A37" s="2" t="s">
        <v>48</v>
      </c>
      <c r="B37" s="2" t="s">
        <v>124</v>
      </c>
      <c r="C37" s="2" t="str">
        <f t="shared" si="0"/>
        <v>MOTO PREMIUM DE OCCIDENTE S.A.S.SANTA ROSA DE CABAL</v>
      </c>
      <c r="D37" s="148" t="str">
        <f>+VLOOKUP(B37,[1]Hoja2!$B$2:$F$194,5,FALSE)</f>
        <v>4.1.A</v>
      </c>
      <c r="E37" s="25" t="s">
        <v>322</v>
      </c>
    </row>
    <row r="38" spans="1:5">
      <c r="A38" s="2" t="s">
        <v>52</v>
      </c>
      <c r="B38" s="2" t="s">
        <v>121</v>
      </c>
      <c r="C38" s="2" t="str">
        <f t="shared" si="0"/>
        <v>SUPERMOTOS DEL CAFE S.A.S.PEREIRA</v>
      </c>
      <c r="D38" s="148" t="str">
        <f>+VLOOKUP(B38,[1]Hoja2!$B$2:$F$194,5,FALSE)</f>
        <v>4.1.A</v>
      </c>
      <c r="E38" s="25" t="s">
        <v>322</v>
      </c>
    </row>
    <row r="39" spans="1:5">
      <c r="A39" s="2" t="s">
        <v>52</v>
      </c>
      <c r="B39" s="2" t="s">
        <v>118</v>
      </c>
      <c r="C39" s="2" t="str">
        <f t="shared" si="0"/>
        <v>SUPERMOTOS DEL CAFE S.A.S.ARMENIA</v>
      </c>
      <c r="D39" s="148" t="str">
        <f>+VLOOKUP(B39,[1]Hoja2!$B$2:$F$194,5,FALSE)</f>
        <v>3.1</v>
      </c>
      <c r="E39" s="25" t="s">
        <v>322</v>
      </c>
    </row>
    <row r="40" spans="1:5">
      <c r="A40" s="2" t="s">
        <v>52</v>
      </c>
      <c r="B40" s="2" t="s">
        <v>53</v>
      </c>
      <c r="C40" s="2" t="str">
        <f t="shared" si="0"/>
        <v>SUPERMOTOS DEL CAFE S.A.S.CARTAGO</v>
      </c>
      <c r="D40" s="148" t="str">
        <f>+VLOOKUP(B40,[1]Hoja2!$B$2:$F$194,5,FALSE)</f>
        <v>4.1</v>
      </c>
      <c r="E40" s="25" t="s">
        <v>322</v>
      </c>
    </row>
    <row r="41" spans="1:5">
      <c r="A41" s="2" t="s">
        <v>52</v>
      </c>
      <c r="B41" s="2" t="s">
        <v>206</v>
      </c>
      <c r="C41" s="2" t="str">
        <f t="shared" si="0"/>
        <v>SUPERMOTOS DEL CAFE S.A.S.MANIZALES</v>
      </c>
      <c r="D41" s="148" t="str">
        <f>+VLOOKUP(B41,[1]Hoja2!$B$2:$F$194,5,FALSE)</f>
        <v>4.1.A</v>
      </c>
      <c r="E41" s="25" t="s">
        <v>322</v>
      </c>
    </row>
    <row r="42" spans="1:5">
      <c r="A42" s="2" t="s">
        <v>262</v>
      </c>
      <c r="B42" s="2" t="s">
        <v>263</v>
      </c>
      <c r="C42" s="2" t="str">
        <f t="shared" si="0"/>
        <v>DROSSOS AUBAD IOANNISQUIBDO</v>
      </c>
      <c r="D42" s="148" t="str">
        <f>+VLOOKUP(B42,[1]Hoja2!$B$2:$F$194,5,FALSE)</f>
        <v>4.1.B</v>
      </c>
      <c r="E42" s="25" t="s">
        <v>322</v>
      </c>
    </row>
    <row r="43" spans="1:5">
      <c r="A43" s="2" t="s">
        <v>48</v>
      </c>
      <c r="B43" s="2" t="s">
        <v>56</v>
      </c>
      <c r="C43" s="2" t="str">
        <f t="shared" si="0"/>
        <v>MOTO PREMIUM DE OCCIDENTE S.A.S.LA UNION</v>
      </c>
      <c r="D43" s="148" t="str">
        <f>+VLOOKUP(B43,[1]Hoja2!$B$2:$F$194,5,FALSE)</f>
        <v>4.1</v>
      </c>
      <c r="E43" s="25" t="s">
        <v>322</v>
      </c>
    </row>
    <row r="44" spans="1:5">
      <c r="A44" s="2" t="s">
        <v>48</v>
      </c>
      <c r="B44" s="2" t="s">
        <v>123</v>
      </c>
      <c r="C44" s="2" t="str">
        <f t="shared" si="0"/>
        <v>MOTO PREMIUM DE OCCIDENTE S.A.S.LA VIRGINIA</v>
      </c>
      <c r="D44" s="148" t="str">
        <f>+VLOOKUP(B44,[1]Hoja2!$B$2:$F$194,5,FALSE)</f>
        <v>4.1.B</v>
      </c>
      <c r="E44" s="25" t="s">
        <v>322</v>
      </c>
    </row>
    <row r="45" spans="1:5">
      <c r="A45" s="2" t="s">
        <v>268</v>
      </c>
      <c r="B45" s="2" t="s">
        <v>339</v>
      </c>
      <c r="C45" s="2" t="str">
        <f t="shared" si="0"/>
        <v>RYA LOS MINEROS S.A.S.ITSMINA</v>
      </c>
      <c r="D45" s="148" t="str">
        <f>+VLOOKUP(B45,[1]Hoja2!$B$2:$F$194,5,FALSE)</f>
        <v>4.1.B</v>
      </c>
      <c r="E45" s="25" t="s">
        <v>322</v>
      </c>
    </row>
    <row r="46" spans="1:5">
      <c r="A46" s="2" t="s">
        <v>33</v>
      </c>
      <c r="B46" s="2" t="s">
        <v>34</v>
      </c>
      <c r="C46" s="2" t="str">
        <f t="shared" si="0"/>
        <v>BELTRAN OTALORA ALBERTOGUAMO</v>
      </c>
      <c r="D46" s="148" t="str">
        <f>+VLOOKUP(B46,[1]Hoja2!$B$2:$F$194,5,FALSE)</f>
        <v>5.1</v>
      </c>
      <c r="E46" s="25" t="s">
        <v>306</v>
      </c>
    </row>
    <row r="47" spans="1:5">
      <c r="A47" s="2" t="s">
        <v>9</v>
      </c>
      <c r="B47" s="2" t="s">
        <v>29</v>
      </c>
      <c r="C47" s="2" t="str">
        <f t="shared" si="0"/>
        <v>SUPERMOTOS DE GIRARDOT S.A.S.ESPINAL</v>
      </c>
      <c r="D47" s="148" t="str">
        <f>+VLOOKUP(B47,[1]Hoja2!$B$2:$F$194,5,FALSE)</f>
        <v>5.1</v>
      </c>
      <c r="E47" s="25" t="s">
        <v>306</v>
      </c>
    </row>
    <row r="48" spans="1:5">
      <c r="A48" s="2" t="s">
        <v>9</v>
      </c>
      <c r="B48" s="2" t="s">
        <v>40</v>
      </c>
      <c r="C48" s="2" t="str">
        <f t="shared" si="0"/>
        <v>SUPERMOTOS DE GIRARDOT S.A.S.MELGAR</v>
      </c>
      <c r="D48" s="148" t="str">
        <f>+VLOOKUP(B48,[1]Hoja2!$B$2:$F$194,5,FALSE)</f>
        <v>5.1.A</v>
      </c>
      <c r="E48" s="25" t="s">
        <v>306</v>
      </c>
    </row>
    <row r="49" spans="1:25">
      <c r="A49" s="2" t="s">
        <v>9</v>
      </c>
      <c r="B49" s="2" t="s">
        <v>256</v>
      </c>
      <c r="C49" s="2" t="str">
        <f t="shared" si="0"/>
        <v>SUPERMOTOS DE GIRARDOT S.A.S.GIRARDOT</v>
      </c>
      <c r="D49" s="148" t="str">
        <f>+VLOOKUP(B49,[1]Hoja2!$B$2:$F$194,5,FALSE)</f>
        <v>5.1.A</v>
      </c>
      <c r="E49" s="25" t="s">
        <v>306</v>
      </c>
    </row>
    <row r="50" spans="1:25">
      <c r="A50" s="2" t="s">
        <v>9</v>
      </c>
      <c r="B50" s="2" t="s">
        <v>12</v>
      </c>
      <c r="C50" s="2" t="str">
        <f t="shared" si="0"/>
        <v>SUPERMOTOS DE GIRARDOT S.A.S.CHAPARRAL</v>
      </c>
      <c r="D50" s="148" t="str">
        <f>+VLOOKUP(B50,[1]Hoja2!$B$2:$F$194,5,FALSE)</f>
        <v>5.1.A</v>
      </c>
      <c r="E50" s="25" t="s">
        <v>306</v>
      </c>
    </row>
    <row r="51" spans="1:25">
      <c r="A51" s="2" t="s">
        <v>81</v>
      </c>
      <c r="B51" s="2" t="s">
        <v>82</v>
      </c>
      <c r="C51" s="2" t="str">
        <f t="shared" si="0"/>
        <v>SUPERMOTOS DEL HUILA SASGARZON</v>
      </c>
      <c r="D51" s="148" t="str">
        <f>+VLOOKUP(B51,[1]Hoja2!$B$2:$F$194,5,FALSE)</f>
        <v>5.2</v>
      </c>
      <c r="E51" s="25" t="s">
        <v>306</v>
      </c>
    </row>
    <row r="52" spans="1:25">
      <c r="A52" s="2" t="s">
        <v>37</v>
      </c>
      <c r="B52" s="2" t="s">
        <v>148</v>
      </c>
      <c r="C52" s="2" t="str">
        <f t="shared" si="0"/>
        <v>SUPERMOTOS DEL TOLIMA S.A.SIBAGUE</v>
      </c>
      <c r="D52" s="148" t="str">
        <f>+VLOOKUP(B52,[1]Hoja2!$B$2:$F$194,5,FALSE)</f>
        <v>5.0</v>
      </c>
      <c r="E52" s="25" t="s">
        <v>306</v>
      </c>
    </row>
    <row r="53" spans="1:25" s="153" customFormat="1">
      <c r="A53" s="2" t="s">
        <v>1399</v>
      </c>
      <c r="B53" s="2" t="s">
        <v>148</v>
      </c>
      <c r="C53" s="2" t="str">
        <f t="shared" si="0"/>
        <v>TORRES CERQUERA FREDYIBAGUE</v>
      </c>
      <c r="D53" s="148" t="s">
        <v>1400</v>
      </c>
      <c r="E53" s="25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</row>
    <row r="54" spans="1:25">
      <c r="A54" s="2" t="s">
        <v>69</v>
      </c>
      <c r="B54" s="2" t="s">
        <v>213</v>
      </c>
      <c r="C54" s="2" t="str">
        <f t="shared" si="0"/>
        <v>CHAVES CADENA JAIRO LEONEL DONCELLO</v>
      </c>
      <c r="D54" s="148" t="str">
        <f>+VLOOKUP(B54,[1]Hoja2!$B$2:$F$194,5,FALSE)</f>
        <v>5.2.B</v>
      </c>
      <c r="E54" s="25" t="s">
        <v>398</v>
      </c>
    </row>
    <row r="55" spans="1:25">
      <c r="A55" s="2" t="s">
        <v>69</v>
      </c>
      <c r="B55" s="2" t="s">
        <v>210</v>
      </c>
      <c r="C55" s="2" t="str">
        <f t="shared" si="0"/>
        <v>CHAVES CADENA JAIRO LEONFLORENCIA</v>
      </c>
      <c r="D55" s="148" t="str">
        <f>+VLOOKUP(B55,[1]Hoja2!$B$2:$F$194,5,FALSE)</f>
        <v>5.2.B</v>
      </c>
      <c r="E55" s="25" t="s">
        <v>398</v>
      </c>
    </row>
    <row r="56" spans="1:25">
      <c r="A56" s="2" t="s">
        <v>69</v>
      </c>
      <c r="B56" s="2" t="s">
        <v>214</v>
      </c>
      <c r="C56" s="2" t="str">
        <f t="shared" si="0"/>
        <v>CHAVES CADENA JAIRO LEONSAN VICENTE DEL CAGUAN</v>
      </c>
      <c r="D56" s="148" t="str">
        <f>+VLOOKUP(B56,[1]Hoja2!$B$2:$F$194,5,FALSE)</f>
        <v>5.2.B</v>
      </c>
      <c r="E56" s="25" t="s">
        <v>398</v>
      </c>
    </row>
    <row r="57" spans="1:25">
      <c r="A57" s="2" t="s">
        <v>69</v>
      </c>
      <c r="B57" s="2" t="s">
        <v>84</v>
      </c>
      <c r="C57" s="2" t="str">
        <f t="shared" si="0"/>
        <v>CHAVES CADENA JAIRO LEONPITALITO</v>
      </c>
      <c r="D57" s="148" t="str">
        <f>+VLOOKUP(B57,[1]Hoja2!$B$2:$F$194,5,FALSE)</f>
        <v>5.2.A</v>
      </c>
      <c r="E57" s="25" t="s">
        <v>398</v>
      </c>
    </row>
    <row r="58" spans="1:25">
      <c r="A58" s="2" t="s">
        <v>69</v>
      </c>
      <c r="B58" s="2" t="s">
        <v>80</v>
      </c>
      <c r="C58" s="2" t="str">
        <f t="shared" si="0"/>
        <v>CHAVES CADENA JAIRO LEONNEIVA</v>
      </c>
      <c r="D58" s="148" t="str">
        <f>+VLOOKUP(B58,[1]Hoja2!$B$2:$F$194,5,FALSE)</f>
        <v>5.2</v>
      </c>
      <c r="E58" s="25" t="s">
        <v>398</v>
      </c>
    </row>
    <row r="59" spans="1:25">
      <c r="A59" s="2" t="s">
        <v>69</v>
      </c>
      <c r="B59" s="2" t="s">
        <v>70</v>
      </c>
      <c r="C59" s="2" t="str">
        <f t="shared" si="0"/>
        <v>CHAVES CADENA JAIRO LEONMOCOA</v>
      </c>
      <c r="D59" s="148" t="str">
        <f>+VLOOKUP(B59,[1]Hoja2!$B$2:$F$194,5,FALSE)</f>
        <v>5.2.A</v>
      </c>
      <c r="E59" s="25" t="s">
        <v>398</v>
      </c>
    </row>
    <row r="60" spans="1:25">
      <c r="A60" s="2" t="s">
        <v>35</v>
      </c>
      <c r="B60" s="2" t="s">
        <v>41</v>
      </c>
      <c r="C60" s="2" t="str">
        <f t="shared" si="0"/>
        <v>MENDEZ PARRA MANUEL RICARDOPURIFICACION</v>
      </c>
      <c r="D60" s="148" t="str">
        <f>+VLOOKUP(B60,[1]Hoja2!$B$2:$F$194,5,FALSE)</f>
        <v>5.2</v>
      </c>
      <c r="E60" s="25" t="s">
        <v>398</v>
      </c>
    </row>
    <row r="61" spans="1:25">
      <c r="A61" s="2" t="s">
        <v>48</v>
      </c>
      <c r="B61" s="2" t="s">
        <v>80</v>
      </c>
      <c r="C61" s="2" t="str">
        <f t="shared" si="0"/>
        <v>MOTO PREMIUM DE OCCIDENTE S.A.S.NEIVA</v>
      </c>
      <c r="D61" s="148" t="str">
        <f>+VLOOKUP(B61,[1]Hoja2!$B$2:$F$194,5,FALSE)</f>
        <v>5.2</v>
      </c>
      <c r="E61" s="25" t="s">
        <v>398</v>
      </c>
    </row>
    <row r="62" spans="1:25" s="95" customFormat="1">
      <c r="A62" s="2" t="s">
        <v>212</v>
      </c>
      <c r="B62" s="2" t="s">
        <v>214</v>
      </c>
      <c r="C62" s="2" t="str">
        <f t="shared" si="0"/>
        <v>POSADA OSPINA HOFFERMANMSAN VICENTE DEL CAGUAN</v>
      </c>
      <c r="D62" s="148" t="str">
        <f>+VLOOKUP(B62,[1]Hoja2!$B$2:$F$194,5,FALSE)</f>
        <v>5.2.B</v>
      </c>
      <c r="E62" s="25" t="s">
        <v>398</v>
      </c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</row>
    <row r="63" spans="1:25">
      <c r="A63" s="2" t="s">
        <v>212</v>
      </c>
      <c r="B63" s="2" t="s">
        <v>213</v>
      </c>
      <c r="C63" s="2" t="str">
        <f t="shared" si="0"/>
        <v>POSADA OSPINA HOFFERMANMEL DONCELLO</v>
      </c>
      <c r="D63" s="148" t="str">
        <f>+VLOOKUP(B63,[1]Hoja2!$B$2:$F$194,5,FALSE)</f>
        <v>5.2.B</v>
      </c>
      <c r="E63" s="25" t="s">
        <v>398</v>
      </c>
    </row>
    <row r="64" spans="1:25">
      <c r="A64" s="26" t="s">
        <v>399</v>
      </c>
      <c r="B64" s="2" t="s">
        <v>214</v>
      </c>
      <c r="C64" s="2" t="str">
        <f t="shared" si="0"/>
        <v>POSADA  ROMUALDOSAN VICENTE DEL CAGUAN</v>
      </c>
      <c r="D64" s="148" t="str">
        <f>+VLOOKUP(B64,[1]Hoja2!$B$2:$F$194,5,FALSE)</f>
        <v>5.2.B</v>
      </c>
      <c r="E64" s="25" t="s">
        <v>398</v>
      </c>
    </row>
    <row r="65" spans="1:25">
      <c r="A65" s="133" t="s">
        <v>399</v>
      </c>
      <c r="B65" s="2" t="str">
        <f>+B63</f>
        <v>EL DONCELLO</v>
      </c>
      <c r="C65" s="2" t="str">
        <f t="shared" si="0"/>
        <v>POSADA  ROMUALDOEL DONCELLO</v>
      </c>
      <c r="D65" s="148" t="str">
        <f>+VLOOKUP(B65,[1]Hoja2!$B$2:$F$194,5,FALSE)</f>
        <v>5.2.B</v>
      </c>
      <c r="E65" s="25" t="s">
        <v>398</v>
      </c>
    </row>
    <row r="66" spans="1:25">
      <c r="A66" s="2" t="s">
        <v>211</v>
      </c>
      <c r="B66" s="2" t="s">
        <v>210</v>
      </c>
      <c r="C66" s="2" t="str">
        <f t="shared" si="0"/>
        <v>ROSAS ESCANDON GUSTAVO ADOLFOFLORENCIA</v>
      </c>
      <c r="D66" s="148" t="str">
        <f>+VLOOKUP(B66,[1]Hoja2!$B$2:$F$194,5,FALSE)</f>
        <v>5.2.B</v>
      </c>
      <c r="E66" s="25" t="s">
        <v>398</v>
      </c>
    </row>
    <row r="67" spans="1:25">
      <c r="A67" s="2" t="s">
        <v>81</v>
      </c>
      <c r="B67" s="2" t="s">
        <v>210</v>
      </c>
      <c r="C67" s="2" t="str">
        <f t="shared" si="0"/>
        <v>SUPERMOTOS DEL HUILA SASFLORENCIA</v>
      </c>
      <c r="D67" s="148" t="str">
        <f>+VLOOKUP(B67,[1]Hoja2!$B$2:$F$194,5,FALSE)</f>
        <v>5.2.B</v>
      </c>
      <c r="E67" s="25" t="s">
        <v>398</v>
      </c>
    </row>
    <row r="68" spans="1:25">
      <c r="A68" s="2" t="s">
        <v>81</v>
      </c>
      <c r="B68" s="2" t="s">
        <v>83</v>
      </c>
      <c r="C68" s="2" t="str">
        <f t="shared" si="0"/>
        <v>SUPERMOTOS DEL HUILA SASLA PLATA</v>
      </c>
      <c r="D68" s="148" t="str">
        <f>+VLOOKUP(B68,[1]Hoja2!$B$2:$F$194,5,FALSE)</f>
        <v>5.2</v>
      </c>
      <c r="E68" s="25" t="s">
        <v>398</v>
      </c>
    </row>
    <row r="69" spans="1:25">
      <c r="A69" s="2" t="s">
        <v>81</v>
      </c>
      <c r="B69" s="2" t="s">
        <v>80</v>
      </c>
      <c r="C69" s="2" t="str">
        <f t="shared" si="0"/>
        <v>SUPERMOTOS DEL HUILA SASNEIVA</v>
      </c>
      <c r="D69" s="148" t="str">
        <f>+VLOOKUP(B69,[1]Hoja2!$B$2:$F$194,5,FALSE)</f>
        <v>5.2</v>
      </c>
      <c r="E69" s="25" t="s">
        <v>398</v>
      </c>
    </row>
    <row r="70" spans="1:25">
      <c r="A70" s="2" t="s">
        <v>81</v>
      </c>
      <c r="B70" s="2" t="s">
        <v>84</v>
      </c>
      <c r="C70" s="2" t="str">
        <f t="shared" ref="C70:C140" si="1">+CONCATENATE(A70,B70)</f>
        <v>SUPERMOTOS DEL HUILA SASPITALITO</v>
      </c>
      <c r="D70" s="148" t="str">
        <f>+VLOOKUP(B70,[1]Hoja2!$B$2:$F$194,5,FALSE)</f>
        <v>5.2.A</v>
      </c>
      <c r="E70" s="25" t="s">
        <v>398</v>
      </c>
    </row>
    <row r="71" spans="1:25">
      <c r="A71" s="2" t="s">
        <v>203</v>
      </c>
      <c r="B71" s="2" t="s">
        <v>207</v>
      </c>
      <c r="C71" s="2" t="str">
        <f t="shared" si="1"/>
        <v>HONDA MOTOBOY S.A.S.LA DORADA</v>
      </c>
      <c r="D71" s="148" t="str">
        <f>+VLOOKUP(B71,[1]Hoja2!$B$2:$F$194,5,FALSE)</f>
        <v>6.1</v>
      </c>
      <c r="E71" s="25" t="s">
        <v>401</v>
      </c>
    </row>
    <row r="72" spans="1:25">
      <c r="A72" s="2" t="s">
        <v>35</v>
      </c>
      <c r="B72" s="2" t="s">
        <v>36</v>
      </c>
      <c r="C72" s="2" t="str">
        <f t="shared" si="1"/>
        <v>MENDEZ PARRA MANUEL RICARDOHONDA</v>
      </c>
      <c r="D72" s="148" t="str">
        <f>+VLOOKUP(B72,[1]Hoja2!$B$2:$F$194,5,FALSE)</f>
        <v>6.1</v>
      </c>
      <c r="E72" s="25" t="s">
        <v>401</v>
      </c>
    </row>
    <row r="73" spans="1:25" s="145" customFormat="1">
      <c r="A73" s="2" t="s">
        <v>35</v>
      </c>
      <c r="B73" s="2" t="s">
        <v>207</v>
      </c>
      <c r="C73" s="2" t="str">
        <f t="shared" si="1"/>
        <v>MENDEZ PARRA MANUEL RICARDOLA DORADA</v>
      </c>
      <c r="D73" s="148" t="s">
        <v>1262</v>
      </c>
      <c r="E73" s="25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</row>
    <row r="74" spans="1:25" s="153" customFormat="1">
      <c r="A74" s="2" t="s">
        <v>35</v>
      </c>
      <c r="B74" s="2" t="s">
        <v>1266</v>
      </c>
      <c r="C74" s="2" t="str">
        <f t="shared" si="1"/>
        <v>MENDEZ PARRA MANUEL RICARDOLERIDA</v>
      </c>
      <c r="D74" s="148" t="s">
        <v>1262</v>
      </c>
      <c r="E74" s="25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</row>
    <row r="75" spans="1:25">
      <c r="A75" s="2" t="s">
        <v>37</v>
      </c>
      <c r="B75" s="2" t="s">
        <v>38</v>
      </c>
      <c r="C75" s="2" t="str">
        <f t="shared" si="1"/>
        <v>SUPERMOTOS DEL TOLIMA S.A.SLIBANO</v>
      </c>
      <c r="D75" s="148" t="str">
        <f>+VLOOKUP(B75,[1]Hoja2!$B$2:$F$194,5,FALSE)</f>
        <v>6.1.A</v>
      </c>
      <c r="E75" s="25" t="s">
        <v>401</v>
      </c>
    </row>
    <row r="76" spans="1:25">
      <c r="A76" s="2" t="s">
        <v>37</v>
      </c>
      <c r="B76" s="2" t="s">
        <v>39</v>
      </c>
      <c r="C76" s="2" t="str">
        <f t="shared" si="1"/>
        <v>SUPERMOTOS DEL TOLIMA S.A.SMARIQUITA</v>
      </c>
      <c r="D76" s="148" t="str">
        <f>+VLOOKUP(B76,[1]Hoja2!$B$2:$F$194,5,FALSE)</f>
        <v>6.1</v>
      </c>
      <c r="E76" s="25" t="s">
        <v>401</v>
      </c>
    </row>
    <row r="77" spans="1:25">
      <c r="A77" s="2" t="s">
        <v>37</v>
      </c>
      <c r="B77" s="2" t="s">
        <v>207</v>
      </c>
      <c r="C77" s="2" t="str">
        <f t="shared" si="1"/>
        <v>SUPERMOTOS DEL TOLIMA S.A.SLA DORADA</v>
      </c>
      <c r="D77" s="148" t="str">
        <f>+VLOOKUP(B77,[1]Hoja2!$B$2:$F$194,5,FALSE)</f>
        <v>6.1</v>
      </c>
      <c r="E77" s="25" t="s">
        <v>401</v>
      </c>
    </row>
    <row r="78" spans="1:25">
      <c r="A78" s="131" t="s">
        <v>293</v>
      </c>
      <c r="B78" s="131" t="s">
        <v>64</v>
      </c>
      <c r="C78" s="2" t="str">
        <f t="shared" si="1"/>
        <v>ARDILA MIRANDA DANIELSARAVENA</v>
      </c>
      <c r="D78" s="148" t="str">
        <f>+VLOOKUP(B78,[1]Hoja2!$B$2:$F$194,5,FALSE)</f>
        <v>7.2.C</v>
      </c>
      <c r="E78" s="25" t="s">
        <v>402</v>
      </c>
    </row>
    <row r="79" spans="1:25">
      <c r="A79" s="2" t="s">
        <v>102</v>
      </c>
      <c r="B79" s="2" t="s">
        <v>100</v>
      </c>
      <c r="C79" s="2" t="str">
        <f t="shared" si="1"/>
        <v>CABALLERO BUENO CLEOMEDES JOSEVILLAVICENCIO</v>
      </c>
      <c r="D79" s="148" t="str">
        <f>+VLOOKUP(B79,[1]Hoja2!$B$2:$F$194,5,FALSE)</f>
        <v>7.2.B</v>
      </c>
      <c r="E79" s="25" t="s">
        <v>402</v>
      </c>
    </row>
    <row r="80" spans="1:25">
      <c r="A80" s="2" t="s">
        <v>78</v>
      </c>
      <c r="B80" s="2" t="s">
        <v>79</v>
      </c>
      <c r="C80" s="2" t="str">
        <f t="shared" si="1"/>
        <v>CASA YOJE S.A.S.LA PRIMAVERA</v>
      </c>
      <c r="D80" s="148" t="str">
        <f>+VLOOKUP(B80,[1]Hoja2!$B$2:$F$194,5,FALSE)</f>
        <v>7.2.B</v>
      </c>
      <c r="E80" s="25" t="s">
        <v>402</v>
      </c>
    </row>
    <row r="81" spans="1:5">
      <c r="A81" s="2" t="s">
        <v>103</v>
      </c>
      <c r="B81" s="2" t="s">
        <v>100</v>
      </c>
      <c r="C81" s="2" t="str">
        <f t="shared" si="1"/>
        <v>CHAVES BONILLA CONCESIONARIOS SASVILLAVICENCIO</v>
      </c>
      <c r="D81" s="148" t="str">
        <f>+VLOOKUP(B81,[1]Hoja2!$B$2:$F$194,5,FALSE)</f>
        <v>7.2.B</v>
      </c>
      <c r="E81" s="25" t="s">
        <v>402</v>
      </c>
    </row>
    <row r="82" spans="1:5">
      <c r="A82" s="2" t="s">
        <v>103</v>
      </c>
      <c r="B82" s="2" t="s">
        <v>104</v>
      </c>
      <c r="C82" s="2" t="str">
        <f t="shared" si="1"/>
        <v>CHAVES BONILLA CONCESIONARIOS SASACACIAS</v>
      </c>
      <c r="D82" s="148" t="str">
        <f>+VLOOKUP(B82,[1]Hoja2!$B$2:$F$194,5,FALSE)</f>
        <v>7.2.B</v>
      </c>
      <c r="E82" s="25" t="s">
        <v>402</v>
      </c>
    </row>
    <row r="83" spans="1:5">
      <c r="A83" s="2" t="s">
        <v>61</v>
      </c>
      <c r="B83" s="2" t="s">
        <v>62</v>
      </c>
      <c r="C83" s="2" t="str">
        <f t="shared" si="1"/>
        <v>COMERCIAL ELECTRO MUEBLES LTDAARAUCA</v>
      </c>
      <c r="D83" s="148" t="str">
        <f>+VLOOKUP(B83,[1]Hoja2!$B$2:$F$194,5,FALSE)</f>
        <v>7.2.C</v>
      </c>
      <c r="E83" s="25" t="s">
        <v>402</v>
      </c>
    </row>
    <row r="84" spans="1:5">
      <c r="A84" s="2" t="s">
        <v>61</v>
      </c>
      <c r="B84" s="2" t="s">
        <v>63</v>
      </c>
      <c r="C84" s="2" t="str">
        <f t="shared" si="1"/>
        <v>COMERCIAL ELECTRO MUEBLES LTDAARAUQUITA</v>
      </c>
      <c r="D84" s="148" t="str">
        <f>+VLOOKUP(B84,[1]Hoja2!$B$2:$F$194,5,FALSE)</f>
        <v>7.2.C</v>
      </c>
      <c r="E84" s="25" t="s">
        <v>402</v>
      </c>
    </row>
    <row r="85" spans="1:5">
      <c r="A85" s="2" t="s">
        <v>61</v>
      </c>
      <c r="B85" s="2" t="s">
        <v>64</v>
      </c>
      <c r="C85" s="2" t="str">
        <f t="shared" si="1"/>
        <v>COMERCIAL ELECTRO MUEBLES LTDASARAVENA</v>
      </c>
      <c r="D85" s="148" t="str">
        <f>+VLOOKUP(B85,[1]Hoja2!$B$2:$F$194,5,FALSE)</f>
        <v>7.2.C</v>
      </c>
      <c r="E85" s="25" t="s">
        <v>402</v>
      </c>
    </row>
    <row r="86" spans="1:5">
      <c r="A86" s="2" t="s">
        <v>61</v>
      </c>
      <c r="B86" s="2" t="s">
        <v>65</v>
      </c>
      <c r="C86" s="2" t="str">
        <f t="shared" si="1"/>
        <v>COMERCIAL ELECTRO MUEBLES LTDATAME</v>
      </c>
      <c r="D86" s="148" t="str">
        <f>+VLOOKUP(B86,[1]Hoja2!$B$2:$F$194,5,FALSE)</f>
        <v>7.2.C</v>
      </c>
      <c r="E86" s="25" t="s">
        <v>402</v>
      </c>
    </row>
    <row r="87" spans="1:5">
      <c r="A87" s="2" t="s">
        <v>101</v>
      </c>
      <c r="B87" s="2" t="s">
        <v>100</v>
      </c>
      <c r="C87" s="2" t="str">
        <f t="shared" si="1"/>
        <v>COMERCIALIZADORA ALCALA MOTOR S.A.S.VILLAVICENCIO</v>
      </c>
      <c r="D87" s="148" t="str">
        <f>+VLOOKUP(B87,[1]Hoja2!$B$2:$F$194,5,FALSE)</f>
        <v>7.2.B</v>
      </c>
      <c r="E87" s="25" t="s">
        <v>402</v>
      </c>
    </row>
    <row r="88" spans="1:5">
      <c r="A88" s="2" t="s">
        <v>307</v>
      </c>
      <c r="B88" s="2" t="s">
        <v>67</v>
      </c>
      <c r="C88" s="2" t="str">
        <f t="shared" si="1"/>
        <v>FRIO Y CALOR S.AYOPAL</v>
      </c>
      <c r="D88" s="148" t="str">
        <f>+VLOOKUP(B88,[1]Hoja2!$B$2:$F$194,5,FALSE)</f>
        <v>7.2.B</v>
      </c>
      <c r="E88" s="25" t="s">
        <v>402</v>
      </c>
    </row>
    <row r="89" spans="1:5">
      <c r="A89" s="2" t="s">
        <v>66</v>
      </c>
      <c r="B89" s="2" t="s">
        <v>67</v>
      </c>
      <c r="C89" s="2" t="str">
        <f t="shared" si="1"/>
        <v>INVERSIONES LOPEZ CADAVID Y COMPAÑIA LTDAYOPAL</v>
      </c>
      <c r="D89" s="148" t="str">
        <f>+VLOOKUP(B89,[1]Hoja2!$B$2:$F$194,5,FALSE)</f>
        <v>7.2.B</v>
      </c>
      <c r="E89" s="25" t="s">
        <v>402</v>
      </c>
    </row>
    <row r="90" spans="1:5">
      <c r="A90" s="2" t="s">
        <v>66</v>
      </c>
      <c r="B90" s="2" t="s">
        <v>105</v>
      </c>
      <c r="C90" s="2" t="str">
        <f t="shared" si="1"/>
        <v>INVERSIONES LOPEZ CADAVID Y COMPAÑIA LTDAGRANADA</v>
      </c>
      <c r="D90" s="148" t="str">
        <f>+VLOOKUP(B90,[1]Hoja2!$B$2:$F$194,5,FALSE)</f>
        <v>7.2.B</v>
      </c>
      <c r="E90" s="25" t="s">
        <v>402</v>
      </c>
    </row>
    <row r="91" spans="1:5">
      <c r="A91" s="2" t="s">
        <v>271</v>
      </c>
      <c r="B91" s="2" t="s">
        <v>388</v>
      </c>
      <c r="C91" s="2" t="str">
        <f t="shared" si="1"/>
        <v>MOTOCEL COMPANY S.A.STAURAMENA</v>
      </c>
      <c r="D91" s="148" t="str">
        <f>+VLOOKUP(B91,[1]Hoja2!$B$2:$F$194,5,FALSE)</f>
        <v>7.2.B</v>
      </c>
      <c r="E91" s="25" t="s">
        <v>402</v>
      </c>
    </row>
    <row r="92" spans="1:5">
      <c r="A92" s="2" t="s">
        <v>68</v>
      </c>
      <c r="B92" s="2" t="s">
        <v>67</v>
      </c>
      <c r="C92" s="2" t="str">
        <f t="shared" si="1"/>
        <v>TORRES ESTEPA FREDDY HUMBERTOYOPAL</v>
      </c>
      <c r="D92" s="148" t="str">
        <f>+VLOOKUP(B92,[1]Hoja2!$B$2:$F$194,5,FALSE)</f>
        <v>7.2.B</v>
      </c>
      <c r="E92" s="25" t="s">
        <v>402</v>
      </c>
    </row>
    <row r="93" spans="1:5">
      <c r="A93" s="2" t="s">
        <v>99</v>
      </c>
      <c r="B93" s="2" t="s">
        <v>100</v>
      </c>
      <c r="C93" s="2" t="str">
        <f t="shared" si="1"/>
        <v>YOKO MOTOS S.A.S.VILLAVICENCIO</v>
      </c>
      <c r="D93" s="148" t="str">
        <f>+VLOOKUP(B93,[1]Hoja2!$B$2:$F$194,5,FALSE)</f>
        <v>7.2.B</v>
      </c>
      <c r="E93" s="25" t="s">
        <v>402</v>
      </c>
    </row>
    <row r="94" spans="1:5">
      <c r="A94" s="2" t="s">
        <v>297</v>
      </c>
      <c r="B94" s="2" t="s">
        <v>128</v>
      </c>
      <c r="C94" s="2" t="str">
        <f t="shared" si="1"/>
        <v>COLVENTAS S.A.BARBOSA</v>
      </c>
      <c r="D94" s="148" t="s">
        <v>1255</v>
      </c>
      <c r="E94" s="25" t="s">
        <v>403</v>
      </c>
    </row>
    <row r="95" spans="1:5">
      <c r="A95" s="2" t="s">
        <v>101</v>
      </c>
      <c r="B95" s="2" t="s">
        <v>202</v>
      </c>
      <c r="C95" s="2" t="str">
        <f t="shared" si="1"/>
        <v>COMERCIALIZADORA ALCALA MOTOR S.A.S.TUNJA</v>
      </c>
      <c r="D95" s="148" t="str">
        <f>+VLOOKUP(B95,[1]Hoja2!$B$2:$F$194,5,FALSE)</f>
        <v>7.2.A</v>
      </c>
      <c r="E95" s="25" t="s">
        <v>403</v>
      </c>
    </row>
    <row r="96" spans="1:5">
      <c r="A96" s="2" t="s">
        <v>273</v>
      </c>
      <c r="B96" s="2" t="s">
        <v>298</v>
      </c>
      <c r="C96" s="2" t="str">
        <f t="shared" si="1"/>
        <v>CORREDOR PACHON LUIS ANTONIOCHIQUINQUIRA</v>
      </c>
      <c r="D96" s="148" t="str">
        <f>+VLOOKUP(B96,[1]Hoja2!$B$2:$F$194,5,FALSE)</f>
        <v>7.2.A</v>
      </c>
      <c r="E96" s="25" t="s">
        <v>403</v>
      </c>
    </row>
    <row r="97" spans="1:25">
      <c r="A97" s="2" t="s">
        <v>127</v>
      </c>
      <c r="B97" s="2" t="s">
        <v>128</v>
      </c>
      <c r="C97" s="2" t="str">
        <f t="shared" si="1"/>
        <v>MACANA  MARTHA ROCIOBARBOSA</v>
      </c>
      <c r="D97" s="148" t="s">
        <v>1255</v>
      </c>
      <c r="E97" s="25" t="s">
        <v>296</v>
      </c>
    </row>
    <row r="98" spans="1:25">
      <c r="A98" s="2" t="s">
        <v>260</v>
      </c>
      <c r="B98" s="2" t="s">
        <v>261</v>
      </c>
      <c r="C98" s="2" t="str">
        <f t="shared" si="1"/>
        <v>MERCAMOTOS S.A.SZIPAQUIRA</v>
      </c>
      <c r="D98" s="148" t="str">
        <f>+VLOOKUP(B98,[1]Hoja2!$B$2:$F$194,5,FALSE)</f>
        <v>7.2.A</v>
      </c>
      <c r="E98" s="25" t="s">
        <v>403</v>
      </c>
    </row>
    <row r="99" spans="1:25">
      <c r="A99" s="2" t="s">
        <v>334</v>
      </c>
      <c r="B99" s="2" t="s">
        <v>335</v>
      </c>
      <c r="C99" s="2" t="str">
        <f t="shared" si="1"/>
        <v>PROCESOS ENERGETICOS INTEGRALES LIMITADADUITAMA</v>
      </c>
      <c r="D99" s="148" t="str">
        <f>+VLOOKUP(B99,[1]Hoja2!$B$2:$F$194,5,FALSE)</f>
        <v>7.2.A</v>
      </c>
      <c r="E99" s="25" t="s">
        <v>403</v>
      </c>
    </row>
    <row r="100" spans="1:25">
      <c r="A100" s="2" t="s">
        <v>336</v>
      </c>
      <c r="B100" s="2" t="s">
        <v>337</v>
      </c>
      <c r="C100" s="2" t="str">
        <f t="shared" si="1"/>
        <v>RT MOTOS S.A.SUBATE</v>
      </c>
      <c r="D100" s="148" t="str">
        <f>+VLOOKUP(B100,[1]Hoja2!$B$2:$F$194,5,FALSE)</f>
        <v>7.2.A</v>
      </c>
      <c r="E100" s="25" t="s">
        <v>403</v>
      </c>
    </row>
    <row r="101" spans="1:25">
      <c r="A101" s="2" t="s">
        <v>68</v>
      </c>
      <c r="B101" s="2" t="s">
        <v>205</v>
      </c>
      <c r="C101" s="2" t="str">
        <f t="shared" si="1"/>
        <v>TORRES ESTEPA FREDDY HUMBERTOSOGAMOSO</v>
      </c>
      <c r="D101" s="148" t="str">
        <f>+VLOOKUP(B101,[1]Hoja2!$B$2:$F$194,5,FALSE)</f>
        <v>7.2.A</v>
      </c>
      <c r="E101" s="25" t="s">
        <v>403</v>
      </c>
    </row>
    <row r="102" spans="1:25">
      <c r="A102" s="26" t="s">
        <v>393</v>
      </c>
      <c r="B102" s="129" t="s">
        <v>184</v>
      </c>
      <c r="C102" s="2" t="str">
        <f t="shared" si="1"/>
        <v>GRUPO DOS RUEDAS SASBOGOTA D.C.</v>
      </c>
      <c r="D102" s="148" t="str">
        <f>+VLOOKUP(B102,[1]Hoja2!$B$2:$F$194,5,FALSE)</f>
        <v>7.2</v>
      </c>
      <c r="E102" s="25" t="s">
        <v>394</v>
      </c>
    </row>
    <row r="103" spans="1:25" s="153" customFormat="1">
      <c r="A103" s="26" t="s">
        <v>393</v>
      </c>
      <c r="B103" s="129" t="s">
        <v>202</v>
      </c>
      <c r="C103" s="2" t="str">
        <f t="shared" si="1"/>
        <v>GRUPO DOS RUEDAS SASTUNJA</v>
      </c>
      <c r="D103" s="148" t="s">
        <v>1255</v>
      </c>
      <c r="E103" s="25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</row>
    <row r="104" spans="1:25" s="17" customFormat="1">
      <c r="A104" s="26" t="s">
        <v>293</v>
      </c>
      <c r="B104" s="129" t="s">
        <v>184</v>
      </c>
      <c r="C104" s="2" t="str">
        <f t="shared" si="1"/>
        <v>ARDILA MIRANDA DANIELBOGOTA D.C.</v>
      </c>
      <c r="D104" s="148" t="str">
        <f>+VLOOKUP(B104,[1]Hoja2!$B$2:$F$194,5,FALSE)</f>
        <v>7.2</v>
      </c>
      <c r="E104" s="25" t="s">
        <v>394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2" t="s">
        <v>258</v>
      </c>
      <c r="B105" s="2" t="s">
        <v>259</v>
      </c>
      <c r="C105" s="2" t="str">
        <f t="shared" si="1"/>
        <v>ACOSTA TINOCO ALCIRAVILLETA</v>
      </c>
      <c r="D105" s="148" t="str">
        <f>+VLOOKUP(B105,[1]Hoja2!$B$2:$F$194,5,FALSE)</f>
        <v>7.1.A</v>
      </c>
      <c r="E105" s="25" t="s">
        <v>394</v>
      </c>
    </row>
    <row r="106" spans="1:25">
      <c r="A106" s="2" t="s">
        <v>277</v>
      </c>
      <c r="B106" s="2" t="s">
        <v>253</v>
      </c>
      <c r="C106" s="2" t="str">
        <f t="shared" si="1"/>
        <v>BEST BIKE S.A.SCHIA</v>
      </c>
      <c r="D106" s="148" t="str">
        <f>+VLOOKUP(B106,[1]Hoja2!$B$2:$F$194,5,FALSE)</f>
        <v>7.2.A</v>
      </c>
      <c r="E106" s="25" t="s">
        <v>394</v>
      </c>
    </row>
    <row r="107" spans="1:25">
      <c r="A107" s="2" t="s">
        <v>192</v>
      </c>
      <c r="B107" s="2" t="s">
        <v>184</v>
      </c>
      <c r="C107" s="2" t="str">
        <f t="shared" si="1"/>
        <v>CASAMOTO S A SBOGOTA D.C.</v>
      </c>
      <c r="D107" s="148" t="str">
        <f>+VLOOKUP(B107,[1]Hoja2!$B$2:$F$194,5,FALSE)</f>
        <v>7.2</v>
      </c>
      <c r="E107" s="25" t="s">
        <v>394</v>
      </c>
    </row>
    <row r="108" spans="1:25">
      <c r="A108" s="2" t="s">
        <v>187</v>
      </c>
      <c r="B108" s="2" t="s">
        <v>184</v>
      </c>
      <c r="C108" s="2" t="str">
        <f t="shared" si="1"/>
        <v>CCS MOTOR S A SBOGOTA D.C.</v>
      </c>
      <c r="D108" s="148" t="str">
        <f>+VLOOKUP(B108,[1]Hoja2!$B$2:$F$194,5,FALSE)</f>
        <v>7.2</v>
      </c>
      <c r="E108" s="25" t="s">
        <v>394</v>
      </c>
    </row>
    <row r="109" spans="1:25" s="17" customFormat="1">
      <c r="A109" s="132" t="s">
        <v>101</v>
      </c>
      <c r="B109" s="132" t="s">
        <v>184</v>
      </c>
      <c r="C109" s="2" t="str">
        <f t="shared" si="1"/>
        <v>COMERCIALIZADORA ALCALA MOTOR S.A.S.BOGOTA D.C.</v>
      </c>
      <c r="D109" s="148" t="str">
        <f>+VLOOKUP(B109,[1]Hoja2!$B$2:$F$194,5,FALSE)</f>
        <v>7.2</v>
      </c>
      <c r="E109" s="25" t="s">
        <v>394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2" t="s">
        <v>190</v>
      </c>
      <c r="B110" s="2" t="s">
        <v>184</v>
      </c>
      <c r="C110" s="2" t="str">
        <f t="shared" si="1"/>
        <v>CORTES VELASQUEZ OMAR HENRYBOGOTA D.C.</v>
      </c>
      <c r="D110" s="148" t="str">
        <f>+VLOOKUP(B110,[1]Hoja2!$B$2:$F$194,5,FALSE)</f>
        <v>7.2</v>
      </c>
      <c r="E110" s="25" t="s">
        <v>394</v>
      </c>
    </row>
    <row r="111" spans="1:25">
      <c r="A111" s="84" t="s">
        <v>188</v>
      </c>
      <c r="B111" s="128" t="s">
        <v>184</v>
      </c>
      <c r="C111" s="2" t="str">
        <f t="shared" si="1"/>
        <v>MOTOR CITY HERO S.A.SBOGOTA D.C.</v>
      </c>
      <c r="D111" s="148" t="str">
        <f>+VLOOKUP(B111,[1]Hoja2!$B$2:$F$194,5,FALSE)</f>
        <v>7.2</v>
      </c>
      <c r="E111" s="25" t="s">
        <v>394</v>
      </c>
    </row>
    <row r="112" spans="1:25">
      <c r="A112" s="2" t="s">
        <v>75</v>
      </c>
      <c r="B112" s="2" t="s">
        <v>76</v>
      </c>
      <c r="C112" s="2" t="str">
        <f t="shared" si="1"/>
        <v>CREDITOS PARRA Y CIA S.A.SLETICIA</v>
      </c>
      <c r="D112" s="148" t="s">
        <v>1252</v>
      </c>
      <c r="E112" s="25" t="s">
        <v>394</v>
      </c>
    </row>
    <row r="113" spans="1:25">
      <c r="A113" s="2" t="s">
        <v>185</v>
      </c>
      <c r="B113" s="2" t="s">
        <v>184</v>
      </c>
      <c r="C113" s="2" t="str">
        <f t="shared" si="1"/>
        <v>EN MOTO.COM SASBOGOTA D.C.</v>
      </c>
      <c r="D113" s="148" t="str">
        <f>+VLOOKUP(B113,[1]Hoja2!$B$2:$F$194,5,FALSE)</f>
        <v>7.2</v>
      </c>
      <c r="E113" s="25" t="s">
        <v>394</v>
      </c>
    </row>
    <row r="114" spans="1:25">
      <c r="A114" s="2" t="s">
        <v>35</v>
      </c>
      <c r="B114" s="170" t="s">
        <v>255</v>
      </c>
      <c r="C114" s="2" t="str">
        <f t="shared" si="1"/>
        <v>MENDEZ PARRA MANUEL RICARDOFUSAGASUGA</v>
      </c>
      <c r="D114" s="148" t="str">
        <f>+VLOOKUP(B114,[1]Hoja2!$B$2:$F$194,5,FALSE)</f>
        <v>7.1</v>
      </c>
      <c r="E114" s="25" t="s">
        <v>394</v>
      </c>
    </row>
    <row r="115" spans="1:25" s="145" customFormat="1">
      <c r="A115" s="2" t="s">
        <v>35</v>
      </c>
      <c r="B115" s="2" t="s">
        <v>12</v>
      </c>
      <c r="C115" s="2" t="str">
        <f t="shared" si="1"/>
        <v>MENDEZ PARRA MANUEL RICARDOCHAPARRAL</v>
      </c>
      <c r="D115" s="148" t="s">
        <v>1261</v>
      </c>
      <c r="E115" s="25" t="s">
        <v>306</v>
      </c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</row>
    <row r="116" spans="1:25" s="153" customFormat="1">
      <c r="A116" s="110" t="s">
        <v>1396</v>
      </c>
      <c r="B116" s="2" t="s">
        <v>12</v>
      </c>
      <c r="C116" s="2" t="str">
        <f t="shared" si="1"/>
        <v>FLORIAN LOZANO FABIOCHAPARRAL</v>
      </c>
      <c r="D116" s="148" t="s">
        <v>1261</v>
      </c>
      <c r="E116" s="25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</row>
    <row r="117" spans="1:25" s="17" customFormat="1">
      <c r="A117" s="2" t="s">
        <v>251</v>
      </c>
      <c r="B117" s="2" t="s">
        <v>253</v>
      </c>
      <c r="C117" s="2" t="str">
        <f t="shared" si="1"/>
        <v>MONJE CAMPO HUGO HERNANCHIA</v>
      </c>
      <c r="D117" s="148" t="str">
        <f>+VLOOKUP(B117,[1]Hoja2!$B$2:$F$194,5,FALSE)</f>
        <v>7.2.A</v>
      </c>
      <c r="E117" s="25" t="s">
        <v>394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2" t="s">
        <v>1259</v>
      </c>
      <c r="B118" s="128" t="s">
        <v>184</v>
      </c>
      <c r="C118" s="2" t="str">
        <f t="shared" si="1"/>
        <v>MOTORCYCLE MARKET S.A.SBOGOTA D.C.</v>
      </c>
      <c r="D118" s="148" t="str">
        <f>+VLOOKUP(B118,[1]Hoja2!$B$2:$F$194,5,FALSE)</f>
        <v>7.2</v>
      </c>
      <c r="E118" s="25" t="s">
        <v>394</v>
      </c>
    </row>
    <row r="119" spans="1:25">
      <c r="A119" s="2" t="s">
        <v>1259</v>
      </c>
      <c r="B119" s="2" t="s">
        <v>331</v>
      </c>
      <c r="C119" s="2" t="str">
        <f t="shared" si="1"/>
        <v>MOTORCYCLE MARKET S.A.SFUNZA</v>
      </c>
      <c r="D119" s="148" t="str">
        <f>+VLOOKUP(B119,[1]Hoja2!$B$2:$F$194,5,FALSE)</f>
        <v>7.1</v>
      </c>
      <c r="E119" s="25" t="s">
        <v>394</v>
      </c>
    </row>
    <row r="120" spans="1:25">
      <c r="A120" s="2" t="s">
        <v>1259</v>
      </c>
      <c r="B120" s="2" t="s">
        <v>257</v>
      </c>
      <c r="C120" s="2" t="str">
        <f>+CONCATENATE(A121,B120)</f>
        <v>MOTORCYCLE MARKET S.A.SMADRID</v>
      </c>
      <c r="D120" s="148" t="str">
        <f>+VLOOKUP(B120,[1]Hoja2!$B$2:$F$194,5,FALSE)</f>
        <v>7.1.A</v>
      </c>
      <c r="E120" s="25" t="s">
        <v>394</v>
      </c>
    </row>
    <row r="121" spans="1:25" s="145" customFormat="1">
      <c r="A121" s="2" t="s">
        <v>1259</v>
      </c>
      <c r="B121" s="2" t="s">
        <v>100</v>
      </c>
      <c r="C121" s="2" t="str">
        <f>+CONCATENATE(A121,B121)</f>
        <v>MOTORCYCLE MARKET S.A.SVILLAVICENCIO</v>
      </c>
      <c r="D121" s="148" t="s">
        <v>1260</v>
      </c>
      <c r="E121" s="25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</row>
    <row r="122" spans="1:25">
      <c r="A122" s="2" t="s">
        <v>77</v>
      </c>
      <c r="B122" s="2" t="s">
        <v>404</v>
      </c>
      <c r="C122" s="2" t="str">
        <f t="shared" si="1"/>
        <v>RUGE PINZON JORGE HERNANINIRIDA</v>
      </c>
      <c r="D122" s="148" t="s">
        <v>1252</v>
      </c>
      <c r="E122" s="25" t="s">
        <v>394</v>
      </c>
    </row>
    <row r="123" spans="1:25">
      <c r="A123" s="2" t="s">
        <v>191</v>
      </c>
      <c r="B123" s="132" t="s">
        <v>184</v>
      </c>
      <c r="C123" s="2" t="str">
        <f t="shared" si="1"/>
        <v>SAINEA PUERTO LUIS ALBERTOBOGOTA D.C.</v>
      </c>
      <c r="D123" s="148" t="str">
        <f>+VLOOKUP(B123,[1]Hoja2!$B$2:$F$194,5,FALSE)</f>
        <v>7.2</v>
      </c>
      <c r="E123" s="25" t="s">
        <v>394</v>
      </c>
    </row>
    <row r="124" spans="1:25" s="153" customFormat="1">
      <c r="A124" s="2" t="s">
        <v>191</v>
      </c>
      <c r="B124" s="131" t="s">
        <v>1393</v>
      </c>
      <c r="C124" s="2" t="str">
        <f t="shared" si="1"/>
        <v>SAINEA PUERTO LUIS ALBERTOSOACHA</v>
      </c>
      <c r="D124" s="148" t="s">
        <v>1394</v>
      </c>
      <c r="E124" s="25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</row>
    <row r="125" spans="1:25">
      <c r="A125" s="2" t="s">
        <v>189</v>
      </c>
      <c r="B125" s="2" t="s">
        <v>184</v>
      </c>
      <c r="C125" s="2" t="str">
        <f t="shared" si="1"/>
        <v>SUPERMOTOS DE BOGOTA S.A.S.BOGOTA D.C.</v>
      </c>
      <c r="D125" s="148" t="str">
        <f>+VLOOKUP(B125,[1]Hoja2!$B$2:$F$194,5,FALSE)</f>
        <v>7.2</v>
      </c>
      <c r="E125" s="25" t="s">
        <v>394</v>
      </c>
    </row>
    <row r="126" spans="1:25">
      <c r="A126" s="2" t="s">
        <v>189</v>
      </c>
      <c r="B126" s="128" t="s">
        <v>254</v>
      </c>
      <c r="C126" s="2" t="str">
        <f t="shared" si="1"/>
        <v>SUPERMOTOS DE BOGOTA S.A.S.FACATATIVA</v>
      </c>
      <c r="D126" s="148" t="str">
        <f>+VLOOKUP(B126,[1]Hoja2!$B$2:$F$194,5,FALSE)</f>
        <v>7.1.A</v>
      </c>
      <c r="E126" s="25" t="s">
        <v>394</v>
      </c>
    </row>
    <row r="127" spans="1:25">
      <c r="A127" s="2" t="s">
        <v>186</v>
      </c>
      <c r="B127" s="2" t="s">
        <v>184</v>
      </c>
      <c r="C127" s="2" t="str">
        <f t="shared" si="1"/>
        <v>SUPERMOTOS DE CUNDINAMARCA S.A.SBOGOTA D.C.</v>
      </c>
      <c r="D127" s="148" t="str">
        <f>+VLOOKUP(B127,[1]Hoja2!$B$2:$F$194,5,FALSE)</f>
        <v>7.2</v>
      </c>
      <c r="E127" s="25" t="s">
        <v>394</v>
      </c>
    </row>
    <row r="128" spans="1:25">
      <c r="A128" s="27" t="s">
        <v>408</v>
      </c>
      <c r="B128" s="149" t="s">
        <v>184</v>
      </c>
      <c r="C128" s="2" t="str">
        <f t="shared" si="1"/>
        <v>C MOTO STORE S.A.S.BOGOTA D.C.</v>
      </c>
      <c r="D128" s="148" t="str">
        <f>+VLOOKUP(B128,[1]Hoja2!$B$2:$F$194,5,FALSE)</f>
        <v>7.2</v>
      </c>
      <c r="E128" s="25" t="s">
        <v>394</v>
      </c>
    </row>
    <row r="129" spans="1:5">
      <c r="A129" s="130" t="s">
        <v>1244</v>
      </c>
      <c r="B129" s="128" t="s">
        <v>184</v>
      </c>
      <c r="C129" s="2" t="str">
        <f t="shared" si="1"/>
        <v>MOTO MAS S A SBOGOTA D.C.</v>
      </c>
      <c r="D129" s="148" t="str">
        <f>+VLOOKUP(B129,[1]Hoja2!$B$2:$F$194,5,FALSE)</f>
        <v>7.2</v>
      </c>
      <c r="E129" s="25" t="s">
        <v>394</v>
      </c>
    </row>
    <row r="130" spans="1:5">
      <c r="A130" s="27" t="s">
        <v>396</v>
      </c>
      <c r="B130" s="149" t="s">
        <v>167</v>
      </c>
      <c r="C130" s="2" t="str">
        <f t="shared" si="1"/>
        <v>SUPREMOTOS S.A.S.COPACABANA</v>
      </c>
      <c r="D130" s="148" t="str">
        <f>+VLOOKUP(B130,[1]Hoja2!$B$2:$F$194,5,FALSE)</f>
        <v>8.2.A</v>
      </c>
      <c r="E130" s="25" t="s">
        <v>397</v>
      </c>
    </row>
    <row r="131" spans="1:5">
      <c r="A131" s="26" t="s">
        <v>400</v>
      </c>
      <c r="B131" s="129" t="s">
        <v>340</v>
      </c>
      <c r="C131" s="2" t="str">
        <f t="shared" si="1"/>
        <v>URREGO ACOSTA CARLOS JAVIERURRAO</v>
      </c>
      <c r="D131" s="148" t="str">
        <f>+VLOOKUP(B131,[1]Hoja2!$B$2:$F$194,5,FALSE)</f>
        <v>8.1.A</v>
      </c>
      <c r="E131" s="25" t="s">
        <v>397</v>
      </c>
    </row>
    <row r="132" spans="1:5">
      <c r="A132" s="2" t="s">
        <v>152</v>
      </c>
      <c r="B132" s="2" t="s">
        <v>153</v>
      </c>
      <c r="C132" s="2" t="str">
        <f t="shared" si="1"/>
        <v>CANOMOTOS ANDES S.A.SANDES</v>
      </c>
      <c r="D132" s="148" t="str">
        <f>+VLOOKUP(B132,[1]Hoja2!$B$2:$F$194,5,FALSE)</f>
        <v>8.1.A</v>
      </c>
      <c r="E132" s="25" t="s">
        <v>397</v>
      </c>
    </row>
    <row r="133" spans="1:5">
      <c r="A133" s="2" t="s">
        <v>274</v>
      </c>
      <c r="B133" s="2" t="s">
        <v>343</v>
      </c>
      <c r="C133" s="2" t="str">
        <f t="shared" si="1"/>
        <v>ELECTRO RAMOS CREDITOS S.A.SSAN ROQUE</v>
      </c>
      <c r="D133" s="148" t="str">
        <f>+VLOOKUP(B133,[1]Hoja2!$B$2:$F$194,5,FALSE)</f>
        <v>8.2.A</v>
      </c>
      <c r="E133" s="25" t="s">
        <v>397</v>
      </c>
    </row>
    <row r="134" spans="1:5">
      <c r="A134" s="2" t="s">
        <v>159</v>
      </c>
      <c r="B134" s="2" t="s">
        <v>128</v>
      </c>
      <c r="C134" s="2" t="str">
        <f t="shared" si="1"/>
        <v>HONDA SUPER NORTE S.A.S.BARBOSA</v>
      </c>
      <c r="D134" s="148" t="str">
        <f>+VLOOKUP(B134,[1]Hoja2!$B$2:$F$194,5,FALSE)</f>
        <v>8.2.A</v>
      </c>
      <c r="E134" s="25" t="s">
        <v>397</v>
      </c>
    </row>
    <row r="135" spans="1:5">
      <c r="A135" s="2" t="s">
        <v>272</v>
      </c>
      <c r="B135" s="2" t="s">
        <v>340</v>
      </c>
      <c r="C135" s="2" t="str">
        <f t="shared" si="1"/>
        <v>SERVIMOTOS URRAO S.A.SURRAO</v>
      </c>
      <c r="D135" s="148" t="str">
        <f>+VLOOKUP(B135,[1]Hoja2!$B$2:$F$194,5,FALSE)</f>
        <v>8.1.A</v>
      </c>
      <c r="E135" s="25" t="s">
        <v>397</v>
      </c>
    </row>
    <row r="136" spans="1:5">
      <c r="A136" s="2" t="s">
        <v>161</v>
      </c>
      <c r="B136" s="2" t="s">
        <v>162</v>
      </c>
      <c r="C136" s="2" t="str">
        <f t="shared" si="1"/>
        <v>SUROMOTOS S.A.CIUDAD BOLIVAR</v>
      </c>
      <c r="D136" s="148" t="str">
        <f>+VLOOKUP(B136,[1]Hoja2!$B$2:$F$194,5,FALSE)</f>
        <v>8.1.A</v>
      </c>
      <c r="E136" s="25" t="s">
        <v>397</v>
      </c>
    </row>
    <row r="137" spans="1:5">
      <c r="A137" s="2" t="s">
        <v>174</v>
      </c>
      <c r="B137" s="2" t="s">
        <v>175</v>
      </c>
      <c r="C137" s="2" t="str">
        <f t="shared" si="1"/>
        <v>VILLA PEREZ JESUS DAVIDSEGOVIA</v>
      </c>
      <c r="D137" s="148" t="str">
        <f>+VLOOKUP(B137,[1]Hoja2!$B$2:$F$194,5,FALSE)</f>
        <v>8.2.A</v>
      </c>
      <c r="E137" s="25" t="s">
        <v>397</v>
      </c>
    </row>
    <row r="138" spans="1:5">
      <c r="A138" s="2" t="s">
        <v>208</v>
      </c>
      <c r="B138" s="2" t="s">
        <v>209</v>
      </c>
      <c r="C138" s="2" t="str">
        <f t="shared" si="1"/>
        <v>CEVECO S.A.S.RIOSUCIO</v>
      </c>
      <c r="D138" s="148" t="str">
        <f>+VLOOKUP(B138,[1]Hoja2!$B$2:$F$194,5,FALSE)</f>
        <v>8.1</v>
      </c>
      <c r="E138" s="25" t="s">
        <v>397</v>
      </c>
    </row>
    <row r="139" spans="1:5">
      <c r="A139" s="2" t="s">
        <v>163</v>
      </c>
      <c r="B139" s="2" t="s">
        <v>164</v>
      </c>
      <c r="C139" s="2" t="str">
        <f t="shared" si="1"/>
        <v>HONDA-SUR MOTOS Y REPUESTOS S.A.S.CALDAS</v>
      </c>
      <c r="D139" s="148" t="str">
        <f>+VLOOKUP(B139,[1]Hoja2!$B$2:$F$194,5,FALSE)</f>
        <v>8.1.A</v>
      </c>
      <c r="E139" s="25" t="s">
        <v>397</v>
      </c>
    </row>
    <row r="140" spans="1:5">
      <c r="A140" s="2" t="s">
        <v>329</v>
      </c>
      <c r="B140" s="2" t="s">
        <v>330</v>
      </c>
      <c r="C140" s="2" t="str">
        <f t="shared" si="1"/>
        <v>MOTOMAYORISTA S.A.S.ITAGUI</v>
      </c>
      <c r="D140" s="148" t="str">
        <f>+VLOOKUP(B140,[1]Hoja2!$B$2:$F$194,5,FALSE)</f>
        <v>8.1</v>
      </c>
      <c r="E140" s="25" t="s">
        <v>397</v>
      </c>
    </row>
    <row r="141" spans="1:5">
      <c r="A141" s="2" t="s">
        <v>138</v>
      </c>
      <c r="B141" s="2" t="s">
        <v>167</v>
      </c>
      <c r="C141" s="2" t="str">
        <f t="shared" ref="C141:C213" si="2">+CONCATENATE(A141,B141)</f>
        <v>SUFIMOTOS S.A.S.COPACABANA</v>
      </c>
      <c r="D141" s="148" t="str">
        <f>+VLOOKUP(B141,[1]Hoja2!$B$2:$F$194,5,FALSE)</f>
        <v>8.2.A</v>
      </c>
      <c r="E141" s="25" t="s">
        <v>397</v>
      </c>
    </row>
    <row r="142" spans="1:5">
      <c r="A142" s="2" t="s">
        <v>151</v>
      </c>
      <c r="B142" s="2" t="s">
        <v>168</v>
      </c>
      <c r="C142" s="2" t="str">
        <f t="shared" si="2"/>
        <v>SUPERMOTOS DE ANTIOQUIA S.A.ENVIGADO</v>
      </c>
      <c r="D142" s="148" t="str">
        <f>+VLOOKUP(B142,[1]Hoja2!$B$2:$F$194,5,FALSE)</f>
        <v>8.1</v>
      </c>
      <c r="E142" s="25" t="s">
        <v>397</v>
      </c>
    </row>
    <row r="143" spans="1:5">
      <c r="A143" s="2" t="s">
        <v>151</v>
      </c>
      <c r="B143" s="2" t="s">
        <v>160</v>
      </c>
      <c r="C143" s="2" t="str">
        <f t="shared" si="2"/>
        <v>SUPERMOTOS DE ANTIOQUIA S.A.BELLO</v>
      </c>
      <c r="D143" s="148" t="str">
        <f>+VLOOKUP(B143,[1]Hoja2!$B$2:$F$194,5,FALSE)</f>
        <v>8.1</v>
      </c>
      <c r="E143" s="25" t="s">
        <v>397</v>
      </c>
    </row>
    <row r="144" spans="1:5">
      <c r="A144" s="2" t="s">
        <v>151</v>
      </c>
      <c r="B144" s="2" t="s">
        <v>171</v>
      </c>
      <c r="C144" s="2" t="str">
        <f t="shared" si="2"/>
        <v>SUPERMOTOS DE ANTIOQUIA S.A.RIONEGRO</v>
      </c>
      <c r="D144" s="148" t="str">
        <f>+VLOOKUP(B144,[1]Hoja2!$B$2:$F$194,5,FALSE)</f>
        <v>8.2</v>
      </c>
      <c r="E144" s="25" t="s">
        <v>397</v>
      </c>
    </row>
    <row r="145" spans="1:25" s="153" customFormat="1">
      <c r="A145" s="110" t="s">
        <v>1398</v>
      </c>
      <c r="B145" s="2" t="s">
        <v>171</v>
      </c>
      <c r="C145" s="2" t="str">
        <f t="shared" si="2"/>
        <v>HOYOS BARRERA DORALBARIONEGRO</v>
      </c>
      <c r="D145" s="148" t="s">
        <v>1397</v>
      </c>
      <c r="E145" s="25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</row>
    <row r="146" spans="1:25">
      <c r="A146" s="2" t="s">
        <v>99</v>
      </c>
      <c r="B146" s="2" t="s">
        <v>157</v>
      </c>
      <c r="C146" s="2" t="str">
        <f t="shared" si="2"/>
        <v>YOKO MOTOS S.A.S.APARTADO</v>
      </c>
      <c r="D146" s="148" t="str">
        <f>+VLOOKUP(B146,[1]Hoja2!$B$2:$F$194,5,FALSE)</f>
        <v>9.1</v>
      </c>
      <c r="E146" s="25" t="s">
        <v>397</v>
      </c>
    </row>
    <row r="147" spans="1:25">
      <c r="A147" s="2" t="s">
        <v>151</v>
      </c>
      <c r="B147" s="2" t="s">
        <v>150</v>
      </c>
      <c r="C147" s="2" t="str">
        <f t="shared" si="2"/>
        <v>SUPERMOTOS DE ANTIOQUIA S.A.MEDELLIN</v>
      </c>
      <c r="D147" s="148" t="str">
        <f>+VLOOKUP(B147,[1]Hoja2!$B$2:$F$194,5,FALSE)</f>
        <v>8.1</v>
      </c>
      <c r="E147" s="25" t="s">
        <v>397</v>
      </c>
    </row>
    <row r="148" spans="1:25">
      <c r="A148" s="2" t="s">
        <v>149</v>
      </c>
      <c r="B148" s="2" t="s">
        <v>150</v>
      </c>
      <c r="C148" s="2" t="str">
        <f t="shared" si="2"/>
        <v>SUPERMOTOS DE MEDELLIN S.A.S.MEDELLIN</v>
      </c>
      <c r="D148" s="148" t="str">
        <f>+VLOOKUP(B148,[1]Hoja2!$B$2:$F$194,5,FALSE)</f>
        <v>8.1</v>
      </c>
      <c r="E148" s="25" t="s">
        <v>397</v>
      </c>
    </row>
    <row r="149" spans="1:25">
      <c r="A149" s="84" t="s">
        <v>473</v>
      </c>
      <c r="B149" s="128" t="s">
        <v>480</v>
      </c>
      <c r="C149" s="2" t="str">
        <f t="shared" si="2"/>
        <v>QUINTERO RODRIGUEZ MARISOLSONSON</v>
      </c>
      <c r="D149" s="148" t="str">
        <f>+VLOOKUP(B149,[1]Hoja2!$B$2:$F$194,5,FALSE)</f>
        <v>8.2</v>
      </c>
      <c r="E149" s="25" t="s">
        <v>397</v>
      </c>
    </row>
    <row r="150" spans="1:25">
      <c r="A150" s="128" t="s">
        <v>1227</v>
      </c>
      <c r="B150" s="2" t="s">
        <v>150</v>
      </c>
      <c r="C150" s="2" t="str">
        <f t="shared" si="2"/>
        <v>A. VELEZ U. &amp; CIA. DEPOSITOS MIRANDA LIMITADAMEDELLIN</v>
      </c>
      <c r="D150" s="148" t="str">
        <f>+VLOOKUP(B150,[1]Hoja2!$B$2:$F$194,5,FALSE)</f>
        <v>8.1</v>
      </c>
      <c r="E150" s="25" t="s">
        <v>397</v>
      </c>
    </row>
    <row r="151" spans="1:25">
      <c r="A151" s="2" t="s">
        <v>71</v>
      </c>
      <c r="B151" s="2" t="s">
        <v>73</v>
      </c>
      <c r="C151" s="2" t="str">
        <f t="shared" si="2"/>
        <v>CABRERA  EVERTPUERTO ASIS</v>
      </c>
      <c r="D151" s="148" t="str">
        <f>+VLOOKUP(B151,[1]Hoja2!$B$2:$F$194,5,FALSE)</f>
        <v>5.2.A</v>
      </c>
      <c r="E151" s="25" t="s">
        <v>411</v>
      </c>
    </row>
    <row r="152" spans="1:25">
      <c r="A152" s="2" t="s">
        <v>154</v>
      </c>
      <c r="B152" s="2" t="s">
        <v>155</v>
      </c>
      <c r="C152" s="2" t="str">
        <f t="shared" si="2"/>
        <v>ESCUDERO CANO ELIZABETHSANTAFE DE ANTIOQUIA</v>
      </c>
      <c r="D152" s="148" t="str">
        <f>+VLOOKUP(B152,[1]Hoja2!$B$2:$F$194,5,FALSE)</f>
        <v>9.1</v>
      </c>
      <c r="E152" s="25" t="s">
        <v>294</v>
      </c>
    </row>
    <row r="153" spans="1:25">
      <c r="A153" s="2" t="s">
        <v>87</v>
      </c>
      <c r="B153" s="2" t="s">
        <v>157</v>
      </c>
      <c r="C153" s="2" t="str">
        <f t="shared" si="2"/>
        <v>RUBE MOTOS S.A.S.APARTADO</v>
      </c>
      <c r="D153" s="148" t="str">
        <f>+VLOOKUP(B153,[1]Hoja2!$B$2:$F$194,5,FALSE)</f>
        <v>9.1</v>
      </c>
      <c r="E153" s="25" t="s">
        <v>294</v>
      </c>
    </row>
    <row r="154" spans="1:25">
      <c r="A154" s="2" t="s">
        <v>156</v>
      </c>
      <c r="B154" s="2" t="s">
        <v>157</v>
      </c>
      <c r="C154" s="2" t="str">
        <f t="shared" si="2"/>
        <v>ZUPERMOTOS DEL GOLFO SASAPARTADO</v>
      </c>
      <c r="D154" s="148" t="str">
        <f>+VLOOKUP(B154,[1]Hoja2!$B$2:$F$194,5,FALSE)</f>
        <v>9.1</v>
      </c>
      <c r="E154" s="25" t="s">
        <v>294</v>
      </c>
    </row>
    <row r="155" spans="1:25">
      <c r="A155" s="2" t="s">
        <v>93</v>
      </c>
      <c r="B155" s="2" t="s">
        <v>176</v>
      </c>
      <c r="C155" s="2" t="str">
        <f t="shared" si="2"/>
        <v>MOTO HIT LTDATURBO</v>
      </c>
      <c r="D155" s="148" t="str">
        <f>+VLOOKUP(B155,[1]Hoja2!$B$2:$F$194,5,FALSE)</f>
        <v>9.1.A</v>
      </c>
      <c r="E155" s="25" t="s">
        <v>294</v>
      </c>
    </row>
    <row r="156" spans="1:25">
      <c r="A156" s="2" t="s">
        <v>87</v>
      </c>
      <c r="B156" s="2" t="s">
        <v>158</v>
      </c>
      <c r="C156" s="2" t="str">
        <f t="shared" si="2"/>
        <v>RUBE MOTOS S.A.S.ARBOLETES</v>
      </c>
      <c r="D156" s="148" t="str">
        <f>+VLOOKUP(B156,[1]Hoja2!$B$2:$F$194,5,FALSE)</f>
        <v>9.1.A</v>
      </c>
      <c r="E156" s="25" t="s">
        <v>294</v>
      </c>
    </row>
    <row r="157" spans="1:25">
      <c r="A157" s="2" t="s">
        <v>87</v>
      </c>
      <c r="B157" s="2" t="s">
        <v>338</v>
      </c>
      <c r="C157" s="2" t="str">
        <f t="shared" si="2"/>
        <v>RUBE MOTOS S.A.S.NECOCLI</v>
      </c>
      <c r="D157" s="148" t="s">
        <v>1264</v>
      </c>
      <c r="E157" s="25" t="s">
        <v>294</v>
      </c>
    </row>
    <row r="158" spans="1:25" s="153" customFormat="1">
      <c r="A158" s="2" t="s">
        <v>87</v>
      </c>
      <c r="B158" s="2" t="s">
        <v>304</v>
      </c>
      <c r="C158" s="2" t="str">
        <f t="shared" si="2"/>
        <v>RUBE MOTOS S.A.S.RIOHACHA</v>
      </c>
      <c r="D158" s="148" t="s">
        <v>1275</v>
      </c>
      <c r="E158" s="25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</row>
    <row r="159" spans="1:25" s="153" customFormat="1">
      <c r="A159" s="2" t="s">
        <v>87</v>
      </c>
      <c r="B159" s="2" t="s">
        <v>1276</v>
      </c>
      <c r="C159" s="2" t="str">
        <f t="shared" si="2"/>
        <v>RUBE MOTOS S.A.S.MAICAO</v>
      </c>
      <c r="D159" s="148" t="s">
        <v>1275</v>
      </c>
      <c r="E159" s="25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</row>
    <row r="160" spans="1:25">
      <c r="A160" s="2" t="s">
        <v>199</v>
      </c>
      <c r="B160" s="2" t="s">
        <v>112</v>
      </c>
      <c r="C160" s="2" t="str">
        <f t="shared" si="2"/>
        <v>AGRO HONDA LA S.A.SSAN PABLO</v>
      </c>
      <c r="D160" s="148" t="s">
        <v>1263</v>
      </c>
      <c r="E160" s="25" t="s">
        <v>296</v>
      </c>
    </row>
    <row r="161" spans="1:25">
      <c r="A161" s="2" t="s">
        <v>307</v>
      </c>
      <c r="B161" s="2" t="s">
        <v>308</v>
      </c>
      <c r="C161" s="2" t="str">
        <f t="shared" si="2"/>
        <v>FRIO Y CALOR S.ABARRANCABERMEJA</v>
      </c>
      <c r="D161" s="148" t="str">
        <f>+VLOOKUP(B161,[1]Hoja2!$B$2:$F$194,5,FALSE)</f>
        <v>6.2.A</v>
      </c>
      <c r="E161" s="25" t="s">
        <v>296</v>
      </c>
    </row>
    <row r="162" spans="1:25">
      <c r="A162" s="2" t="s">
        <v>270</v>
      </c>
      <c r="B162" s="2" t="s">
        <v>319</v>
      </c>
      <c r="C162" s="2" t="str">
        <f t="shared" si="2"/>
        <v>MOTO KING EL REY DE LAS MOTOS S.A.S.PAMPLONA</v>
      </c>
      <c r="D162" s="148" t="str">
        <f>+VLOOKUP(B162,[1]Hoja2!$B$2:$F$194,5,FALSE)</f>
        <v>6.3</v>
      </c>
      <c r="E162" s="25" t="s">
        <v>296</v>
      </c>
    </row>
    <row r="163" spans="1:25">
      <c r="A163" s="2" t="s">
        <v>270</v>
      </c>
      <c r="B163" s="2" t="s">
        <v>320</v>
      </c>
      <c r="C163" s="2" t="str">
        <f t="shared" si="2"/>
        <v>MOTO KING EL REY DE LAS MOTOS S.A.S.ABREGO</v>
      </c>
      <c r="D163" s="148" t="str">
        <f>+VLOOKUP(B163,[1]Hoja2!$B$2:$F$194,5,FALSE)</f>
        <v>6.3</v>
      </c>
      <c r="E163" s="25" t="s">
        <v>296</v>
      </c>
    </row>
    <row r="164" spans="1:25">
      <c r="A164" s="2" t="s">
        <v>270</v>
      </c>
      <c r="B164" s="2" t="s">
        <v>321</v>
      </c>
      <c r="C164" s="2" t="str">
        <f t="shared" si="2"/>
        <v>MOTO KING EL REY DE LAS MOTOS S.A.S.MALAGA</v>
      </c>
      <c r="D164" s="148" t="str">
        <f>+VLOOKUP(B164,[1]Hoja2!$B$2:$F$194,5,FALSE)</f>
        <v>7.2.A</v>
      </c>
      <c r="E164" s="25" t="s">
        <v>296</v>
      </c>
    </row>
    <row r="165" spans="1:25">
      <c r="A165" s="2" t="s">
        <v>200</v>
      </c>
      <c r="B165" s="2" t="s">
        <v>201</v>
      </c>
      <c r="C165" s="2" t="str">
        <f t="shared" si="2"/>
        <v>ROMERO COCA JORGE ALBERTOSANTA ROSA DEL SUR</v>
      </c>
      <c r="D165" s="148" t="str">
        <f>+VLOOKUP(B165,[1]Hoja2!$B$2:$F$194,5,FALSE)</f>
        <v>6.2.A</v>
      </c>
      <c r="E165" s="25" t="s">
        <v>296</v>
      </c>
    </row>
    <row r="166" spans="1:25">
      <c r="A166" s="2" t="s">
        <v>125</v>
      </c>
      <c r="B166" s="2" t="s">
        <v>308</v>
      </c>
      <c r="C166" s="2" t="str">
        <f t="shared" si="2"/>
        <v>SUPERMOTOS DE SANTANDER S.A.SBARRANCABERMEJA</v>
      </c>
      <c r="D166" s="148" t="str">
        <f>+VLOOKUP(B166,[1]Hoja2!$B$2:$F$194,5,FALSE)</f>
        <v>6.2.A</v>
      </c>
      <c r="E166" s="25" t="s">
        <v>296</v>
      </c>
    </row>
    <row r="167" spans="1:25">
      <c r="A167" s="2" t="s">
        <v>133</v>
      </c>
      <c r="B167" s="2" t="s">
        <v>134</v>
      </c>
      <c r="C167" s="2" t="str">
        <f t="shared" si="2"/>
        <v>ABRIL RODRIGUEZ HELBER MAURICIOGIRON</v>
      </c>
      <c r="D167" s="148" t="str">
        <f>+VLOOKUP(B167,[1]Hoja2!$B$2:$F$194,5,FALSE)</f>
        <v>6.2.B</v>
      </c>
      <c r="E167" s="25" t="s">
        <v>296</v>
      </c>
    </row>
    <row r="168" spans="1:25">
      <c r="A168" s="2" t="s">
        <v>136</v>
      </c>
      <c r="B168" s="2" t="s">
        <v>137</v>
      </c>
      <c r="C168" s="2" t="str">
        <f t="shared" si="2"/>
        <v>AVILA VERA BLANCA STELLASAN GIL</v>
      </c>
      <c r="D168" s="148" t="str">
        <f>+VLOOKUP(B168,[1]Hoja2!$B$2:$F$194,5,FALSE)</f>
        <v>7.2.A</v>
      </c>
      <c r="E168" s="25" t="s">
        <v>296</v>
      </c>
    </row>
    <row r="169" spans="1:25">
      <c r="A169" s="2" t="s">
        <v>131</v>
      </c>
      <c r="B169" s="2" t="s">
        <v>132</v>
      </c>
      <c r="C169" s="2" t="str">
        <f t="shared" si="2"/>
        <v>CENTRALMOTOS LEBRIJA S.A.S.FLORIDABLANCA</v>
      </c>
      <c r="D169" s="148" t="str">
        <f>+VLOOKUP(B169,[1]Hoja2!$B$2:$F$194,5,FALSE)</f>
        <v>6.2.B</v>
      </c>
      <c r="E169" s="25" t="s">
        <v>296</v>
      </c>
    </row>
    <row r="170" spans="1:25" s="17" customFormat="1">
      <c r="A170" s="2" t="s">
        <v>129</v>
      </c>
      <c r="B170" s="2" t="s">
        <v>130</v>
      </c>
      <c r="C170" s="2" t="str">
        <f t="shared" si="2"/>
        <v>DISMOTOS HONDA S.A.S.CIMITARRA</v>
      </c>
      <c r="D170" s="148" t="str">
        <f>+VLOOKUP(B170,[1]Hoja2!$B$2:$F$194,5,FALSE)</f>
        <v>6.2.A</v>
      </c>
      <c r="E170" s="25" t="s">
        <v>296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s="153" customFormat="1">
      <c r="A171" s="2" t="s">
        <v>129</v>
      </c>
      <c r="B171" s="2" t="s">
        <v>1402</v>
      </c>
      <c r="C171" s="2" t="str">
        <f t="shared" si="2"/>
        <v>DISMOTOS HONDA S.A.S.EL CARMEN</v>
      </c>
      <c r="D171" s="148" t="s">
        <v>1258</v>
      </c>
      <c r="E171" s="25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</row>
    <row r="172" spans="1:25" s="145" customFormat="1">
      <c r="A172" s="2" t="s">
        <v>1256</v>
      </c>
      <c r="B172" s="2" t="s">
        <v>126</v>
      </c>
      <c r="C172" s="2" t="str">
        <f t="shared" si="2"/>
        <v>CAMACHO SUAREZ NELSON DAMIANBUCARAMANGA</v>
      </c>
      <c r="D172" s="148" t="s">
        <v>1258</v>
      </c>
      <c r="E172" s="25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</row>
    <row r="173" spans="1:25">
      <c r="A173" s="2" t="s">
        <v>307</v>
      </c>
      <c r="B173" s="2" t="s">
        <v>126</v>
      </c>
      <c r="C173" s="2" t="str">
        <f t="shared" si="2"/>
        <v>FRIO Y CALOR S.ABUCARAMANGA</v>
      </c>
      <c r="D173" s="148" t="str">
        <f>+VLOOKUP(B173,[1]Hoja2!$B$2:$F$194,5,FALSE)</f>
        <v>6.2.B</v>
      </c>
      <c r="E173" s="25" t="s">
        <v>296</v>
      </c>
    </row>
    <row r="174" spans="1:25">
      <c r="A174" s="2" t="s">
        <v>309</v>
      </c>
      <c r="B174" s="2" t="s">
        <v>132</v>
      </c>
      <c r="C174" s="2" t="str">
        <f t="shared" si="2"/>
        <v>G Y D MOTOS SASFLORIDABLANCA</v>
      </c>
      <c r="D174" s="148" t="str">
        <f>+VLOOKUP(B174,[1]Hoja2!$B$2:$F$194,5,FALSE)</f>
        <v>6.2.B</v>
      </c>
      <c r="E174" s="25" t="s">
        <v>296</v>
      </c>
    </row>
    <row r="175" spans="1:25">
      <c r="A175" s="2" t="s">
        <v>309</v>
      </c>
      <c r="B175" s="2" t="s">
        <v>405</v>
      </c>
      <c r="C175" s="2" t="str">
        <f t="shared" si="2"/>
        <v>G Y D MOTOS SASLEBRIJA</v>
      </c>
      <c r="D175" s="148" t="str">
        <f>+VLOOKUP(B175,[1]Hoja2!$B$2:$F$194,5,FALSE)</f>
        <v>6.2.B</v>
      </c>
      <c r="E175" s="25" t="s">
        <v>296</v>
      </c>
    </row>
    <row r="176" spans="1:25">
      <c r="A176" s="2" t="s">
        <v>310</v>
      </c>
      <c r="B176" s="2" t="s">
        <v>311</v>
      </c>
      <c r="C176" s="2" t="str">
        <f t="shared" si="2"/>
        <v>GOMEZ GUERRERO MAURICIOSOCORRO</v>
      </c>
      <c r="D176" s="148" t="str">
        <f>+VLOOKUP(B176,[1]Hoja2!$B$2:$F$194,5,FALSE)</f>
        <v>7.2.A</v>
      </c>
      <c r="E176" s="25" t="s">
        <v>296</v>
      </c>
    </row>
    <row r="177" spans="1:25">
      <c r="A177" s="2" t="s">
        <v>278</v>
      </c>
      <c r="B177" s="2" t="s">
        <v>311</v>
      </c>
      <c r="C177" s="2" t="str">
        <f t="shared" si="2"/>
        <v>GRIMALDOS JURADO JOSE ANTONIOSOCORRO</v>
      </c>
      <c r="D177" s="148" t="str">
        <f>+VLOOKUP(B177,[1]Hoja2!$B$2:$F$194,5,FALSE)</f>
        <v>7.2.A</v>
      </c>
      <c r="E177" s="25" t="s">
        <v>296</v>
      </c>
    </row>
    <row r="178" spans="1:25">
      <c r="A178" s="2" t="s">
        <v>203</v>
      </c>
      <c r="B178" s="132" t="s">
        <v>204</v>
      </c>
      <c r="C178" s="2" t="str">
        <f t="shared" si="2"/>
        <v>HONDA MOTOBOY S.A.S.PUERTO BOYACA</v>
      </c>
      <c r="D178" s="148" t="str">
        <f>+VLOOKUP(B178,[1]Hoja2!$B$2:$F$194,5,FALSE)</f>
        <v>6.2</v>
      </c>
      <c r="E178" s="25" t="s">
        <v>296</v>
      </c>
    </row>
    <row r="179" spans="1:25">
      <c r="A179" s="2" t="s">
        <v>169</v>
      </c>
      <c r="B179" s="2" t="s">
        <v>170</v>
      </c>
      <c r="C179" s="2" t="str">
        <f t="shared" si="2"/>
        <v>MOTOS LA FRONTERA S.A.PUERTO BERRIO</v>
      </c>
      <c r="D179" s="148" t="str">
        <f>+VLOOKUP(B179,[1]Hoja2!$B$2:$F$194,5,FALSE)</f>
        <v>6.2</v>
      </c>
      <c r="E179" s="25" t="s">
        <v>296</v>
      </c>
    </row>
    <row r="180" spans="1:25">
      <c r="A180" s="2" t="s">
        <v>269</v>
      </c>
      <c r="B180" s="2" t="s">
        <v>115</v>
      </c>
      <c r="C180" s="2" t="str">
        <f t="shared" si="2"/>
        <v>SERVIMOTOS HONDA LIBERTADORES S.A.S.CUCUTA</v>
      </c>
      <c r="D180" s="148" t="str">
        <f>+VLOOKUP(B180,[1]Hoja2!$B$2:$F$194,5,FALSE)</f>
        <v>6.3</v>
      </c>
      <c r="E180" s="25" t="s">
        <v>296</v>
      </c>
    </row>
    <row r="181" spans="1:25">
      <c r="A181" s="2" t="s">
        <v>125</v>
      </c>
      <c r="B181" s="2" t="s">
        <v>126</v>
      </c>
      <c r="C181" s="2" t="str">
        <f t="shared" si="2"/>
        <v>SUPERMOTOS DE SANTANDER S.A.SBUCARAMANGA</v>
      </c>
      <c r="D181" s="148" t="str">
        <f>+VLOOKUP(B181,[1]Hoja2!$B$2:$F$194,5,FALSE)</f>
        <v>6.2.B</v>
      </c>
      <c r="E181" s="25" t="s">
        <v>296</v>
      </c>
    </row>
    <row r="182" spans="1:25" s="145" customFormat="1">
      <c r="A182" s="2" t="s">
        <v>125</v>
      </c>
      <c r="B182" s="2" t="s">
        <v>132</v>
      </c>
      <c r="C182" s="2" t="str">
        <f t="shared" si="2"/>
        <v>SUPERMOTOS DE SANTANDER S.A.SFLORIDABLANCA</v>
      </c>
      <c r="D182" s="148" t="s">
        <v>1258</v>
      </c>
      <c r="E182" s="25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</row>
    <row r="183" spans="1:25" s="153" customFormat="1">
      <c r="A183" s="2" t="s">
        <v>125</v>
      </c>
      <c r="B183" s="2" t="s">
        <v>1277</v>
      </c>
      <c r="C183" s="2" t="str">
        <f t="shared" si="2"/>
        <v>SUPERMOTOS DE SANTANDER S.A.SPIEDECUESTA</v>
      </c>
      <c r="D183" s="148" t="s">
        <v>1258</v>
      </c>
      <c r="E183" s="25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</row>
    <row r="184" spans="1:25">
      <c r="A184" s="2" t="s">
        <v>114</v>
      </c>
      <c r="B184" s="2" t="s">
        <v>115</v>
      </c>
      <c r="C184" s="2" t="str">
        <f t="shared" si="2"/>
        <v>SUPERMOTOS DEL ORIENTE S.A.S.CUCUTA</v>
      </c>
      <c r="D184" s="148" t="str">
        <f>+VLOOKUP(B184,[1]Hoja2!$B$2:$F$194,5,FALSE)</f>
        <v>6.3</v>
      </c>
      <c r="E184" s="25" t="s">
        <v>296</v>
      </c>
    </row>
    <row r="185" spans="1:25" s="95" customFormat="1">
      <c r="A185" s="2" t="s">
        <v>135</v>
      </c>
      <c r="B185" s="132" t="s">
        <v>134</v>
      </c>
      <c r="C185" s="2" t="str">
        <f t="shared" si="2"/>
        <v>TIRIA MORENO TERESA DE JESUSGIRON</v>
      </c>
      <c r="D185" s="148" t="str">
        <f>+VLOOKUP(B185,[1]Hoja2!$B$2:$F$194,5,FALSE)</f>
        <v>6.2.B</v>
      </c>
      <c r="E185" s="25" t="s">
        <v>296</v>
      </c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</row>
    <row r="186" spans="1:25">
      <c r="A186" s="2" t="s">
        <v>297</v>
      </c>
      <c r="B186" s="2" t="s">
        <v>233</v>
      </c>
      <c r="C186" s="2" t="str">
        <f t="shared" si="2"/>
        <v>COLVENTAS S.A.MONTERIA</v>
      </c>
      <c r="D186" s="148" t="str">
        <f>+VLOOKUP(B186,[1]Hoja2!$B$2:$F$194,5,FALSE)</f>
        <v>9.2</v>
      </c>
      <c r="E186" s="25" t="s">
        <v>316</v>
      </c>
    </row>
    <row r="187" spans="1:25">
      <c r="A187" s="2" t="s">
        <v>299</v>
      </c>
      <c r="B187" s="2" t="s">
        <v>94</v>
      </c>
      <c r="C187" s="2" t="str">
        <f t="shared" si="2"/>
        <v>DELCO S.A.SPLATO</v>
      </c>
      <c r="D187" s="148" t="str">
        <f>+VLOOKUP(B187,[1]Hoja2!$B$2:$F$194,5,FALSE)</f>
        <v>11.1.A</v>
      </c>
      <c r="E187" s="25" t="s">
        <v>316</v>
      </c>
    </row>
    <row r="188" spans="1:25">
      <c r="A188" s="2" t="s">
        <v>172</v>
      </c>
      <c r="B188" s="2" t="s">
        <v>177</v>
      </c>
      <c r="C188" s="2" t="str">
        <f t="shared" si="2"/>
        <v>ESTRADA RESTREPO JESUS DAVIDYARUMAL</v>
      </c>
      <c r="D188" s="148" t="str">
        <f>+VLOOKUP(B188,[1]Hoja2!$B$2:$F$194,5,FALSE)</f>
        <v>8.3</v>
      </c>
      <c r="E188" s="25" t="s">
        <v>316</v>
      </c>
    </row>
    <row r="189" spans="1:25">
      <c r="A189" s="2" t="s">
        <v>172</v>
      </c>
      <c r="B189" s="128" t="s">
        <v>173</v>
      </c>
      <c r="C189" s="2" t="str">
        <f t="shared" si="2"/>
        <v>ESTRADA RESTREPO JESUS DAVIDSANTA ROSA DE OSOS</v>
      </c>
      <c r="D189" s="148" t="str">
        <f>+VLOOKUP(B189,[1]Hoja2!$B$2:$F$194,5,FALSE)</f>
        <v>8.3</v>
      </c>
      <c r="E189" s="25" t="s">
        <v>316</v>
      </c>
    </row>
    <row r="190" spans="1:25">
      <c r="A190" s="2" t="s">
        <v>314</v>
      </c>
      <c r="B190" s="2" t="s">
        <v>315</v>
      </c>
      <c r="C190" s="2" t="str">
        <f t="shared" si="2"/>
        <v>GUERRA MONTES PEDRO ANTONIOVALENCIA</v>
      </c>
      <c r="D190" s="148" t="str">
        <f>+VLOOKUP(B190,[1]Hoja2!$B$2:$F$194,5,FALSE)</f>
        <v>9.2</v>
      </c>
      <c r="E190" s="25" t="s">
        <v>316</v>
      </c>
    </row>
    <row r="191" spans="1:25">
      <c r="A191" s="2" t="s">
        <v>244</v>
      </c>
      <c r="B191" s="2" t="s">
        <v>248</v>
      </c>
      <c r="C191" s="2" t="str">
        <f t="shared" si="2"/>
        <v>HONDA STORE S.A.S.SAN BERNARDO DEL VIENTO</v>
      </c>
      <c r="D191" s="148" t="str">
        <f>+VLOOKUP(B191,[1]Hoja2!$B$2:$F$194,5,FALSE)</f>
        <v>9.2.A</v>
      </c>
      <c r="E191" s="25" t="s">
        <v>316</v>
      </c>
    </row>
    <row r="192" spans="1:25">
      <c r="A192" s="2" t="s">
        <v>244</v>
      </c>
      <c r="B192" s="2" t="s">
        <v>245</v>
      </c>
      <c r="C192" s="2" t="str">
        <f t="shared" si="2"/>
        <v>HONDA STORE S.A.S.SAN ANDRES DE SOTAVENTO</v>
      </c>
      <c r="D192" s="148" t="str">
        <f>+VLOOKUP(B192,[1]Hoja2!$B$2:$F$194,5,FALSE)</f>
        <v>9.2</v>
      </c>
      <c r="E192" s="25" t="s">
        <v>316</v>
      </c>
    </row>
    <row r="193" spans="1:25">
      <c r="A193" s="2" t="s">
        <v>241</v>
      </c>
      <c r="B193" s="2" t="s">
        <v>242</v>
      </c>
      <c r="C193" s="2" t="str">
        <f t="shared" si="2"/>
        <v>LA BUENA HONDA DE LA SABANA S.A.S.PLANETA RICA</v>
      </c>
      <c r="D193" s="148" t="str">
        <f>+VLOOKUP(B193,[1]Hoja2!$B$2:$F$194,5,FALSE)</f>
        <v>8.3</v>
      </c>
      <c r="E193" s="25" t="s">
        <v>316</v>
      </c>
    </row>
    <row r="194" spans="1:25">
      <c r="A194" s="2" t="s">
        <v>241</v>
      </c>
      <c r="B194" s="128" t="s">
        <v>1242</v>
      </c>
      <c r="C194" s="2" t="str">
        <f t="shared" si="2"/>
        <v>LA BUENA HONDA DE LA SABANA S.A.S.GUARANDA</v>
      </c>
      <c r="D194" s="148" t="s">
        <v>1253</v>
      </c>
      <c r="E194" s="25" t="s">
        <v>316</v>
      </c>
    </row>
    <row r="195" spans="1:25">
      <c r="A195" s="2" t="s">
        <v>234</v>
      </c>
      <c r="B195" s="2" t="s">
        <v>235</v>
      </c>
      <c r="C195" s="2" t="str">
        <f t="shared" si="2"/>
        <v>MOTO AGRO DEL SINU S.A.S.CERETE</v>
      </c>
      <c r="D195" s="148" t="str">
        <f>+VLOOKUP(B195,[1]Hoja2!$B$2:$F$194,5,FALSE)</f>
        <v>9.2</v>
      </c>
      <c r="E195" s="25" t="s">
        <v>316</v>
      </c>
    </row>
    <row r="196" spans="1:25">
      <c r="A196" s="2" t="s">
        <v>93</v>
      </c>
      <c r="B196" s="2" t="s">
        <v>238</v>
      </c>
      <c r="C196" s="2" t="str">
        <f t="shared" si="2"/>
        <v>MOTO HIT LTDALORICA</v>
      </c>
      <c r="D196" s="148" t="str">
        <f>+VLOOKUP(B196,[1]Hoja2!$B$2:$F$194,5,FALSE)</f>
        <v>9.2</v>
      </c>
      <c r="E196" s="25" t="s">
        <v>316</v>
      </c>
    </row>
    <row r="197" spans="1:25">
      <c r="A197" s="2" t="s">
        <v>93</v>
      </c>
      <c r="B197" s="2" t="s">
        <v>94</v>
      </c>
      <c r="C197" s="2" t="str">
        <f t="shared" si="2"/>
        <v>MOTO HIT LTDAPLATO</v>
      </c>
      <c r="D197" s="148" t="str">
        <f>+VLOOKUP(B197,[1]Hoja2!$B$2:$F$194,5,FALSE)</f>
        <v>11.1.A</v>
      </c>
      <c r="E197" s="25" t="s">
        <v>316</v>
      </c>
    </row>
    <row r="198" spans="1:25">
      <c r="A198" s="2" t="s">
        <v>93</v>
      </c>
      <c r="B198" s="2" t="s">
        <v>243</v>
      </c>
      <c r="C198" s="2" t="str">
        <f t="shared" si="2"/>
        <v>MOTO HIT LTDASAHAGUN</v>
      </c>
      <c r="D198" s="148" t="str">
        <f>+VLOOKUP(B198,[1]Hoja2!$B$2:$F$194,5,FALSE)</f>
        <v>10.1</v>
      </c>
      <c r="E198" s="25" t="s">
        <v>316</v>
      </c>
    </row>
    <row r="199" spans="1:25">
      <c r="A199" s="2" t="s">
        <v>93</v>
      </c>
      <c r="B199" s="2" t="s">
        <v>147</v>
      </c>
      <c r="C199" s="2" t="str">
        <f t="shared" si="2"/>
        <v>MOTO HIT LTDASAN MARCOS</v>
      </c>
      <c r="D199" s="148" t="str">
        <f>+VLOOKUP(B199,[1]Hoja2!$B$2:$F$194,5,FALSE)</f>
        <v>10.1.A</v>
      </c>
      <c r="E199" s="25" t="s">
        <v>316</v>
      </c>
    </row>
    <row r="200" spans="1:25">
      <c r="A200" s="2" t="s">
        <v>93</v>
      </c>
      <c r="B200" s="2" t="s">
        <v>250</v>
      </c>
      <c r="C200" s="2" t="str">
        <f t="shared" si="2"/>
        <v>MOTO HIT LTDATIERRALTA</v>
      </c>
      <c r="D200" s="148" t="str">
        <f>+VLOOKUP(B200,[1]Hoja2!$B$2:$F$194,5,FALSE)</f>
        <v>9.2</v>
      </c>
      <c r="E200" s="25" t="s">
        <v>316</v>
      </c>
    </row>
    <row r="201" spans="1:25">
      <c r="A201" s="2" t="s">
        <v>93</v>
      </c>
      <c r="B201" s="2" t="s">
        <v>166</v>
      </c>
      <c r="C201" s="2" t="str">
        <f t="shared" si="2"/>
        <v>MOTO HIT LTDACAUCASIA</v>
      </c>
      <c r="D201" s="148" t="str">
        <f>+VLOOKUP(B201,[1]Hoja2!$B$2:$F$194,5,FALSE)</f>
        <v>8.3</v>
      </c>
      <c r="E201" s="25" t="s">
        <v>316</v>
      </c>
    </row>
    <row r="202" spans="1:25" s="153" customFormat="1">
      <c r="A202" s="2" t="s">
        <v>93</v>
      </c>
      <c r="B202" s="2" t="s">
        <v>325</v>
      </c>
      <c r="C202" s="2" t="str">
        <f t="shared" si="2"/>
        <v>MOTO HIT LTDAEL CARMEN DE BOLIVAR</v>
      </c>
      <c r="D202" s="148" t="s">
        <v>1267</v>
      </c>
      <c r="E202" s="25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</row>
    <row r="203" spans="1:25" s="153" customFormat="1">
      <c r="A203" s="2" t="s">
        <v>93</v>
      </c>
      <c r="B203" s="2" t="s">
        <v>235</v>
      </c>
      <c r="C203" s="2" t="str">
        <f t="shared" si="2"/>
        <v>MOTO HIT LTDACERETE</v>
      </c>
      <c r="D203" s="148" t="s">
        <v>1253</v>
      </c>
      <c r="E203" s="25" t="s">
        <v>316</v>
      </c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</row>
    <row r="204" spans="1:25">
      <c r="A204" s="2" t="s">
        <v>144</v>
      </c>
      <c r="B204" s="2" t="s">
        <v>249</v>
      </c>
      <c r="C204" s="2" t="str">
        <f t="shared" si="2"/>
        <v>MOTO HOGAR C.L.R. S.A.S.SAN PELAYO</v>
      </c>
      <c r="D204" s="148" t="str">
        <f>+VLOOKUP(B204,[1]Hoja2!$B$2:$F$194,5,FALSE)</f>
        <v>9.2</v>
      </c>
      <c r="E204" s="25" t="s">
        <v>316</v>
      </c>
    </row>
    <row r="205" spans="1:25">
      <c r="A205" s="2" t="s">
        <v>144</v>
      </c>
      <c r="B205" s="2" t="s">
        <v>237</v>
      </c>
      <c r="C205" s="2" t="str">
        <f t="shared" si="2"/>
        <v>MOTO HOGAR C.L.R. S.A.S.CIENAGA DE ORO</v>
      </c>
      <c r="D205" s="148" t="str">
        <f>+VLOOKUP(B205,[1]Hoja2!$B$2:$F$194,5,FALSE)</f>
        <v>10.1.A</v>
      </c>
      <c r="E205" s="25" t="s">
        <v>316</v>
      </c>
    </row>
    <row r="206" spans="1:25">
      <c r="A206" s="2" t="s">
        <v>144</v>
      </c>
      <c r="B206" s="2" t="s">
        <v>145</v>
      </c>
      <c r="C206" s="2" t="str">
        <f t="shared" si="2"/>
        <v>MOTO HOGAR C.L.R. S.A.S.SAMPUES</v>
      </c>
      <c r="D206" s="148" t="str">
        <f>+VLOOKUP(B206,[1]Hoja2!$B$2:$F$194,5,FALSE)</f>
        <v>10.1</v>
      </c>
      <c r="E206" s="25" t="s">
        <v>316</v>
      </c>
    </row>
    <row r="207" spans="1:25">
      <c r="A207" s="2" t="s">
        <v>324</v>
      </c>
      <c r="B207" s="2" t="s">
        <v>325</v>
      </c>
      <c r="C207" s="2" t="str">
        <f t="shared" si="2"/>
        <v>MOTOCARIBE S.A.S.EL CARMEN DE BOLIVAR</v>
      </c>
      <c r="D207" s="148" t="str">
        <f>+VLOOKUP(B207,[1]Hoja2!$B$2:$F$194,5,FALSE)</f>
        <v>11.1</v>
      </c>
      <c r="E207" s="25" t="s">
        <v>316</v>
      </c>
    </row>
    <row r="208" spans="1:25">
      <c r="A208" s="2" t="s">
        <v>146</v>
      </c>
      <c r="B208" s="2" t="s">
        <v>147</v>
      </c>
      <c r="C208" s="2" t="str">
        <f t="shared" si="2"/>
        <v>PADILLA FLOREZ MARIO LUISSAN MARCOS</v>
      </c>
      <c r="D208" s="148" t="str">
        <f>+VLOOKUP(B208,[1]Hoja2!$B$2:$F$194,5,FALSE)</f>
        <v>10.1.A</v>
      </c>
      <c r="E208" s="25" t="s">
        <v>316</v>
      </c>
    </row>
    <row r="209" spans="1:25" s="95" customFormat="1">
      <c r="A209" s="2" t="s">
        <v>246</v>
      </c>
      <c r="B209" s="132" t="s">
        <v>247</v>
      </c>
      <c r="C209" s="2" t="str">
        <f t="shared" si="2"/>
        <v>REGUEMOTOS S.A.S.SAN ANTERO</v>
      </c>
      <c r="D209" s="148" t="str">
        <f>+VLOOKUP(B209,[1]Hoja2!$B$2:$F$194,5,FALSE)</f>
        <v>9.2.A</v>
      </c>
      <c r="E209" s="25" t="s">
        <v>316</v>
      </c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</row>
    <row r="210" spans="1:25">
      <c r="A210" s="2" t="s">
        <v>87</v>
      </c>
      <c r="B210" s="2" t="s">
        <v>166</v>
      </c>
      <c r="C210" s="2" t="str">
        <f t="shared" si="2"/>
        <v>RUBE MOTOS S.A.S.CAUCASIA</v>
      </c>
      <c r="D210" s="148" t="str">
        <f>+VLOOKUP(B210,[1]Hoja2!$B$2:$F$194,5,FALSE)</f>
        <v>8.3</v>
      </c>
      <c r="E210" s="25" t="s">
        <v>316</v>
      </c>
    </row>
    <row r="211" spans="1:25">
      <c r="A211" s="2" t="s">
        <v>138</v>
      </c>
      <c r="B211" s="2" t="s">
        <v>139</v>
      </c>
      <c r="C211" s="2" t="str">
        <f t="shared" si="2"/>
        <v>SUFIMOTOS S.A.S.SINCELEJO</v>
      </c>
      <c r="D211" s="148" t="str">
        <f>+VLOOKUP(B211,[1]Hoja2!$B$2:$F$194,5,FALSE)</f>
        <v>10.1</v>
      </c>
      <c r="E211" s="25" t="s">
        <v>316</v>
      </c>
    </row>
    <row r="212" spans="1:25">
      <c r="A212" s="2" t="s">
        <v>138</v>
      </c>
      <c r="B212" s="2" t="s">
        <v>141</v>
      </c>
      <c r="C212" s="2" t="str">
        <f t="shared" si="2"/>
        <v>SUFIMOTOS S.A.S.COROZAL</v>
      </c>
      <c r="D212" s="148" t="str">
        <f>+VLOOKUP(B212,[1]Hoja2!$B$2:$F$194,5,FALSE)</f>
        <v>10.2</v>
      </c>
      <c r="E212" s="25" t="s">
        <v>316</v>
      </c>
    </row>
    <row r="213" spans="1:25">
      <c r="A213" s="2" t="s">
        <v>138</v>
      </c>
      <c r="B213" s="2" t="s">
        <v>236</v>
      </c>
      <c r="C213" s="2" t="str">
        <f t="shared" si="2"/>
        <v>SUFIMOTOS S.A.S.CHINU</v>
      </c>
      <c r="D213" s="148" t="str">
        <f>+VLOOKUP(B213,[1]Hoja2!$B$2:$F$194,5,FALSE)</f>
        <v>10.1</v>
      </c>
      <c r="E213" s="25" t="s">
        <v>316</v>
      </c>
    </row>
    <row r="214" spans="1:25">
      <c r="A214" s="2" t="s">
        <v>140</v>
      </c>
      <c r="B214" s="2" t="s">
        <v>139</v>
      </c>
      <c r="C214" s="2" t="str">
        <f t="shared" ref="C214:C270" si="3">+CONCATENATE(A214,B214)</f>
        <v>SUPERMOTOS DE CORDOBA S.ASINCELEJO</v>
      </c>
      <c r="D214" s="148" t="str">
        <f>+VLOOKUP(B214,[1]Hoja2!$B$2:$F$194,5,FALSE)</f>
        <v>10.1</v>
      </c>
      <c r="E214" s="25" t="s">
        <v>316</v>
      </c>
    </row>
    <row r="215" spans="1:25">
      <c r="A215" s="2" t="s">
        <v>140</v>
      </c>
      <c r="B215" s="2" t="s">
        <v>233</v>
      </c>
      <c r="C215" s="2" t="str">
        <f t="shared" si="3"/>
        <v>SUPERMOTOS DE CORDOBA S.AMONTERIA</v>
      </c>
      <c r="D215" s="148" t="str">
        <f>+VLOOKUP(B215,[1]Hoja2!$B$2:$F$194,5,FALSE)</f>
        <v>9.2</v>
      </c>
      <c r="E215" s="25" t="s">
        <v>316</v>
      </c>
    </row>
    <row r="216" spans="1:25">
      <c r="A216" s="2" t="s">
        <v>140</v>
      </c>
      <c r="B216" s="2" t="s">
        <v>238</v>
      </c>
      <c r="C216" s="2" t="str">
        <f t="shared" si="3"/>
        <v>SUPERMOTOS DE CORDOBA S.ALORICA</v>
      </c>
      <c r="D216" s="148" t="str">
        <f>+VLOOKUP(B216,[1]Hoja2!$B$2:$F$194,5,FALSE)</f>
        <v>9.2</v>
      </c>
      <c r="E216" s="25" t="s">
        <v>316</v>
      </c>
    </row>
    <row r="217" spans="1:25">
      <c r="A217" s="2" t="s">
        <v>165</v>
      </c>
      <c r="B217" s="2" t="s">
        <v>166</v>
      </c>
      <c r="C217" s="2" t="str">
        <f t="shared" si="3"/>
        <v>ZUPERMOTO S.A.CAUCASIA</v>
      </c>
      <c r="D217" s="148" t="str">
        <f>+VLOOKUP(B217,[1]Hoja2!$B$2:$F$194,5,FALSE)</f>
        <v>8.3</v>
      </c>
      <c r="E217" s="25" t="s">
        <v>316</v>
      </c>
    </row>
    <row r="218" spans="1:25">
      <c r="A218" s="2" t="s">
        <v>142</v>
      </c>
      <c r="B218" s="128" t="s">
        <v>196</v>
      </c>
      <c r="C218" s="2" t="str">
        <f t="shared" si="3"/>
        <v>CASTILLO NOGUERA LEIDY ALEJANDRAMAGANGUE</v>
      </c>
      <c r="D218" s="148" t="str">
        <f>+VLOOKUP(B218,[1]Hoja2!$B$2:$F$194,5,FALSE)</f>
        <v>10.2</v>
      </c>
      <c r="E218" s="25" t="s">
        <v>316</v>
      </c>
    </row>
    <row r="219" spans="1:25">
      <c r="A219" s="2" t="s">
        <v>142</v>
      </c>
      <c r="B219" s="2" t="s">
        <v>143</v>
      </c>
      <c r="C219" s="2" t="str">
        <f t="shared" si="3"/>
        <v>CASTILLO NOGUERA LEIDY ALEJANDRAMAJAGUAL</v>
      </c>
      <c r="D219" s="148" t="str">
        <f>+VLOOKUP(B219,[1]Hoja2!$B$2:$F$194,5,FALSE)</f>
        <v>10.1</v>
      </c>
      <c r="E219" s="25" t="s">
        <v>316</v>
      </c>
    </row>
    <row r="220" spans="1:25">
      <c r="A220" s="2" t="s">
        <v>299</v>
      </c>
      <c r="B220" s="2" t="s">
        <v>198</v>
      </c>
      <c r="C220" s="2" t="str">
        <f t="shared" si="3"/>
        <v>DELCO S.A.SMOMPOS</v>
      </c>
      <c r="D220" s="148" t="str">
        <f>+VLOOKUP(B220,[1]Hoja2!$B$2:$F$194,5,FALSE)</f>
        <v>10.2</v>
      </c>
      <c r="E220" s="25" t="s">
        <v>316</v>
      </c>
    </row>
    <row r="221" spans="1:25">
      <c r="A221" s="2" t="s">
        <v>97</v>
      </c>
      <c r="B221" s="2" t="s">
        <v>98</v>
      </c>
      <c r="C221" s="2" t="str">
        <f t="shared" si="3"/>
        <v>DISTRIGON LIMITADASANTA ANA</v>
      </c>
      <c r="D221" s="148" t="str">
        <f>+VLOOKUP(B221,[1]Hoja2!$B$2:$F$194,5,FALSE)</f>
        <v>10.2</v>
      </c>
      <c r="E221" s="25" t="s">
        <v>316</v>
      </c>
    </row>
    <row r="222" spans="1:25">
      <c r="A222" s="2" t="s">
        <v>97</v>
      </c>
      <c r="B222" s="2" t="s">
        <v>96</v>
      </c>
      <c r="C222" s="2" t="str">
        <f t="shared" si="3"/>
        <v>DISTRIGON LIMITADASAN SEBASTIAN BUENAVIST</v>
      </c>
      <c r="D222" s="148" t="str">
        <f>+VLOOKUP(B222,[1]Hoja2!$B$2:$F$194,5,FALSE)</f>
        <v>10.2</v>
      </c>
      <c r="E222" s="25" t="s">
        <v>316</v>
      </c>
    </row>
    <row r="223" spans="1:25">
      <c r="A223" s="2" t="s">
        <v>197</v>
      </c>
      <c r="B223" s="2" t="s">
        <v>198</v>
      </c>
      <c r="C223" s="2" t="str">
        <f t="shared" si="3"/>
        <v>JISSEN HANNA SIRENEMOMPOS</v>
      </c>
      <c r="D223" s="148" t="str">
        <f>+VLOOKUP(B223,[1]Hoja2!$B$2:$F$194,5,FALSE)</f>
        <v>10.2</v>
      </c>
      <c r="E223" s="25" t="s">
        <v>316</v>
      </c>
    </row>
    <row r="224" spans="1:25">
      <c r="A224" s="2" t="s">
        <v>91</v>
      </c>
      <c r="B224" s="2" t="s">
        <v>92</v>
      </c>
      <c r="C224" s="2" t="str">
        <f t="shared" si="3"/>
        <v>LOPEZ NARVAEZ JOSE DAVIDGUAMAL</v>
      </c>
      <c r="D224" s="148" t="str">
        <f>+VLOOKUP(B224,[1]Hoja2!$B$2:$F$194,5,FALSE)</f>
        <v>10.2</v>
      </c>
      <c r="E224" s="25" t="s">
        <v>316</v>
      </c>
    </row>
    <row r="225" spans="1:25">
      <c r="A225" s="2" t="s">
        <v>91</v>
      </c>
      <c r="B225" s="2" t="s">
        <v>98</v>
      </c>
      <c r="C225" s="2" t="str">
        <f t="shared" si="3"/>
        <v>LOPEZ NARVAEZ JOSE DAVIDSANTA ANA</v>
      </c>
      <c r="D225" s="148" t="str">
        <f>+VLOOKUP(B225,[1]Hoja2!$B$2:$F$194,5,FALSE)</f>
        <v>10.2</v>
      </c>
      <c r="E225" s="25" t="s">
        <v>316</v>
      </c>
    </row>
    <row r="226" spans="1:25">
      <c r="A226" s="2" t="s">
        <v>93</v>
      </c>
      <c r="B226" s="2" t="s">
        <v>196</v>
      </c>
      <c r="C226" s="2" t="str">
        <f t="shared" si="3"/>
        <v>MOTO HIT LTDAMAGANGUE</v>
      </c>
      <c r="D226" s="148" t="str">
        <f>+VLOOKUP(B226,[1]Hoja2!$B$2:$F$194,5,FALSE)</f>
        <v>10.2</v>
      </c>
      <c r="E226" s="25" t="s">
        <v>316</v>
      </c>
    </row>
    <row r="227" spans="1:25">
      <c r="A227" s="2" t="s">
        <v>195</v>
      </c>
      <c r="B227" s="2" t="s">
        <v>196</v>
      </c>
      <c r="C227" s="2" t="str">
        <f t="shared" si="3"/>
        <v>MOTOMAS DE LA COSTA LTDAMAGANGUE</v>
      </c>
      <c r="D227" s="148" t="str">
        <f>+VLOOKUP(B227,[1]Hoja2!$B$2:$F$194,5,FALSE)</f>
        <v>10.2</v>
      </c>
      <c r="E227" s="25" t="s">
        <v>316</v>
      </c>
    </row>
    <row r="228" spans="1:25" s="95" customFormat="1">
      <c r="A228" s="2" t="s">
        <v>87</v>
      </c>
      <c r="B228" s="132" t="s">
        <v>88</v>
      </c>
      <c r="C228" s="2" t="str">
        <f t="shared" si="3"/>
        <v>RUBE MOTOS S.A.S.EL BANCO</v>
      </c>
      <c r="D228" s="148" t="str">
        <f>+VLOOKUP(B228,[1]Hoja2!$B$2:$F$194,5,FALSE)</f>
        <v>10.2</v>
      </c>
      <c r="E228" s="25" t="s">
        <v>316</v>
      </c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</row>
    <row r="229" spans="1:25">
      <c r="A229" s="2" t="s">
        <v>95</v>
      </c>
      <c r="B229" s="129" t="s">
        <v>305</v>
      </c>
      <c r="C229" s="2" t="str">
        <f t="shared" si="3"/>
        <v>MOTO SUPER S.A.SASTREA</v>
      </c>
      <c r="D229" s="148" t="str">
        <f>+VLOOKUP(B229,[1]Hoja2!$B$2:$F$194,5,FALSE)</f>
        <v>6.4</v>
      </c>
      <c r="E229" s="25" t="s">
        <v>316</v>
      </c>
    </row>
    <row r="230" spans="1:25">
      <c r="A230" s="2" t="s">
        <v>396</v>
      </c>
      <c r="B230" s="150" t="s">
        <v>236</v>
      </c>
      <c r="C230" s="2" t="str">
        <f t="shared" si="3"/>
        <v>SUPREMOTOS S.A.S.CHINU</v>
      </c>
      <c r="D230" s="148" t="str">
        <f>+VLOOKUP(B230,[1]Hoja2!$B$2:$F$194,5,FALSE)</f>
        <v>10.1</v>
      </c>
      <c r="E230" s="25" t="s">
        <v>316</v>
      </c>
    </row>
    <row r="231" spans="1:25">
      <c r="A231" s="2" t="s">
        <v>396</v>
      </c>
      <c r="B231" s="2" t="s">
        <v>141</v>
      </c>
      <c r="C231" s="2" t="str">
        <f t="shared" si="3"/>
        <v>SUPREMOTOS S.A.S.COROZAL</v>
      </c>
      <c r="D231" s="148" t="str">
        <f>+VLOOKUP(B231,[1]Hoja2!$B$2:$F$194,5,FALSE)</f>
        <v>10.2</v>
      </c>
      <c r="E231" s="25" t="s">
        <v>316</v>
      </c>
    </row>
    <row r="232" spans="1:25">
      <c r="A232" s="2" t="s">
        <v>396</v>
      </c>
      <c r="B232" s="2" t="s">
        <v>139</v>
      </c>
      <c r="C232" s="2" t="str">
        <f t="shared" si="3"/>
        <v>SUPREMOTOS S.A.S.SINCELEJO</v>
      </c>
      <c r="D232" s="148" t="str">
        <f>+VLOOKUP(B232,[1]Hoja2!$B$2:$F$194,5,FALSE)</f>
        <v>10.1</v>
      </c>
      <c r="E232" s="25" t="s">
        <v>316</v>
      </c>
    </row>
    <row r="233" spans="1:25">
      <c r="A233" s="2" t="s">
        <v>239</v>
      </c>
      <c r="B233" s="2" t="s">
        <v>240</v>
      </c>
      <c r="C233" s="2" t="str">
        <f t="shared" si="3"/>
        <v>MOTOCENTRO HONDA S.A.MONTELIBANO</v>
      </c>
      <c r="D233" s="148" t="str">
        <f>+VLOOKUP(B233,[1]Hoja2!$B$2:$F$194,5,FALSE)</f>
        <v>8.3.A</v>
      </c>
      <c r="E233" s="25" t="s">
        <v>316</v>
      </c>
    </row>
    <row r="234" spans="1:25" s="78" customFormat="1">
      <c r="A234" s="132" t="str">
        <f>+A233</f>
        <v>MOTOCENTRO HONDA S.A.</v>
      </c>
      <c r="B234" s="2" t="s">
        <v>413</v>
      </c>
      <c r="C234" s="2" t="str">
        <f t="shared" si="3"/>
        <v>MOTOCENTRO HONDA S.A.LA APARTADA</v>
      </c>
      <c r="D234" s="148" t="str">
        <f>+VLOOKUP(B234,[1]Hoja2!$B$2:$F$194,5,FALSE)</f>
        <v>8.3</v>
      </c>
      <c r="E234" s="25" t="s">
        <v>316</v>
      </c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</row>
    <row r="235" spans="1:25">
      <c r="A235" s="2" t="s">
        <v>239</v>
      </c>
      <c r="B235" s="2" t="s">
        <v>326</v>
      </c>
      <c r="C235" s="2" t="str">
        <f t="shared" si="3"/>
        <v>MOTOCENTRO HONDA S.A.PUERTO LIBERTADOR</v>
      </c>
      <c r="D235" s="148" t="str">
        <f>+VLOOKUP(B235,[1]Hoja2!$B$2:$F$194,5,FALSE)</f>
        <v>8.3.A</v>
      </c>
      <c r="E235" s="25" t="s">
        <v>316</v>
      </c>
    </row>
    <row r="236" spans="1:25" s="153" customFormat="1">
      <c r="A236" s="2" t="s">
        <v>239</v>
      </c>
      <c r="B236" s="2" t="s">
        <v>170</v>
      </c>
      <c r="C236" s="2" t="str">
        <f t="shared" si="3"/>
        <v>MOTOCENTRO HONDA S.A.PUERTO BERRIO</v>
      </c>
      <c r="D236" s="148" t="s">
        <v>1265</v>
      </c>
      <c r="E236" s="25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</row>
    <row r="237" spans="1:25">
      <c r="A237" s="2" t="s">
        <v>239</v>
      </c>
      <c r="B237" s="2" t="s">
        <v>327</v>
      </c>
      <c r="C237" s="2" t="str">
        <f t="shared" si="3"/>
        <v>MOTOCENTRO HONDA S.A.AYAPEL</v>
      </c>
      <c r="D237" s="148" t="str">
        <f>+VLOOKUP(B237,[1]Hoja2!$B$2:$F$194,5,FALSE)</f>
        <v>8.3.A</v>
      </c>
      <c r="E237" s="25" t="s">
        <v>316</v>
      </c>
    </row>
    <row r="238" spans="1:25">
      <c r="A238" s="2" t="s">
        <v>239</v>
      </c>
      <c r="B238" s="2" t="s">
        <v>235</v>
      </c>
      <c r="C238" s="2" t="str">
        <f t="shared" si="3"/>
        <v>MOTOCENTRO HONDA S.A.CERETE</v>
      </c>
      <c r="D238" s="148" t="str">
        <f>+VLOOKUP(B238,[1]Hoja2!$B$2:$F$194,5,FALSE)</f>
        <v>9.2</v>
      </c>
      <c r="E238" s="25" t="s">
        <v>316</v>
      </c>
    </row>
    <row r="239" spans="1:25">
      <c r="A239" s="2" t="s">
        <v>239</v>
      </c>
      <c r="B239" s="2" t="s">
        <v>328</v>
      </c>
      <c r="C239" s="2" t="str">
        <f t="shared" si="3"/>
        <v>MOTOCENTRO HONDA S.A.TARAZA</v>
      </c>
      <c r="D239" s="148" t="str">
        <f>+VLOOKUP(B239,[1]Hoja2!$B$2:$F$194,5,FALSE)</f>
        <v>8.3</v>
      </c>
      <c r="E239" s="25" t="s">
        <v>316</v>
      </c>
    </row>
    <row r="240" spans="1:25">
      <c r="A240" s="2" t="s">
        <v>182</v>
      </c>
      <c r="B240" s="2" t="s">
        <v>183</v>
      </c>
      <c r="C240" s="2" t="str">
        <f t="shared" si="3"/>
        <v>BICIMOTOS Y REPUESTOS S.A.SSOLEDAD</v>
      </c>
      <c r="D240" s="148" t="str">
        <f>+VLOOKUP(B240,[1]Hoja2!$B$2:$F$194,5,FALSE)</f>
        <v>11.2</v>
      </c>
      <c r="E240" s="25" t="s">
        <v>406</v>
      </c>
    </row>
    <row r="241" spans="1:25">
      <c r="A241" s="2" t="s">
        <v>297</v>
      </c>
      <c r="B241" s="2" t="s">
        <v>179</v>
      </c>
      <c r="C241" s="2" t="str">
        <f t="shared" si="3"/>
        <v>COLVENTAS S.A.BARRANQUILLA</v>
      </c>
      <c r="D241" s="148" t="str">
        <f>+VLOOKUP(B241,[1]Hoja2!$B$2:$F$194,5,FALSE)</f>
        <v>11.2</v>
      </c>
      <c r="E241" s="25" t="s">
        <v>406</v>
      </c>
    </row>
    <row r="242" spans="1:25">
      <c r="A242" s="2" t="s">
        <v>297</v>
      </c>
      <c r="B242" s="2" t="s">
        <v>194</v>
      </c>
      <c r="C242" s="2" t="str">
        <f t="shared" si="3"/>
        <v>COLVENTAS S.A.CARTAGENA</v>
      </c>
      <c r="D242" s="148" t="str">
        <f>+VLOOKUP(B242,[1]Hoja2!$B$2:$F$194,5,FALSE)</f>
        <v>11.1.A</v>
      </c>
      <c r="E242" s="25" t="s">
        <v>406</v>
      </c>
    </row>
    <row r="243" spans="1:25">
      <c r="A243" s="2" t="s">
        <v>297</v>
      </c>
      <c r="B243" s="2" t="s">
        <v>86</v>
      </c>
      <c r="C243" s="2" t="str">
        <f t="shared" si="3"/>
        <v>COLVENTAS S.A.SANTA MARTA</v>
      </c>
      <c r="D243" s="148" t="str">
        <f>+VLOOKUP(B243,[1]Hoja2!$B$2:$F$194,5,FALSE)</f>
        <v>11.2</v>
      </c>
      <c r="E243" s="25" t="s">
        <v>406</v>
      </c>
    </row>
    <row r="244" spans="1:25">
      <c r="A244" s="2" t="s">
        <v>299</v>
      </c>
      <c r="B244" s="2" t="s">
        <v>300</v>
      </c>
      <c r="C244" s="2" t="str">
        <f t="shared" si="3"/>
        <v>DELCO S.A.SCIENAGA</v>
      </c>
      <c r="D244" s="148" t="str">
        <f>+VLOOKUP(B244,[1]Hoja2!$B$2:$F$194,5,FALSE)</f>
        <v>11.2</v>
      </c>
      <c r="E244" s="25" t="s">
        <v>406</v>
      </c>
    </row>
    <row r="245" spans="1:25">
      <c r="A245" s="2" t="s">
        <v>299</v>
      </c>
      <c r="B245" s="131" t="s">
        <v>90</v>
      </c>
      <c r="C245" s="2" t="str">
        <f t="shared" si="3"/>
        <v>DELCO S.A.SFUNDACION</v>
      </c>
      <c r="D245" s="148" t="str">
        <f>+VLOOKUP(B245,[1]Hoja2!$B$2:$F$194,5,FALSE)</f>
        <v>11.2</v>
      </c>
      <c r="E245" s="25" t="s">
        <v>406</v>
      </c>
    </row>
    <row r="246" spans="1:25">
      <c r="A246" s="2" t="s">
        <v>299</v>
      </c>
      <c r="B246" s="131" t="s">
        <v>301</v>
      </c>
      <c r="C246" s="2" t="str">
        <f t="shared" si="3"/>
        <v>DELCO S.A.SPIVIJAY</v>
      </c>
      <c r="D246" s="148" t="str">
        <f>+VLOOKUP(B246,[1]Hoja2!$B$2:$F$194,5,FALSE)</f>
        <v>11.2</v>
      </c>
      <c r="E246" s="25" t="s">
        <v>406</v>
      </c>
    </row>
    <row r="247" spans="1:25">
      <c r="A247" s="25" t="s">
        <v>299</v>
      </c>
      <c r="B247" s="2" t="s">
        <v>86</v>
      </c>
      <c r="C247" s="2" t="str">
        <f t="shared" si="3"/>
        <v>DELCO S.A.SSANTA MARTA</v>
      </c>
      <c r="D247" s="148" t="str">
        <f>+VLOOKUP(B247,[1]Hoja2!$B$2:$F$194,5,FALSE)</f>
        <v>11.2</v>
      </c>
      <c r="E247" s="25" t="s">
        <v>406</v>
      </c>
    </row>
    <row r="248" spans="1:25">
      <c r="A248" s="2" t="s">
        <v>180</v>
      </c>
      <c r="B248" s="128" t="s">
        <v>1243</v>
      </c>
      <c r="C248" s="2" t="str">
        <f t="shared" si="3"/>
        <v>INVERSIONES HERNANDEZ SINNING H&amp;S S.A.SSANTO TOMAS</v>
      </c>
      <c r="D248" s="151" t="s">
        <v>1254</v>
      </c>
      <c r="E248" s="2" t="s">
        <v>406</v>
      </c>
    </row>
    <row r="249" spans="1:25">
      <c r="A249" s="25" t="s">
        <v>180</v>
      </c>
      <c r="B249" s="2" t="s">
        <v>181</v>
      </c>
      <c r="C249" s="2" t="str">
        <f t="shared" si="3"/>
        <v>INVERSIONES HERNANDEZ SINNING H&amp;S S.A.SSABANALARGA</v>
      </c>
      <c r="D249" s="148" t="str">
        <f>+VLOOKUP(B249,[1]Hoja2!$B$2:$F$194,5,FALSE)</f>
        <v>11.2</v>
      </c>
      <c r="E249" s="25" t="s">
        <v>406</v>
      </c>
    </row>
    <row r="250" spans="1:25">
      <c r="A250" s="25" t="s">
        <v>89</v>
      </c>
      <c r="B250" s="2" t="s">
        <v>90</v>
      </c>
      <c r="C250" s="2" t="str">
        <f t="shared" si="3"/>
        <v>MOTOS IBC S.A.SFUNDACION</v>
      </c>
      <c r="D250" s="148" t="str">
        <f>+VLOOKUP(B250,[1]Hoja2!$B$2:$F$194,5,FALSE)</f>
        <v>11.2</v>
      </c>
      <c r="E250" s="25" t="s">
        <v>406</v>
      </c>
    </row>
    <row r="251" spans="1:25">
      <c r="A251" s="2" t="s">
        <v>193</v>
      </c>
      <c r="B251" s="28" t="s">
        <v>194</v>
      </c>
      <c r="C251" s="2" t="str">
        <f t="shared" si="3"/>
        <v>SUPERMOTOS DE BOLIVAR S.A.S.CARTAGENA</v>
      </c>
      <c r="D251" s="148" t="str">
        <f>+VLOOKUP(B251,[1]Hoja2!$B$2:$F$194,5,FALSE)</f>
        <v>11.1.A</v>
      </c>
      <c r="E251" s="25" t="s">
        <v>406</v>
      </c>
    </row>
    <row r="252" spans="1:25" s="17" customFormat="1">
      <c r="A252" s="2" t="s">
        <v>178</v>
      </c>
      <c r="B252" s="2" t="s">
        <v>179</v>
      </c>
      <c r="C252" s="2" t="str">
        <f t="shared" si="3"/>
        <v>SUPERMOTOS DEL ATLANTICO S.A.SBARRANQUILLA</v>
      </c>
      <c r="D252" s="148" t="str">
        <f>+VLOOKUP(B252,[1]Hoja2!$B$2:$F$194,5,FALSE)</f>
        <v>11.2</v>
      </c>
      <c r="E252" s="25" t="s">
        <v>406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2" t="s">
        <v>85</v>
      </c>
      <c r="B253" s="2" t="s">
        <v>86</v>
      </c>
      <c r="C253" s="2" t="str">
        <f t="shared" si="3"/>
        <v>SUPERMOTOS DEL MAGDALENA S.A.SSANTA MARTA</v>
      </c>
      <c r="D253" s="148" t="str">
        <f>+VLOOKUP(B253,[1]Hoja2!$B$2:$F$194,5,FALSE)</f>
        <v>11.2</v>
      </c>
      <c r="E253" s="2" t="s">
        <v>406</v>
      </c>
    </row>
    <row r="254" spans="1:25" s="29" customFormat="1">
      <c r="A254" s="2" t="s">
        <v>95</v>
      </c>
      <c r="B254" s="131" t="s">
        <v>96</v>
      </c>
      <c r="C254" s="2" t="str">
        <f t="shared" si="3"/>
        <v>MOTO SUPER S.A.SSAN SEBASTIAN BUENAVIST</v>
      </c>
      <c r="D254" s="148" t="str">
        <f>+VLOOKUP(B254,[1]Hoja2!$B$2:$F$194,5,FALSE)</f>
        <v>10.2</v>
      </c>
      <c r="E254" s="25" t="s">
        <v>406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s="29" customFormat="1">
      <c r="A255" s="2" t="s">
        <v>95</v>
      </c>
      <c r="B255" s="149" t="s">
        <v>98</v>
      </c>
      <c r="C255" s="2" t="str">
        <f t="shared" si="3"/>
        <v>MOTO SUPER S.A.SSANTA ANA</v>
      </c>
      <c r="D255" s="148" t="str">
        <f>+VLOOKUP(B255,[1]Hoja2!$B$2:$F$194,5,FALSE)</f>
        <v>10.2</v>
      </c>
      <c r="E255" s="25" t="s">
        <v>406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s="29" customFormat="1">
      <c r="A256" s="2" t="s">
        <v>95</v>
      </c>
      <c r="B256" s="2" t="s">
        <v>304</v>
      </c>
      <c r="C256" s="2" t="str">
        <f t="shared" si="3"/>
        <v>MOTO SUPER S.A.SRIOHACHA</v>
      </c>
      <c r="D256" s="148" t="str">
        <f>+VLOOKUP(B256,[1]Hoja2!$B$2:$F$194,5,FALSE)</f>
        <v>6.4</v>
      </c>
      <c r="E256" s="25" t="s">
        <v>406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5">
      <c r="A257" s="2" t="s">
        <v>299</v>
      </c>
      <c r="B257" s="2" t="s">
        <v>230</v>
      </c>
      <c r="C257" s="2" t="str">
        <f t="shared" si="3"/>
        <v>DELCO S.A.SBOSCONIA</v>
      </c>
      <c r="D257" s="148" t="str">
        <f>+VLOOKUP(B257,[1]Hoja2!$B$2:$F$194,5,FALSE)</f>
        <v>6.4</v>
      </c>
      <c r="E257" s="25" t="s">
        <v>407</v>
      </c>
    </row>
    <row r="258" spans="1:5">
      <c r="A258" s="2" t="s">
        <v>97</v>
      </c>
      <c r="B258" s="2" t="s">
        <v>305</v>
      </c>
      <c r="C258" s="2" t="str">
        <f t="shared" si="3"/>
        <v>DISTRIGON LIMITADAASTREA</v>
      </c>
      <c r="D258" s="148" t="str">
        <f>+VLOOKUP(B258,[1]Hoja2!$B$2:$F$194,5,FALSE)</f>
        <v>6.4</v>
      </c>
      <c r="E258" s="25" t="s">
        <v>407</v>
      </c>
    </row>
    <row r="259" spans="1:5">
      <c r="A259" s="2" t="s">
        <v>310</v>
      </c>
      <c r="B259" s="2" t="s">
        <v>312</v>
      </c>
      <c r="C259" s="2" t="str">
        <f t="shared" si="3"/>
        <v>GOMEZ GUERRERO MAURICIOSAN ALBERTO</v>
      </c>
      <c r="D259" s="148" t="str">
        <f>+VLOOKUP(B259,[1]Hoja2!$B$2:$F$194,5,FALSE)</f>
        <v>6.3.A</v>
      </c>
      <c r="E259" s="25" t="s">
        <v>407</v>
      </c>
    </row>
    <row r="260" spans="1:5">
      <c r="A260" s="2" t="s">
        <v>116</v>
      </c>
      <c r="B260" s="2" t="s">
        <v>312</v>
      </c>
      <c r="C260" s="2" t="str">
        <f t="shared" si="3"/>
        <v>OSORIO RIVERO CIRO ALFONSOSAN ALBERTO</v>
      </c>
      <c r="D260" s="148" t="str">
        <f>+VLOOKUP(B260,[1]Hoja2!$B$2:$F$194,5,FALSE)</f>
        <v>6.3.A</v>
      </c>
      <c r="E260" s="25" t="s">
        <v>407</v>
      </c>
    </row>
    <row r="261" spans="1:5">
      <c r="A261" s="2" t="s">
        <v>116</v>
      </c>
      <c r="B261" s="2" t="s">
        <v>117</v>
      </c>
      <c r="C261" s="2" t="str">
        <f t="shared" si="3"/>
        <v>OSORIO RIVERO CIRO ALFONSOOCAÑA</v>
      </c>
      <c r="D261" s="148" t="str">
        <f>+VLOOKUP(B261,[1]Hoja2!$B$2:$F$194,5,FALSE)</f>
        <v>6.3</v>
      </c>
      <c r="E261" s="25" t="s">
        <v>407</v>
      </c>
    </row>
    <row r="262" spans="1:5">
      <c r="A262" s="2" t="s">
        <v>229</v>
      </c>
      <c r="B262" s="2" t="s">
        <v>230</v>
      </c>
      <c r="C262" s="2" t="str">
        <f t="shared" si="3"/>
        <v>RODRIGUEZ ROSA CECILIABOSCONIA</v>
      </c>
      <c r="D262" s="148" t="str">
        <f>+VLOOKUP(B262,[1]Hoja2!$B$2:$F$194,5,FALSE)</f>
        <v>6.4</v>
      </c>
      <c r="E262" s="25" t="s">
        <v>407</v>
      </c>
    </row>
    <row r="263" spans="1:5">
      <c r="A263" s="2" t="s">
        <v>229</v>
      </c>
      <c r="B263" s="2" t="s">
        <v>228</v>
      </c>
      <c r="C263" s="2" t="str">
        <f t="shared" si="3"/>
        <v>RODRIGUEZ ROSA CECILIAVALLEDUPAR</v>
      </c>
      <c r="D263" s="148" t="str">
        <f>+VLOOKUP(B263,[1]Hoja2!$B$2:$F$194,5,FALSE)</f>
        <v>6.4</v>
      </c>
      <c r="E263" s="25" t="s">
        <v>407</v>
      </c>
    </row>
    <row r="264" spans="1:5">
      <c r="A264" s="2" t="s">
        <v>227</v>
      </c>
      <c r="B264" s="2" t="s">
        <v>228</v>
      </c>
      <c r="C264" s="2" t="str">
        <f t="shared" si="3"/>
        <v>SUPERMOTOS DEL CESAR S.A.S.VALLEDUPAR</v>
      </c>
      <c r="D264" s="148" t="str">
        <f>+VLOOKUP(B264,[1]Hoja2!$B$2:$F$194,5,FALSE)</f>
        <v>6.4</v>
      </c>
      <c r="E264" s="2" t="s">
        <v>407</v>
      </c>
    </row>
    <row r="265" spans="1:5">
      <c r="A265" s="2" t="s">
        <v>317</v>
      </c>
      <c r="B265" s="2" t="s">
        <v>318</v>
      </c>
      <c r="C265" s="2" t="str">
        <f t="shared" si="3"/>
        <v>LA BUENA HONDA DEL CARIBE S.A.S.SAN JUAN DEL CESAR</v>
      </c>
      <c r="D265" s="148" t="str">
        <f>+VLOOKUP(B265,[1]Hoja2!$B$2:$F$194,5,FALSE)</f>
        <v>6.4</v>
      </c>
      <c r="E265" s="2" t="s">
        <v>407</v>
      </c>
    </row>
    <row r="266" spans="1:5">
      <c r="A266" s="2" t="s">
        <v>317</v>
      </c>
      <c r="B266" s="129" t="s">
        <v>409</v>
      </c>
      <c r="C266" s="2" t="str">
        <f t="shared" si="3"/>
        <v>LA BUENA HONDA DEL CARIBE S.A.S.HATO NUEVO</v>
      </c>
      <c r="D266" s="148" t="str">
        <f>+VLOOKUP(B266,[1]Hoja2!$B$2:$F$194,5,FALSE)</f>
        <v>6.4</v>
      </c>
      <c r="E266" s="25" t="s">
        <v>407</v>
      </c>
    </row>
    <row r="267" spans="1:5">
      <c r="A267" s="2" t="s">
        <v>317</v>
      </c>
      <c r="B267" s="2" t="s">
        <v>410</v>
      </c>
      <c r="C267" s="2" t="str">
        <f t="shared" si="3"/>
        <v>LA BUENA HONDA DEL CARIBE S.A.S.VILLANUEVA</v>
      </c>
      <c r="D267" s="148" t="str">
        <f>+VLOOKUP(B267,[1]Hoja2!$B$2:$F$194,5,FALSE)</f>
        <v>6.4</v>
      </c>
      <c r="E267" s="25" t="s">
        <v>407</v>
      </c>
    </row>
    <row r="268" spans="1:5">
      <c r="A268" s="2" t="s">
        <v>231</v>
      </c>
      <c r="B268" s="2" t="s">
        <v>232</v>
      </c>
      <c r="C268" s="2" t="str">
        <f t="shared" si="3"/>
        <v>MOTOS GAP S.A.S.CURUMANI</v>
      </c>
      <c r="D268" s="148" t="str">
        <f>+VLOOKUP(B268,[1]Hoja2!$B$2:$F$194,5,FALSE)</f>
        <v>6.4</v>
      </c>
      <c r="E268" s="2" t="s">
        <v>407</v>
      </c>
    </row>
    <row r="269" spans="1:5">
      <c r="A269" s="2" t="s">
        <v>333</v>
      </c>
      <c r="B269" s="2" t="s">
        <v>232</v>
      </c>
      <c r="C269" s="2" t="str">
        <f t="shared" si="3"/>
        <v>PEREZ RODRIGUEZ GUSTAVO ANDRESCURUMANI</v>
      </c>
      <c r="D269" s="148" t="str">
        <f>+VLOOKUP(B269,[1]Hoja2!$B$2:$F$194,5,FALSE)</f>
        <v>6.4</v>
      </c>
      <c r="E269" s="25" t="s">
        <v>414</v>
      </c>
    </row>
    <row r="270" spans="1:5">
      <c r="A270" s="2" t="s">
        <v>74</v>
      </c>
      <c r="B270" s="2" t="s">
        <v>73</v>
      </c>
      <c r="C270" s="2" t="str">
        <f t="shared" si="3"/>
        <v>SALAZAR ACOSTA EDWIN ARTUROPUERTO ASIS</v>
      </c>
      <c r="D270" s="148" t="str">
        <f>+VLOOKUP(B270,[1]Hoja2!$B$2:$F$194,5,FALSE)</f>
        <v>5.2.A</v>
      </c>
      <c r="E270" s="2" t="s">
        <v>414</v>
      </c>
    </row>
  </sheetData>
  <autoFilter ref="A1:D270" xr:uid="{00000000-0009-0000-0000-000000000000}"/>
  <sortState ref="A2:E249">
    <sortCondition ref="D2:D249"/>
  </sortState>
  <pageMargins left="0.7" right="0.7" top="0.75" bottom="0.75" header="0.3" footer="0.3"/>
  <pageSetup scale="82" orientation="portrait" r:id="rId1"/>
  <rowBreaks count="3" manualBreakCount="3">
    <brk id="118" max="16383" man="1"/>
    <brk id="163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M112"/>
  <sheetViews>
    <sheetView topLeftCell="A43" workbookViewId="0">
      <selection activeCell="B60" sqref="B60"/>
    </sheetView>
  </sheetViews>
  <sheetFormatPr defaultColWidth="11.42578125" defaultRowHeight="12.75"/>
  <cols>
    <col min="1" max="1" width="21.5703125" style="205" customWidth="1"/>
    <col min="2" max="2" width="20.140625" style="205" customWidth="1"/>
    <col min="3" max="3" width="19.42578125" style="212" customWidth="1"/>
    <col min="4" max="4" width="29.85546875" style="212" customWidth="1"/>
    <col min="5" max="5" width="22.7109375" style="212" customWidth="1"/>
    <col min="6" max="6" width="48.85546875" style="212" customWidth="1"/>
    <col min="7" max="7" width="15.28515625" style="212" customWidth="1"/>
    <col min="8" max="8" width="16" style="212" customWidth="1"/>
    <col min="9" max="16384" width="11.42578125" style="205"/>
  </cols>
  <sheetData>
    <row r="1" spans="1:13" s="199" customFormat="1">
      <c r="A1" s="195" t="s">
        <v>5</v>
      </c>
      <c r="B1" s="196" t="s">
        <v>1998</v>
      </c>
      <c r="C1" s="197" t="s">
        <v>493</v>
      </c>
      <c r="D1" s="197" t="s">
        <v>515</v>
      </c>
      <c r="E1" s="198" t="s">
        <v>516</v>
      </c>
      <c r="F1" s="198" t="s">
        <v>354</v>
      </c>
      <c r="G1" s="198" t="s">
        <v>284</v>
      </c>
      <c r="H1" s="198" t="s">
        <v>283</v>
      </c>
    </row>
    <row r="2" spans="1:13" ht="15">
      <c r="A2" s="200" t="s">
        <v>1439</v>
      </c>
      <c r="B2" s="200" t="s">
        <v>1440</v>
      </c>
      <c r="C2" s="201">
        <v>5</v>
      </c>
      <c r="D2" s="202">
        <v>0</v>
      </c>
      <c r="E2" s="202">
        <f>+Tabla1[[#This Row],[Total]]-Tabla1[[#This Row],[Programacion dia anterior]]</f>
        <v>5</v>
      </c>
      <c r="F2" s="203" t="str">
        <f t="shared" ref="F2:F35" si="0">+A2&amp;B2</f>
        <v>*CB1 PRO                                          PEARL PRO</v>
      </c>
      <c r="G2" s="204" t="e">
        <f>+SUMIF(DATOS!#REF!,"="&amp;Tabla1[[#This Row],[Referencia-Color]],DATOS!#REF!)</f>
        <v>#REF!</v>
      </c>
      <c r="H2" s="203" t="e">
        <f>+Tabla1[[#This Row],[Disponibilidad Real]]-Tabla1[[#This Row],[Programación]]</f>
        <v>#REF!</v>
      </c>
      <c r="M2" s="206"/>
    </row>
    <row r="3" spans="1:13" ht="15">
      <c r="A3" s="200" t="s">
        <v>1439</v>
      </c>
      <c r="B3" s="200" t="s">
        <v>1441</v>
      </c>
      <c r="C3" s="201">
        <v>79</v>
      </c>
      <c r="D3" s="202">
        <v>0</v>
      </c>
      <c r="E3" s="202">
        <f>+Tabla1[[#This Row],[Total]]-Tabla1[[#This Row],[Programacion dia anterior]]</f>
        <v>79</v>
      </c>
      <c r="F3" s="203" t="str">
        <f t="shared" si="0"/>
        <v>*CB1 PRO                                          ROJO LUCY</v>
      </c>
      <c r="G3" s="204" t="e">
        <f>+SUMIF(DATOS!#REF!,"="&amp;Tabla1[[#This Row],[Referencia-Color]],DATOS!#REF!)</f>
        <v>#REF!</v>
      </c>
      <c r="H3" s="203" t="e">
        <f>+Tabla1[[#This Row],[Disponibilidad Real]]-Tabla1[[#This Row],[Programación]]</f>
        <v>#REF!</v>
      </c>
      <c r="M3" s="206"/>
    </row>
    <row r="4" spans="1:13" ht="15">
      <c r="A4" s="200" t="s">
        <v>14</v>
      </c>
      <c r="B4" s="200" t="s">
        <v>15</v>
      </c>
      <c r="C4" s="201">
        <v>141</v>
      </c>
      <c r="D4" s="202">
        <v>1</v>
      </c>
      <c r="E4" s="202">
        <f>+Tabla1[[#This Row],[Total]]-Tabla1[[#This Row],[Programacion dia anterior]]</f>
        <v>140</v>
      </c>
      <c r="F4" s="203" t="str">
        <f t="shared" si="0"/>
        <v>*CB-110                                           AZUL FIJI</v>
      </c>
      <c r="G4" s="204" t="e">
        <f>+SUMIF(DATOS!#REF!,"="&amp;Tabla1[[#This Row],[Referencia-Color]],DATOS!#REF!)</f>
        <v>#REF!</v>
      </c>
      <c r="H4" s="203" t="e">
        <f>+Tabla1[[#This Row],[Disponibilidad Real]]-Tabla1[[#This Row],[Programación]]</f>
        <v>#REF!</v>
      </c>
      <c r="M4" s="206"/>
    </row>
    <row r="5" spans="1:13" ht="15">
      <c r="A5" s="200" t="s">
        <v>14</v>
      </c>
      <c r="B5" s="200" t="s">
        <v>1421</v>
      </c>
      <c r="C5" s="201">
        <v>128</v>
      </c>
      <c r="D5" s="202">
        <v>1</v>
      </c>
      <c r="E5" s="202">
        <f>+Tabla1[[#This Row],[Total]]-Tabla1[[#This Row],[Programacion dia anterior]]</f>
        <v>127</v>
      </c>
      <c r="F5" s="203" t="str">
        <f t="shared" si="0"/>
        <v xml:space="preserve">*CB-110                                           GRIS MET </v>
      </c>
      <c r="G5" s="204" t="e">
        <f>+SUMIF(DATOS!#REF!,"="&amp;Tabla1[[#This Row],[Referencia-Color]],DATOS!#REF!)</f>
        <v>#REF!</v>
      </c>
      <c r="H5" s="203" t="e">
        <f>+Tabla1[[#This Row],[Disponibilidad Real]]-Tabla1[[#This Row],[Programación]]</f>
        <v>#REF!</v>
      </c>
      <c r="M5" s="206"/>
    </row>
    <row r="6" spans="1:13" ht="15">
      <c r="A6" s="200" t="s">
        <v>14</v>
      </c>
      <c r="B6" s="200" t="s">
        <v>16</v>
      </c>
      <c r="C6" s="201">
        <v>195</v>
      </c>
      <c r="D6" s="202">
        <v>13</v>
      </c>
      <c r="E6" s="202">
        <f>+Tabla1[[#This Row],[Total]]-Tabla1[[#This Row],[Programacion dia anterior]]</f>
        <v>182</v>
      </c>
      <c r="F6" s="203" t="str">
        <f t="shared" si="0"/>
        <v xml:space="preserve">*CB-110                                           NEGRO    </v>
      </c>
      <c r="G6" s="204" t="e">
        <f>+SUMIF(DATOS!#REF!,"="&amp;Tabla1[[#This Row],[Referencia-Color]],DATOS!#REF!)</f>
        <v>#REF!</v>
      </c>
      <c r="H6" s="203" t="e">
        <f>+Tabla1[[#This Row],[Disponibilidad Real]]-Tabla1[[#This Row],[Programación]]</f>
        <v>#REF!</v>
      </c>
      <c r="M6" s="206"/>
    </row>
    <row r="7" spans="1:13" ht="15">
      <c r="A7" s="200" t="s">
        <v>14</v>
      </c>
      <c r="B7" s="200" t="s">
        <v>17</v>
      </c>
      <c r="C7" s="201">
        <v>62</v>
      </c>
      <c r="D7" s="202">
        <v>4</v>
      </c>
      <c r="E7" s="202">
        <f>+Tabla1[[#This Row],[Total]]-Tabla1[[#This Row],[Programacion dia anterior]]</f>
        <v>58</v>
      </c>
      <c r="F7" s="203" t="str">
        <f t="shared" si="0"/>
        <v>*CB-110                                           ROJO SPOR</v>
      </c>
      <c r="G7" s="204" t="e">
        <f>+SUMIF(DATOS!#REF!,"="&amp;Tabla1[[#This Row],[Referencia-Color]],DATOS!#REF!)</f>
        <v>#REF!</v>
      </c>
      <c r="H7" s="203" t="e">
        <f>+Tabla1[[#This Row],[Disponibilidad Real]]-Tabla1[[#This Row],[Programación]]</f>
        <v>#REF!</v>
      </c>
      <c r="M7" s="206"/>
    </row>
    <row r="8" spans="1:13" ht="15">
      <c r="A8" s="200" t="s">
        <v>14</v>
      </c>
      <c r="B8" s="200" t="s">
        <v>1420</v>
      </c>
      <c r="C8" s="201">
        <v>28</v>
      </c>
      <c r="D8" s="202">
        <v>1</v>
      </c>
      <c r="E8" s="202">
        <f>+Tabla1[[#This Row],[Total]]-Tabla1[[#This Row],[Programacion dia anterior]]</f>
        <v>27</v>
      </c>
      <c r="F8" s="203" t="str">
        <f t="shared" si="0"/>
        <v>*CB-110                                           VERDE CAN</v>
      </c>
      <c r="G8" s="204" t="e">
        <f>+SUMIF(DATOS!#REF!,"="&amp;Tabla1[[#This Row],[Referencia-Color]],DATOS!#REF!)</f>
        <v>#REF!</v>
      </c>
      <c r="H8" s="203" t="e">
        <f>+Tabla1[[#This Row],[Disponibilidad Real]]-Tabla1[[#This Row],[Programación]]</f>
        <v>#REF!</v>
      </c>
      <c r="M8" s="206"/>
    </row>
    <row r="9" spans="1:13" ht="15">
      <c r="A9" s="200" t="s">
        <v>28</v>
      </c>
      <c r="B9" s="200" t="s">
        <v>16</v>
      </c>
      <c r="C9" s="201">
        <v>2</v>
      </c>
      <c r="D9" s="202">
        <v>0</v>
      </c>
      <c r="E9" s="202">
        <f>+Tabla1[[#This Row],[Total]]-Tabla1[[#This Row],[Programacion dia anterior]]</f>
        <v>2</v>
      </c>
      <c r="F9" s="203" t="str">
        <f t="shared" si="0"/>
        <v xml:space="preserve">*CBF-125 pt                                       NEGRO    </v>
      </c>
      <c r="G9" s="204" t="e">
        <f>+SUMIF(DATOS!#REF!,"="&amp;Tabla1[[#This Row],[Referencia-Color]],DATOS!#REF!)</f>
        <v>#REF!</v>
      </c>
      <c r="H9" s="203" t="e">
        <f>+Tabla1[[#This Row],[Disponibilidad Real]]-Tabla1[[#This Row],[Programación]]</f>
        <v>#REF!</v>
      </c>
      <c r="M9" s="206"/>
    </row>
    <row r="10" spans="1:13" ht="15">
      <c r="A10" s="200" t="s">
        <v>21</v>
      </c>
      <c r="B10" s="200" t="s">
        <v>1441</v>
      </c>
      <c r="C10" s="201">
        <v>1</v>
      </c>
      <c r="D10" s="202">
        <v>0</v>
      </c>
      <c r="E10" s="202">
        <f>+Tabla1[[#This Row],[Total]]-Tabla1[[#This Row],[Programacion dia anterior]]</f>
        <v>1</v>
      </c>
      <c r="F10" s="203" t="str">
        <f t="shared" si="0"/>
        <v>*WAVE 110                                         ROJO LUCY</v>
      </c>
      <c r="G10" s="204" t="e">
        <f>+SUMIF(DATOS!#REF!,"="&amp;Tabla1[[#This Row],[Referencia-Color]],DATOS!#REF!)</f>
        <v>#REF!</v>
      </c>
      <c r="H10" s="203" t="e">
        <f>+Tabla1[[#This Row],[Disponibilidad Real]]-Tabla1[[#This Row],[Programación]]</f>
        <v>#REF!</v>
      </c>
      <c r="M10" s="206"/>
    </row>
    <row r="11" spans="1:13" ht="15">
      <c r="A11" s="200" t="s">
        <v>27</v>
      </c>
      <c r="B11" s="200" t="s">
        <v>16</v>
      </c>
      <c r="C11" s="201">
        <v>108</v>
      </c>
      <c r="D11" s="202">
        <v>22</v>
      </c>
      <c r="E11" s="202">
        <f>+Tabla1[[#This Row],[Total]]-Tabla1[[#This Row],[Programacion dia anterior]]</f>
        <v>86</v>
      </c>
      <c r="F11" s="203" t="str">
        <f t="shared" si="0"/>
        <v xml:space="preserve">*XR 150L                                          NEGRO    </v>
      </c>
      <c r="G11" s="204" t="e">
        <f>+SUMIF(DATOS!#REF!,"="&amp;Tabla1[[#This Row],[Referencia-Color]],DATOS!#REF!)</f>
        <v>#REF!</v>
      </c>
      <c r="H11" s="203" t="e">
        <f>+Tabla1[[#This Row],[Disponibilidad Real]]-Tabla1[[#This Row],[Programación]]</f>
        <v>#REF!</v>
      </c>
      <c r="M11" s="206"/>
    </row>
    <row r="12" spans="1:13" ht="15">
      <c r="A12" s="200" t="s">
        <v>27</v>
      </c>
      <c r="B12" s="200" t="s">
        <v>26</v>
      </c>
      <c r="C12" s="201">
        <v>3</v>
      </c>
      <c r="D12" s="202">
        <v>3</v>
      </c>
      <c r="E12" s="202">
        <f>+Tabla1[[#This Row],[Total]]-Tabla1[[#This Row],[Programacion dia anterior]]</f>
        <v>0</v>
      </c>
      <c r="F12" s="203" t="str">
        <f t="shared" si="0"/>
        <v>*XR 150L                                          NEGRO BLA</v>
      </c>
      <c r="G12" s="204" t="e">
        <f>+SUMIF(DATOS!#REF!,"="&amp;Tabla1[[#This Row],[Referencia-Color]],DATOS!#REF!)</f>
        <v>#REF!</v>
      </c>
      <c r="H12" s="203" t="e">
        <f>+Tabla1[[#This Row],[Disponibilidad Real]]-Tabla1[[#This Row],[Programación]]</f>
        <v>#REF!</v>
      </c>
      <c r="M12" s="206"/>
    </row>
    <row r="13" spans="1:13" ht="15">
      <c r="A13" s="200" t="s">
        <v>27</v>
      </c>
      <c r="B13" s="200" t="s">
        <v>32</v>
      </c>
      <c r="C13" s="201">
        <v>112</v>
      </c>
      <c r="D13" s="202">
        <v>40</v>
      </c>
      <c r="E13" s="202">
        <f>+Tabla1[[#This Row],[Total]]-Tabla1[[#This Row],[Programacion dia anterior]]</f>
        <v>72</v>
      </c>
      <c r="F13" s="203" t="str">
        <f t="shared" si="0"/>
        <v>*XR 150L                                          NEGRO ROJ</v>
      </c>
      <c r="G13" s="204" t="e">
        <f>+SUMIF(DATOS!#REF!,"="&amp;Tabla1[[#This Row],[Referencia-Color]],DATOS!#REF!)</f>
        <v>#REF!</v>
      </c>
      <c r="H13" s="203" t="e">
        <f>+Tabla1[[#This Row],[Disponibilidad Real]]-Tabla1[[#This Row],[Programación]]</f>
        <v>#REF!</v>
      </c>
      <c r="M13" s="206"/>
    </row>
    <row r="14" spans="1:13" ht="15">
      <c r="A14" s="200" t="s">
        <v>1442</v>
      </c>
      <c r="B14" s="200" t="s">
        <v>1443</v>
      </c>
      <c r="C14" s="201">
        <v>4</v>
      </c>
      <c r="D14" s="202">
        <v>0</v>
      </c>
      <c r="E14" s="202">
        <f>+Tabla1[[#This Row],[Total]]-Tabla1[[#This Row],[Programacion dia anterior]]</f>
        <v>4</v>
      </c>
      <c r="F14" s="203" t="str">
        <f t="shared" si="0"/>
        <v>*XR-250 TORNADO pt MD34                           BLANCO NE</v>
      </c>
      <c r="G14" s="204" t="e">
        <f>+SUMIF(DATOS!#REF!,"="&amp;Tabla1[[#This Row],[Referencia-Color]],DATOS!#REF!)</f>
        <v>#REF!</v>
      </c>
      <c r="H14" s="203" t="e">
        <f>+Tabla1[[#This Row],[Disponibilidad Real]]-Tabla1[[#This Row],[Programación]]</f>
        <v>#REF!</v>
      </c>
      <c r="M14" s="206"/>
    </row>
    <row r="15" spans="1:13" ht="15">
      <c r="A15" s="200" t="s">
        <v>1444</v>
      </c>
      <c r="B15" s="200" t="s">
        <v>1445</v>
      </c>
      <c r="C15" s="201">
        <v>60</v>
      </c>
      <c r="D15" s="202">
        <v>0</v>
      </c>
      <c r="E15" s="202">
        <f>+Tabla1[[#This Row],[Total]]-Tabla1[[#This Row],[Programacion dia anterior]]</f>
        <v>60</v>
      </c>
      <c r="F15" s="203" t="str">
        <f t="shared" si="0"/>
        <v>CB 125F                                           AZUL ONIX</v>
      </c>
      <c r="G15" s="204" t="e">
        <f>+SUMIF(DATOS!#REF!,"="&amp;Tabla1[[#This Row],[Referencia-Color]],DATOS!#REF!)</f>
        <v>#REF!</v>
      </c>
      <c r="H15" s="203" t="e">
        <f>+Tabla1[[#This Row],[Disponibilidad Real]]-Tabla1[[#This Row],[Programación]]</f>
        <v>#REF!</v>
      </c>
      <c r="M15" s="206"/>
    </row>
    <row r="16" spans="1:13" ht="15">
      <c r="A16" s="200" t="s">
        <v>1444</v>
      </c>
      <c r="B16" s="200" t="s">
        <v>44</v>
      </c>
      <c r="C16" s="201">
        <v>27</v>
      </c>
      <c r="D16" s="202">
        <v>0</v>
      </c>
      <c r="E16" s="202">
        <f>+Tabla1[[#This Row],[Total]]-Tabla1[[#This Row],[Programacion dia anterior]]</f>
        <v>27</v>
      </c>
      <c r="F16" s="203" t="str">
        <f t="shared" si="0"/>
        <v>CB 125F                                           BLANCO PE</v>
      </c>
      <c r="G16" s="204" t="e">
        <f>+SUMIF(DATOS!#REF!,"="&amp;Tabla1[[#This Row],[Referencia-Color]],DATOS!#REF!)</f>
        <v>#REF!</v>
      </c>
      <c r="H16" s="203" t="e">
        <f>+Tabla1[[#This Row],[Disponibilidad Real]]-Tabla1[[#This Row],[Programación]]</f>
        <v>#REF!</v>
      </c>
      <c r="M16" s="206"/>
    </row>
    <row r="17" spans="1:13" ht="15">
      <c r="A17" s="200" t="s">
        <v>1444</v>
      </c>
      <c r="B17" s="200" t="s">
        <v>1441</v>
      </c>
      <c r="C17" s="201">
        <v>44</v>
      </c>
      <c r="D17" s="202">
        <v>0</v>
      </c>
      <c r="E17" s="202">
        <f>+Tabla1[[#This Row],[Total]]-Tabla1[[#This Row],[Programacion dia anterior]]</f>
        <v>44</v>
      </c>
      <c r="F17" s="203" t="str">
        <f>+A17&amp;B17</f>
        <v>CB 125F                                           ROJO LUCY</v>
      </c>
      <c r="G17" s="204" t="e">
        <f>+SUMIF(DATOS!#REF!,"="&amp;Tabla1[[#This Row],[Referencia-Color]],DATOS!#REF!)</f>
        <v>#REF!</v>
      </c>
      <c r="H17" s="203" t="e">
        <f>+Tabla1[[#This Row],[Disponibilidad Real]]-Tabla1[[#This Row],[Programación]]</f>
        <v>#REF!</v>
      </c>
      <c r="M17" s="206"/>
    </row>
    <row r="18" spans="1:13" ht="15">
      <c r="A18" s="200" t="s">
        <v>1422</v>
      </c>
      <c r="B18" s="200" t="s">
        <v>1423</v>
      </c>
      <c r="C18" s="201">
        <v>49</v>
      </c>
      <c r="D18" s="202">
        <v>5</v>
      </c>
      <c r="E18" s="202">
        <f>+Tabla1[[#This Row],[Total]]-Tabla1[[#This Row],[Programacion dia anterior]]</f>
        <v>44</v>
      </c>
      <c r="F18" s="203" t="str">
        <f t="shared" si="0"/>
        <v>CB 190 REPSOL                                     NARANJA B</v>
      </c>
      <c r="G18" s="204" t="e">
        <f>+SUMIF(DATOS!#REF!,"="&amp;Tabla1[[#This Row],[Referencia-Color]],DATOS!#REF!)</f>
        <v>#REF!</v>
      </c>
      <c r="H18" s="203" t="e">
        <f>+Tabla1[[#This Row],[Disponibilidad Real]]-Tabla1[[#This Row],[Programación]]</f>
        <v>#REF!</v>
      </c>
      <c r="M18" s="206"/>
    </row>
    <row r="19" spans="1:13" ht="15">
      <c r="A19" s="200" t="s">
        <v>10</v>
      </c>
      <c r="B19" s="200" t="s">
        <v>11</v>
      </c>
      <c r="C19" s="201">
        <v>31</v>
      </c>
      <c r="D19" s="202">
        <v>6</v>
      </c>
      <c r="E19" s="202">
        <f>+Tabla1[[#This Row],[Total]]-Tabla1[[#This Row],[Programacion dia anterior]]</f>
        <v>25</v>
      </c>
      <c r="F19" s="203" t="str">
        <f t="shared" si="0"/>
        <v>CB 190R                                           NEGRO ONI</v>
      </c>
      <c r="G19" s="204" t="e">
        <f>+SUMIF(DATOS!#REF!,"="&amp;Tabla1[[#This Row],[Referencia-Color]],DATOS!#REF!)</f>
        <v>#REF!</v>
      </c>
      <c r="H19" s="203" t="e">
        <f>+Tabla1[[#This Row],[Disponibilidad Real]]-Tabla1[[#This Row],[Programación]]</f>
        <v>#REF!</v>
      </c>
      <c r="M19" s="206"/>
    </row>
    <row r="20" spans="1:13" ht="15">
      <c r="A20" s="200" t="s">
        <v>10</v>
      </c>
      <c r="B20" s="200" t="s">
        <v>13</v>
      </c>
      <c r="C20" s="201">
        <v>46</v>
      </c>
      <c r="D20" s="202">
        <v>2</v>
      </c>
      <c r="E20" s="202">
        <f>+Tabla1[[#This Row],[Total]]-Tabla1[[#This Row],[Programacion dia anterior]]</f>
        <v>44</v>
      </c>
      <c r="F20" s="203" t="str">
        <f t="shared" si="0"/>
        <v>CB 190R                                           ROJO NEGR</v>
      </c>
      <c r="G20" s="204" t="e">
        <f>+SUMIF(DATOS!#REF!,"="&amp;Tabla1[[#This Row],[Referencia-Color]],DATOS!#REF!)</f>
        <v>#REF!</v>
      </c>
      <c r="H20" s="203" t="e">
        <f>+Tabla1[[#This Row],[Disponibilidad Real]]-Tabla1[[#This Row],[Programación]]</f>
        <v>#REF!</v>
      </c>
      <c r="M20" s="206"/>
    </row>
    <row r="21" spans="1:13" ht="15">
      <c r="A21" s="200" t="s">
        <v>23</v>
      </c>
      <c r="B21" s="200" t="s">
        <v>24</v>
      </c>
      <c r="C21" s="201">
        <v>1</v>
      </c>
      <c r="D21" s="202">
        <v>0</v>
      </c>
      <c r="E21" s="202">
        <f>+Tabla1[[#This Row],[Total]]-Tabla1[[#This Row],[Programacion dia anterior]]</f>
        <v>1</v>
      </c>
      <c r="F21" s="203" t="str">
        <f t="shared" si="0"/>
        <v>CLICK 125i                                        NEGRO AST</v>
      </c>
      <c r="G21" s="204" t="e">
        <f>+SUMIF(DATOS!#REF!,"="&amp;Tabla1[[#This Row],[Referencia-Color]],DATOS!#REF!)</f>
        <v>#REF!</v>
      </c>
      <c r="H21" s="203" t="e">
        <f>+Tabla1[[#This Row],[Disponibilidad Real]]-Tabla1[[#This Row],[Programación]]</f>
        <v>#REF!</v>
      </c>
      <c r="M21" s="206"/>
    </row>
    <row r="22" spans="1:13" ht="15">
      <c r="A22" s="200" t="s">
        <v>25</v>
      </c>
      <c r="B22" s="200" t="s">
        <v>31</v>
      </c>
      <c r="C22" s="201">
        <v>7</v>
      </c>
      <c r="D22" s="202">
        <v>0</v>
      </c>
      <c r="E22" s="202">
        <f>+Tabla1[[#This Row],[Total]]-Tabla1[[#This Row],[Programacion dia anterior]]</f>
        <v>7</v>
      </c>
      <c r="F22" s="203" t="str">
        <f t="shared" si="0"/>
        <v>DIO 110                                           AZUL BLAN</v>
      </c>
      <c r="G22" s="204" t="e">
        <f>+SUMIF(DATOS!#REF!,"="&amp;Tabla1[[#This Row],[Referencia-Color]],DATOS!#REF!)</f>
        <v>#REF!</v>
      </c>
      <c r="H22" s="203" t="e">
        <f>+Tabla1[[#This Row],[Disponibilidad Real]]-Tabla1[[#This Row],[Programación]]</f>
        <v>#REF!</v>
      </c>
      <c r="M22" s="206"/>
    </row>
    <row r="23" spans="1:13" ht="15">
      <c r="A23" s="200" t="s">
        <v>25</v>
      </c>
      <c r="B23" s="200" t="s">
        <v>1424</v>
      </c>
      <c r="C23" s="201">
        <v>1</v>
      </c>
      <c r="D23" s="202">
        <v>1</v>
      </c>
      <c r="E23" s="202">
        <f>+Tabla1[[#This Row],[Total]]-Tabla1[[#This Row],[Programacion dia anterior]]</f>
        <v>0</v>
      </c>
      <c r="F23" s="203" t="str">
        <f t="shared" si="0"/>
        <v>DIO 110                                           ROJO BLAN</v>
      </c>
      <c r="G23" s="204" t="e">
        <f>+SUMIF(DATOS!#REF!,"="&amp;Tabla1[[#This Row],[Referencia-Color]],DATOS!#REF!)</f>
        <v>#REF!</v>
      </c>
      <c r="H23" s="203" t="e">
        <f>+Tabla1[[#This Row],[Disponibilidad Real]]-Tabla1[[#This Row],[Programación]]</f>
        <v>#REF!</v>
      </c>
      <c r="M23" s="206"/>
    </row>
    <row r="24" spans="1:13" ht="15">
      <c r="A24" s="200" t="s">
        <v>1428</v>
      </c>
      <c r="B24" s="200" t="s">
        <v>1429</v>
      </c>
      <c r="C24" s="201">
        <v>22</v>
      </c>
      <c r="D24" s="202">
        <v>15</v>
      </c>
      <c r="E24" s="202">
        <f>+Tabla1[[#This Row],[Total]]-Tabla1[[#This Row],[Programacion dia anterior]]</f>
        <v>7</v>
      </c>
      <c r="F24" s="203" t="str">
        <f t="shared" si="0"/>
        <v>DREAM  NEO                                        NEGRO AZU</v>
      </c>
      <c r="G24" s="204" t="e">
        <f>+SUMIF(DATOS!#REF!,"="&amp;Tabla1[[#This Row],[Referencia-Color]],DATOS!#REF!)</f>
        <v>#REF!</v>
      </c>
      <c r="H24" s="203" t="e">
        <f>+Tabla1[[#This Row],[Disponibilidad Real]]-Tabla1[[#This Row],[Programación]]</f>
        <v>#REF!</v>
      </c>
      <c r="M24" s="206"/>
    </row>
    <row r="25" spans="1:13" ht="15">
      <c r="A25" s="200" t="s">
        <v>1428</v>
      </c>
      <c r="B25" s="200" t="s">
        <v>32</v>
      </c>
      <c r="C25" s="201">
        <v>12</v>
      </c>
      <c r="D25" s="202">
        <v>0</v>
      </c>
      <c r="E25" s="202">
        <f>+Tabla1[[#This Row],[Total]]-Tabla1[[#This Row],[Programacion dia anterior]]</f>
        <v>12</v>
      </c>
      <c r="F25" s="203" t="str">
        <f t="shared" si="0"/>
        <v>DREAM  NEO                                        NEGRO ROJ</v>
      </c>
      <c r="G25" s="204" t="e">
        <f>+SUMIF(DATOS!#REF!,"="&amp;Tabla1[[#This Row],[Referencia-Color]],DATOS!#REF!)</f>
        <v>#REF!</v>
      </c>
      <c r="H25" s="203" t="e">
        <f>+Tabla1[[#This Row],[Disponibilidad Real]]-Tabla1[[#This Row],[Programación]]</f>
        <v>#REF!</v>
      </c>
      <c r="M25" s="206"/>
    </row>
    <row r="26" spans="1:13" ht="15">
      <c r="A26" s="200" t="s">
        <v>1428</v>
      </c>
      <c r="B26" s="200" t="s">
        <v>1430</v>
      </c>
      <c r="C26" s="201">
        <v>89</v>
      </c>
      <c r="D26" s="202">
        <v>17</v>
      </c>
      <c r="E26" s="202">
        <f>+Tabla1[[#This Row],[Total]]-Tabla1[[#This Row],[Programacion dia anterior]]</f>
        <v>72</v>
      </c>
      <c r="F26" s="203" t="str">
        <f t="shared" si="0"/>
        <v>DREAM  NEO                                        ROJO ALFA</v>
      </c>
      <c r="G26" s="204" t="e">
        <f>+SUMIF(DATOS!#REF!,"="&amp;Tabla1[[#This Row],[Referencia-Color]],DATOS!#REF!)</f>
        <v>#REF!</v>
      </c>
      <c r="H26" s="203" t="e">
        <f>+Tabla1[[#This Row],[Disponibilidad Real]]-Tabla1[[#This Row],[Programación]]</f>
        <v>#REF!</v>
      </c>
      <c r="M26" s="206"/>
    </row>
    <row r="27" spans="1:13" ht="15">
      <c r="A27" s="200" t="s">
        <v>1433</v>
      </c>
      <c r="B27" s="200" t="s">
        <v>16</v>
      </c>
      <c r="C27" s="201">
        <v>30</v>
      </c>
      <c r="D27" s="202">
        <v>2</v>
      </c>
      <c r="E27" s="202">
        <f>+Tabla1[[#This Row],[Total]]-Tabla1[[#This Row],[Programacion dia anterior]]</f>
        <v>28</v>
      </c>
      <c r="F27" s="203" t="str">
        <f t="shared" si="0"/>
        <v xml:space="preserve">WAVE 110S                                         NEGRO    </v>
      </c>
      <c r="G27" s="204" t="e">
        <f>+SUMIF(DATOS!#REF!,"="&amp;Tabla1[[#This Row],[Referencia-Color]],DATOS!#REF!)</f>
        <v>#REF!</v>
      </c>
      <c r="H27" s="203" t="e">
        <f>+Tabla1[[#This Row],[Disponibilidad Real]]-Tabla1[[#This Row],[Programación]]</f>
        <v>#REF!</v>
      </c>
      <c r="M27" s="206"/>
    </row>
    <row r="28" spans="1:13" ht="15">
      <c r="A28" s="200" t="s">
        <v>352</v>
      </c>
      <c r="B28" s="200" t="s">
        <v>44</v>
      </c>
      <c r="C28" s="201">
        <v>1</v>
      </c>
      <c r="D28" s="202">
        <v>1</v>
      </c>
      <c r="E28" s="202">
        <f>+Tabla1[[#This Row],[Total]]-Tabla1[[#This Row],[Programacion dia anterior]]</f>
        <v>0</v>
      </c>
      <c r="F28" s="203" t="str">
        <f t="shared" si="0"/>
        <v>CB 160F DLX                                       BLANCO PE</v>
      </c>
      <c r="G28" s="204" t="e">
        <f>+SUMIF(DATOS!#REF!,"="&amp;Tabla1[[#This Row],[Referencia-Color]],DATOS!#REF!)</f>
        <v>#REF!</v>
      </c>
      <c r="H28" s="203" t="e">
        <f>+Tabla1[[#This Row],[Disponibilidad Real]]-Tabla1[[#This Row],[Programación]]</f>
        <v>#REF!</v>
      </c>
      <c r="M28" s="206"/>
    </row>
    <row r="29" spans="1:13" ht="15">
      <c r="A29" s="200" t="s">
        <v>352</v>
      </c>
      <c r="B29" s="200" t="s">
        <v>17</v>
      </c>
      <c r="C29" s="201">
        <v>6</v>
      </c>
      <c r="D29" s="202">
        <v>6</v>
      </c>
      <c r="E29" s="202">
        <f>+Tabla1[[#This Row],[Total]]-Tabla1[[#This Row],[Programacion dia anterior]]</f>
        <v>0</v>
      </c>
      <c r="F29" s="203" t="str">
        <f t="shared" si="0"/>
        <v>CB 160F DLX                                       ROJO SPOR</v>
      </c>
      <c r="G29" s="204" t="e">
        <f>+SUMIF(DATOS!#REF!,"="&amp;Tabla1[[#This Row],[Referencia-Color]],DATOS!#REF!)</f>
        <v>#REF!</v>
      </c>
      <c r="H29" s="203" t="e">
        <f>+Tabla1[[#This Row],[Disponibilidad Real]]-Tabla1[[#This Row],[Programación]]</f>
        <v>#REF!</v>
      </c>
      <c r="M29" s="206"/>
    </row>
    <row r="30" spans="1:13" ht="15">
      <c r="A30" s="200" t="s">
        <v>1446</v>
      </c>
      <c r="B30" s="200" t="s">
        <v>16</v>
      </c>
      <c r="C30" s="201">
        <v>27</v>
      </c>
      <c r="D30" s="202">
        <v>0</v>
      </c>
      <c r="E30" s="202">
        <f>+Tabla1[[#This Row],[Total]]-Tabla1[[#This Row],[Programacion dia anterior]]</f>
        <v>27</v>
      </c>
      <c r="F30" s="203" t="str">
        <f t="shared" si="0"/>
        <v xml:space="preserve">CBR 250RD                                         NEGRO    </v>
      </c>
      <c r="G30" s="204" t="e">
        <f>+SUMIF(DATOS!#REF!,"="&amp;Tabla1[[#This Row],[Referencia-Color]],DATOS!#REF!)</f>
        <v>#REF!</v>
      </c>
      <c r="H30" s="203" t="e">
        <f>+Tabla1[[#This Row],[Disponibilidad Real]]-Tabla1[[#This Row],[Programación]]</f>
        <v>#REF!</v>
      </c>
      <c r="M30" s="206"/>
    </row>
    <row r="31" spans="1:13" ht="15">
      <c r="A31" s="200" t="s">
        <v>1446</v>
      </c>
      <c r="B31" s="200" t="s">
        <v>1426</v>
      </c>
      <c r="C31" s="201">
        <v>107</v>
      </c>
      <c r="D31" s="202">
        <v>0</v>
      </c>
      <c r="E31" s="202">
        <f>+Tabla1[[#This Row],[Total]]-Tabla1[[#This Row],[Programacion dia anterior]]</f>
        <v>107</v>
      </c>
      <c r="F31" s="203" t="str">
        <f>+A31&amp;B31</f>
        <v xml:space="preserve">CBR 250RD                                         ROJO     </v>
      </c>
      <c r="G31" s="204" t="e">
        <f>+SUMIF(DATOS!#REF!,"="&amp;Tabla1[[#This Row],[Referencia-Color]],DATOS!#REF!)</f>
        <v>#REF!</v>
      </c>
      <c r="H31" s="203" t="e">
        <f>+Tabla1[[#This Row],[Disponibilidad Real]]-Tabla1[[#This Row],[Programación]]</f>
        <v>#REF!</v>
      </c>
      <c r="M31" s="206"/>
    </row>
    <row r="32" spans="1:13" ht="15">
      <c r="A32" s="200" t="s">
        <v>1425</v>
      </c>
      <c r="B32" s="200" t="s">
        <v>16</v>
      </c>
      <c r="C32" s="201">
        <v>55</v>
      </c>
      <c r="D32" s="202">
        <v>1</v>
      </c>
      <c r="E32" s="202">
        <f>+Tabla1[[#This Row],[Total]]-Tabla1[[#This Row],[Programacion dia anterior]]</f>
        <v>54</v>
      </c>
      <c r="F32" s="203" t="str">
        <f t="shared" si="0"/>
        <v xml:space="preserve">CB 250 TWISTER                                    NEGRO    </v>
      </c>
      <c r="G32" s="204" t="e">
        <f>+SUMIF(DATOS!#REF!,"="&amp;Tabla1[[#This Row],[Referencia-Color]],DATOS!#REF!)</f>
        <v>#REF!</v>
      </c>
      <c r="H32" s="203" t="e">
        <f>+Tabla1[[#This Row],[Disponibilidad Real]]-Tabla1[[#This Row],[Programación]]</f>
        <v>#REF!</v>
      </c>
      <c r="M32" s="206"/>
    </row>
    <row r="33" spans="1:13" ht="15">
      <c r="A33" s="200" t="s">
        <v>1425</v>
      </c>
      <c r="B33" s="200" t="s">
        <v>1426</v>
      </c>
      <c r="C33" s="201">
        <v>48</v>
      </c>
      <c r="D33" s="202">
        <v>2</v>
      </c>
      <c r="E33" s="202">
        <f>+Tabla1[[#This Row],[Total]]-Tabla1[[#This Row],[Programacion dia anterior]]</f>
        <v>46</v>
      </c>
      <c r="F33" s="203" t="str">
        <f t="shared" si="0"/>
        <v xml:space="preserve">CB 250 TWISTER                                    ROJO     </v>
      </c>
      <c r="G33" s="204" t="e">
        <f>+SUMIF(DATOS!#REF!,"="&amp;Tabla1[[#This Row],[Referencia-Color]],DATOS!#REF!)</f>
        <v>#REF!</v>
      </c>
      <c r="H33" s="203" t="e">
        <f>+Tabla1[[#This Row],[Disponibilidad Real]]-Tabla1[[#This Row],[Programación]]</f>
        <v>#REF!</v>
      </c>
      <c r="M33" s="206"/>
    </row>
    <row r="34" spans="1:13" ht="15">
      <c r="A34" s="200" t="s">
        <v>1425</v>
      </c>
      <c r="B34" s="200" t="s">
        <v>1447</v>
      </c>
      <c r="C34" s="201">
        <v>24</v>
      </c>
      <c r="D34" s="202">
        <v>0</v>
      </c>
      <c r="E34" s="202">
        <f>+Tabla1[[#This Row],[Total]]-Tabla1[[#This Row],[Programacion dia anterior]]</f>
        <v>24</v>
      </c>
      <c r="F34" s="203" t="str">
        <f t="shared" si="0"/>
        <v xml:space="preserve">CB 250 TWISTER                                    BLANCO   </v>
      </c>
      <c r="G34" s="204" t="e">
        <f>+SUMIF(DATOS!#REF!,"="&amp;Tabla1[[#This Row],[Referencia-Color]],DATOS!#REF!)</f>
        <v>#REF!</v>
      </c>
      <c r="H34" s="203" t="e">
        <f>+Tabla1[[#This Row],[Disponibilidad Real]]-Tabla1[[#This Row],[Programación]]</f>
        <v>#REF!</v>
      </c>
      <c r="M34" s="206"/>
    </row>
    <row r="35" spans="1:13" ht="15">
      <c r="A35" s="200" t="s">
        <v>1448</v>
      </c>
      <c r="B35" s="200" t="s">
        <v>1447</v>
      </c>
      <c r="C35" s="201">
        <v>1</v>
      </c>
      <c r="D35" s="202">
        <v>0</v>
      </c>
      <c r="E35" s="202">
        <f>+Tabla1[[#This Row],[Total]]-Tabla1[[#This Row],[Programacion dia anterior]]</f>
        <v>1</v>
      </c>
      <c r="F35" s="203" t="str">
        <f t="shared" si="0"/>
        <v xml:space="preserve">CBR 500RAF                                        BLANCO   </v>
      </c>
      <c r="G35" s="204" t="e">
        <f>+SUMIF(DATOS!#REF!,"="&amp;Tabla1[[#This Row],[Referencia-Color]],DATOS!#REF!)</f>
        <v>#REF!</v>
      </c>
      <c r="H35" s="203" t="e">
        <f>+Tabla1[[#This Row],[Disponibilidad Real]]-Tabla1[[#This Row],[Programación]]</f>
        <v>#REF!</v>
      </c>
      <c r="M35" s="206"/>
    </row>
    <row r="36" spans="1:13" ht="15">
      <c r="A36" s="200" t="s">
        <v>1449</v>
      </c>
      <c r="B36" s="200" t="s">
        <v>1426</v>
      </c>
      <c r="C36" s="201">
        <v>1</v>
      </c>
      <c r="D36" s="202">
        <v>0</v>
      </c>
      <c r="E36" s="202">
        <f>+Tabla1[[#This Row],[Total]]-Tabla1[[#This Row],[Programacion dia anterior]]</f>
        <v>1</v>
      </c>
      <c r="F36" s="203" t="str">
        <f t="shared" ref="F36:F59" si="1">+A36&amp;B36</f>
        <v xml:space="preserve">CRF 50FH                                          ROJO     </v>
      </c>
      <c r="G36" s="204" t="e">
        <f>+SUMIF(DATOS!#REF!,"="&amp;Tabla1[[#This Row],[Referencia-Color]],DATOS!#REF!)</f>
        <v>#REF!</v>
      </c>
      <c r="H36" s="203" t="e">
        <f>+Tabla1[[#This Row],[Disponibilidad Real]]-Tabla1[[#This Row],[Programación]]</f>
        <v>#REF!</v>
      </c>
      <c r="M36" s="206"/>
    </row>
    <row r="37" spans="1:13" ht="15">
      <c r="A37" s="200" t="s">
        <v>1450</v>
      </c>
      <c r="B37" s="200" t="s">
        <v>16</v>
      </c>
      <c r="C37" s="201">
        <v>40</v>
      </c>
      <c r="D37" s="202">
        <v>0</v>
      </c>
      <c r="E37" s="202">
        <f>+Tabla1[[#This Row],[Total]]-Tabla1[[#This Row],[Programacion dia anterior]]</f>
        <v>40</v>
      </c>
      <c r="F37" s="203" t="str">
        <f t="shared" si="1"/>
        <v xml:space="preserve">CBR250 RG                                         NEGRO    </v>
      </c>
      <c r="G37" s="204" t="e">
        <f>+SUMIF(DATOS!#REF!,"="&amp;Tabla1[[#This Row],[Referencia-Color]],DATOS!#REF!)</f>
        <v>#REF!</v>
      </c>
      <c r="H37" s="203" t="e">
        <f>+Tabla1[[#This Row],[Disponibilidad Real]]-Tabla1[[#This Row],[Programación]]</f>
        <v>#REF!</v>
      </c>
      <c r="M37" s="206"/>
    </row>
    <row r="38" spans="1:13" ht="15">
      <c r="A38" s="200" t="s">
        <v>1450</v>
      </c>
      <c r="B38" s="200" t="s">
        <v>1426</v>
      </c>
      <c r="C38" s="201">
        <v>20</v>
      </c>
      <c r="D38" s="202">
        <v>0</v>
      </c>
      <c r="E38" s="202">
        <f>+Tabla1[[#This Row],[Total]]-Tabla1[[#This Row],[Programacion dia anterior]]</f>
        <v>20</v>
      </c>
      <c r="F38" s="203" t="str">
        <f t="shared" si="1"/>
        <v xml:space="preserve">CBR250 RG                                         ROJO     </v>
      </c>
      <c r="G38" s="204" t="e">
        <f>+SUMIF(DATOS!#REF!,"="&amp;Tabla1[[#This Row],[Referencia-Color]],DATOS!#REF!)</f>
        <v>#REF!</v>
      </c>
      <c r="H38" s="203" t="e">
        <f>+Tabla1[[#This Row],[Disponibilidad Real]]-Tabla1[[#This Row],[Programación]]</f>
        <v>#REF!</v>
      </c>
      <c r="M38" s="206"/>
    </row>
    <row r="39" spans="1:13" ht="15">
      <c r="A39" s="200" t="s">
        <v>1427</v>
      </c>
      <c r="B39" s="200" t="s">
        <v>16</v>
      </c>
      <c r="C39" s="201">
        <v>52</v>
      </c>
      <c r="D39" s="202">
        <v>2</v>
      </c>
      <c r="E39" s="202">
        <f>+Tabla1[[#This Row],[Total]]-Tabla1[[#This Row],[Programacion dia anterior]]</f>
        <v>50</v>
      </c>
      <c r="F39" s="203" t="str">
        <f t="shared" si="1"/>
        <v xml:space="preserve">XRE 190                                           NEGRO    </v>
      </c>
      <c r="G39" s="204" t="e">
        <f>+SUMIF(DATOS!#REF!,"="&amp;Tabla1[[#This Row],[Referencia-Color]],DATOS!#REF!)</f>
        <v>#REF!</v>
      </c>
      <c r="H39" s="203" t="e">
        <f>+Tabla1[[#This Row],[Disponibilidad Real]]-Tabla1[[#This Row],[Programación]]</f>
        <v>#REF!</v>
      </c>
      <c r="M39" s="206"/>
    </row>
    <row r="40" spans="1:13" ht="15">
      <c r="A40" s="200" t="s">
        <v>1427</v>
      </c>
      <c r="B40" s="200" t="s">
        <v>1426</v>
      </c>
      <c r="C40" s="201">
        <v>30</v>
      </c>
      <c r="D40" s="202">
        <v>1</v>
      </c>
      <c r="E40" s="202">
        <f>+Tabla1[[#This Row],[Total]]-Tabla1[[#This Row],[Programacion dia anterior]]</f>
        <v>29</v>
      </c>
      <c r="F40" s="203" t="str">
        <f t="shared" si="1"/>
        <v xml:space="preserve">XRE 190                                           ROJO     </v>
      </c>
      <c r="G40" s="204" t="e">
        <f>+SUMIF(DATOS!#REF!,"="&amp;Tabla1[[#This Row],[Referencia-Color]],DATOS!#REF!)</f>
        <v>#REF!</v>
      </c>
      <c r="H40" s="203" t="e">
        <f>+Tabla1[[#This Row],[Disponibilidad Real]]-Tabla1[[#This Row],[Programación]]</f>
        <v>#REF!</v>
      </c>
      <c r="M40" s="206"/>
    </row>
    <row r="41" spans="1:13" ht="15">
      <c r="A41" s="200" t="s">
        <v>1451</v>
      </c>
      <c r="B41" s="200" t="s">
        <v>1447</v>
      </c>
      <c r="C41" s="201">
        <v>1</v>
      </c>
      <c r="D41" s="202">
        <v>0</v>
      </c>
      <c r="E41" s="202">
        <f>+Tabla1[[#This Row],[Total]]-Tabla1[[#This Row],[Programacion dia anterior]]</f>
        <v>1</v>
      </c>
      <c r="F41" s="203" t="str">
        <f t="shared" si="1"/>
        <v xml:space="preserve">CBR 500RAH                                        BLANCO   </v>
      </c>
      <c r="G41" s="204" t="e">
        <f>+SUMIF(DATOS!#REF!,"="&amp;Tabla1[[#This Row],[Referencia-Color]],DATOS!#REF!)</f>
        <v>#REF!</v>
      </c>
      <c r="H41" s="203" t="e">
        <f>+Tabla1[[#This Row],[Disponibilidad Real]]-Tabla1[[#This Row],[Programación]]</f>
        <v>#REF!</v>
      </c>
      <c r="M41" s="206"/>
    </row>
    <row r="42" spans="1:13" ht="15">
      <c r="A42" s="200" t="s">
        <v>1452</v>
      </c>
      <c r="B42" s="200" t="s">
        <v>1453</v>
      </c>
      <c r="C42" s="201">
        <v>2</v>
      </c>
      <c r="D42" s="202">
        <v>0</v>
      </c>
      <c r="E42" s="202">
        <f>+Tabla1[[#This Row],[Total]]-Tabla1[[#This Row],[Programacion dia anterior]]</f>
        <v>2</v>
      </c>
      <c r="F42" s="203" t="str">
        <f t="shared" si="1"/>
        <v xml:space="preserve">NC 750XAH                                         PLATA    </v>
      </c>
      <c r="G42" s="204" t="e">
        <f>+SUMIF(DATOS!#REF!,"="&amp;Tabla1[[#This Row],[Referencia-Color]],DATOS!#REF!)</f>
        <v>#REF!</v>
      </c>
      <c r="H42" s="203" t="e">
        <f>+Tabla1[[#This Row],[Disponibilidad Real]]-Tabla1[[#This Row],[Programación]]</f>
        <v>#REF!</v>
      </c>
      <c r="M42" s="206"/>
    </row>
    <row r="43" spans="1:13" ht="15">
      <c r="A43" s="200" t="s">
        <v>1452</v>
      </c>
      <c r="B43" s="200" t="s">
        <v>1454</v>
      </c>
      <c r="C43" s="201">
        <v>1</v>
      </c>
      <c r="D43" s="202">
        <v>0</v>
      </c>
      <c r="E43" s="202">
        <f>+Tabla1[[#This Row],[Total]]-Tabla1[[#This Row],[Programacion dia anterior]]</f>
        <v>1</v>
      </c>
      <c r="F43" s="203" t="str">
        <f t="shared" si="1"/>
        <v>NC 750XAH                                         BLANCO MA</v>
      </c>
      <c r="G43" s="204" t="e">
        <f>+SUMIF(DATOS!#REF!,"="&amp;Tabla1[[#This Row],[Referencia-Color]],DATOS!#REF!)</f>
        <v>#REF!</v>
      </c>
      <c r="H43" s="203" t="e">
        <f>+Tabla1[[#This Row],[Disponibilidad Real]]-Tabla1[[#This Row],[Programación]]</f>
        <v>#REF!</v>
      </c>
      <c r="M43" s="206"/>
    </row>
    <row r="44" spans="1:13" ht="15">
      <c r="A44" s="200" t="s">
        <v>1455</v>
      </c>
      <c r="B44" s="200" t="s">
        <v>16</v>
      </c>
      <c r="C44" s="201">
        <v>1</v>
      </c>
      <c r="D44" s="202">
        <v>0</v>
      </c>
      <c r="E44" s="202">
        <f>+Tabla1[[#This Row],[Total]]-Tabla1[[#This Row],[Programacion dia anterior]]</f>
        <v>1</v>
      </c>
      <c r="F44" s="203" t="str">
        <f t="shared" si="1"/>
        <v xml:space="preserve">VFR 800XH                                         NEGRO    </v>
      </c>
      <c r="G44" s="204" t="e">
        <f>+SUMIF(DATOS!#REF!,"="&amp;Tabla1[[#This Row],[Referencia-Color]],DATOS!#REF!)</f>
        <v>#REF!</v>
      </c>
      <c r="H44" s="203" t="e">
        <f>+Tabla1[[#This Row],[Disponibilidad Real]]-Tabla1[[#This Row],[Programación]]</f>
        <v>#REF!</v>
      </c>
      <c r="M44" s="206"/>
    </row>
    <row r="45" spans="1:13" ht="15">
      <c r="A45" s="200" t="s">
        <v>1456</v>
      </c>
      <c r="B45" s="200" t="s">
        <v>1426</v>
      </c>
      <c r="C45" s="201">
        <v>1</v>
      </c>
      <c r="D45" s="202">
        <v>0</v>
      </c>
      <c r="E45" s="202">
        <f>+Tabla1[[#This Row],[Total]]-Tabla1[[#This Row],[Programacion dia anterior]]</f>
        <v>1</v>
      </c>
      <c r="F45" s="203" t="str">
        <f t="shared" si="1"/>
        <v xml:space="preserve">VFR 1200XH                                        ROJO     </v>
      </c>
      <c r="G45" s="204" t="e">
        <f>+SUMIF(DATOS!#REF!,"="&amp;Tabla1[[#This Row],[Referencia-Color]],DATOS!#REF!)</f>
        <v>#REF!</v>
      </c>
      <c r="H45" s="203" t="e">
        <f>+Tabla1[[#This Row],[Disponibilidad Real]]-Tabla1[[#This Row],[Programación]]</f>
        <v>#REF!</v>
      </c>
      <c r="M45" s="206"/>
    </row>
    <row r="46" spans="1:13" ht="15">
      <c r="A46" s="200" t="s">
        <v>1456</v>
      </c>
      <c r="B46" s="200" t="s">
        <v>1447</v>
      </c>
      <c r="C46" s="201">
        <v>1</v>
      </c>
      <c r="D46" s="202">
        <v>0</v>
      </c>
      <c r="E46" s="202">
        <f>+Tabla1[[#This Row],[Total]]-Tabla1[[#This Row],[Programacion dia anterior]]</f>
        <v>1</v>
      </c>
      <c r="F46" s="203" t="str">
        <f t="shared" si="1"/>
        <v xml:space="preserve">VFR 1200XH                                        BLANCO   </v>
      </c>
      <c r="G46" s="204" t="e">
        <f>+SUMIF(DATOS!#REF!,"="&amp;Tabla1[[#This Row],[Referencia-Color]],DATOS!#REF!)</f>
        <v>#REF!</v>
      </c>
      <c r="H46" s="203" t="e">
        <f>+Tabla1[[#This Row],[Disponibilidad Real]]-Tabla1[[#This Row],[Programación]]</f>
        <v>#REF!</v>
      </c>
      <c r="M46" s="206"/>
    </row>
    <row r="47" spans="1:13" ht="15">
      <c r="A47" s="200" t="s">
        <v>1457</v>
      </c>
      <c r="B47" s="200" t="s">
        <v>1426</v>
      </c>
      <c r="C47" s="201">
        <v>1</v>
      </c>
      <c r="D47" s="202">
        <v>0</v>
      </c>
      <c r="E47" s="202">
        <f>+Tabla1[[#This Row],[Total]]-Tabla1[[#This Row],[Programacion dia anterior]]</f>
        <v>1</v>
      </c>
      <c r="F47" s="203" t="str">
        <f t="shared" si="1"/>
        <v xml:space="preserve">XR 650LH                                          ROJO     </v>
      </c>
      <c r="G47" s="204" t="e">
        <f>+SUMIF(DATOS!#REF!,"="&amp;Tabla1[[#This Row],[Referencia-Color]],DATOS!#REF!)</f>
        <v>#REF!</v>
      </c>
      <c r="H47" s="203" t="e">
        <f>+Tabla1[[#This Row],[Disponibilidad Real]]-Tabla1[[#This Row],[Programación]]</f>
        <v>#REF!</v>
      </c>
      <c r="M47" s="206"/>
    </row>
    <row r="48" spans="1:13" ht="15">
      <c r="A48" s="200" t="s">
        <v>1458</v>
      </c>
      <c r="B48" s="200" t="s">
        <v>1426</v>
      </c>
      <c r="C48" s="201">
        <v>3</v>
      </c>
      <c r="D48" s="202">
        <v>0</v>
      </c>
      <c r="E48" s="202">
        <f>+Tabla1[[#This Row],[Total]]-Tabla1[[#This Row],[Programacion dia anterior]]</f>
        <v>3</v>
      </c>
      <c r="F48" s="203" t="str">
        <f t="shared" si="1"/>
        <v xml:space="preserve">CRF 150RBH                                        ROJO     </v>
      </c>
      <c r="G48" s="204" t="e">
        <f>+SUMIF(DATOS!#REF!,"="&amp;Tabla1[[#This Row],[Referencia-Color]],DATOS!#REF!)</f>
        <v>#REF!</v>
      </c>
      <c r="H48" s="203" t="e">
        <f>+Tabla1[[#This Row],[Disponibilidad Real]]-Tabla1[[#This Row],[Programación]]</f>
        <v>#REF!</v>
      </c>
      <c r="M48" s="206"/>
    </row>
    <row r="49" spans="1:13" ht="15">
      <c r="A49" s="200" t="s">
        <v>1434</v>
      </c>
      <c r="B49" s="200" t="s">
        <v>1436</v>
      </c>
      <c r="C49" s="201">
        <v>103</v>
      </c>
      <c r="D49" s="202">
        <v>2</v>
      </c>
      <c r="E49" s="202">
        <f>+Tabla1[[#This Row],[Total]]-Tabla1[[#This Row],[Programacion dia anterior]]</f>
        <v>101</v>
      </c>
      <c r="F49" s="203" t="str">
        <f t="shared" si="1"/>
        <v xml:space="preserve">PCX 150                                           GRIS     </v>
      </c>
      <c r="G49" s="204" t="e">
        <f>+SUMIF(DATOS!#REF!,"="&amp;Tabla1[[#This Row],[Referencia-Color]],DATOS!#REF!)</f>
        <v>#REF!</v>
      </c>
      <c r="H49" s="203" t="e">
        <f>+Tabla1[[#This Row],[Disponibilidad Real]]-Tabla1[[#This Row],[Programación]]</f>
        <v>#REF!</v>
      </c>
      <c r="M49" s="206"/>
    </row>
    <row r="50" spans="1:13" ht="15">
      <c r="A50" s="200" t="s">
        <v>1434</v>
      </c>
      <c r="B50" s="200" t="s">
        <v>1435</v>
      </c>
      <c r="C50" s="201">
        <v>102</v>
      </c>
      <c r="D50" s="202">
        <v>3</v>
      </c>
      <c r="E50" s="202">
        <f>+Tabla1[[#This Row],[Total]]-Tabla1[[#This Row],[Programacion dia anterior]]</f>
        <v>99</v>
      </c>
      <c r="F50" s="203" t="str">
        <f t="shared" si="1"/>
        <v xml:space="preserve">PCX 150                                           PLATEADO </v>
      </c>
      <c r="G50" s="204" t="e">
        <f>+SUMIF(DATOS!#REF!,"="&amp;Tabla1[[#This Row],[Referencia-Color]],DATOS!#REF!)</f>
        <v>#REF!</v>
      </c>
      <c r="H50" s="203" t="e">
        <f>+Tabla1[[#This Row],[Disponibilidad Real]]-Tabla1[[#This Row],[Programación]]</f>
        <v>#REF!</v>
      </c>
      <c r="M50" s="206"/>
    </row>
    <row r="51" spans="1:13" ht="15">
      <c r="A51" s="200" t="s">
        <v>1437</v>
      </c>
      <c r="B51" s="200" t="s">
        <v>16</v>
      </c>
      <c r="C51" s="201">
        <v>214</v>
      </c>
      <c r="D51" s="202">
        <v>28</v>
      </c>
      <c r="E51" s="202">
        <f>+Tabla1[[#This Row],[Total]]-Tabla1[[#This Row],[Programacion dia anterior]]</f>
        <v>186</v>
      </c>
      <c r="F51" s="203" t="str">
        <f t="shared" si="1"/>
        <v xml:space="preserve">CB 110 DLX                                        NEGRO    </v>
      </c>
      <c r="G51" s="204" t="e">
        <f>+SUMIF(DATOS!#REF!,"="&amp;Tabla1[[#This Row],[Referencia-Color]],DATOS!#REF!)</f>
        <v>#REF!</v>
      </c>
      <c r="H51" s="203" t="e">
        <f>+Tabla1[[#This Row],[Disponibilidad Real]]-Tabla1[[#This Row],[Programación]]</f>
        <v>#REF!</v>
      </c>
      <c r="M51" s="206"/>
    </row>
    <row r="52" spans="1:13" ht="15">
      <c r="A52" s="200" t="s">
        <v>1437</v>
      </c>
      <c r="B52" s="200" t="s">
        <v>1426</v>
      </c>
      <c r="C52" s="201">
        <v>52</v>
      </c>
      <c r="D52" s="202">
        <v>9</v>
      </c>
      <c r="E52" s="202">
        <f>+Tabla1[[#This Row],[Total]]-Tabla1[[#This Row],[Programacion dia anterior]]</f>
        <v>43</v>
      </c>
      <c r="F52" s="203" t="str">
        <f t="shared" si="1"/>
        <v xml:space="preserve">CB 110 DLX                                        ROJO     </v>
      </c>
      <c r="G52" s="204" t="e">
        <f>+SUMIF(DATOS!#REF!,"="&amp;Tabla1[[#This Row],[Referencia-Color]],DATOS!#REF!)</f>
        <v>#REF!</v>
      </c>
      <c r="H52" s="203" t="e">
        <f>+Tabla1[[#This Row],[Disponibilidad Real]]-Tabla1[[#This Row],[Programación]]</f>
        <v>#REF!</v>
      </c>
      <c r="M52" s="206"/>
    </row>
    <row r="53" spans="1:13" ht="15">
      <c r="A53" s="200" t="s">
        <v>1437</v>
      </c>
      <c r="B53" s="200" t="s">
        <v>1438</v>
      </c>
      <c r="C53" s="201">
        <v>99</v>
      </c>
      <c r="D53" s="202">
        <v>15</v>
      </c>
      <c r="E53" s="202">
        <f>+Tabla1[[#This Row],[Total]]-Tabla1[[#This Row],[Programacion dia anterior]]</f>
        <v>84</v>
      </c>
      <c r="F53" s="203" t="str">
        <f t="shared" si="1"/>
        <v xml:space="preserve">CB 110 DLX                                        AZUL     </v>
      </c>
      <c r="G53" s="204" t="e">
        <f>+SUMIF(DATOS!#REF!,"="&amp;Tabla1[[#This Row],[Referencia-Color]],DATOS!#REF!)</f>
        <v>#REF!</v>
      </c>
      <c r="H53" s="203" t="e">
        <f>+Tabla1[[#This Row],[Disponibilidad Real]]-Tabla1[[#This Row],[Programación]]</f>
        <v>#REF!</v>
      </c>
      <c r="M53" s="206"/>
    </row>
    <row r="54" spans="1:13" ht="15">
      <c r="A54" s="200" t="s">
        <v>1437</v>
      </c>
      <c r="B54" s="200" t="s">
        <v>1436</v>
      </c>
      <c r="C54" s="201">
        <v>6</v>
      </c>
      <c r="D54" s="202">
        <v>3</v>
      </c>
      <c r="E54" s="202">
        <f>+Tabla1[[#This Row],[Total]]-Tabla1[[#This Row],[Programacion dia anterior]]</f>
        <v>3</v>
      </c>
      <c r="F54" s="203" t="str">
        <f t="shared" si="1"/>
        <v xml:space="preserve">CB 110 DLX                                        GRIS     </v>
      </c>
      <c r="G54" s="204" t="e">
        <f>+SUMIF(DATOS!#REF!,"="&amp;Tabla1[[#This Row],[Referencia-Color]],DATOS!#REF!)</f>
        <v>#REF!</v>
      </c>
      <c r="H54" s="203" t="e">
        <f>+Tabla1[[#This Row],[Disponibilidad Real]]-Tabla1[[#This Row],[Programación]]</f>
        <v>#REF!</v>
      </c>
      <c r="M54" s="206"/>
    </row>
    <row r="55" spans="1:13" ht="15">
      <c r="A55" s="200" t="s">
        <v>1431</v>
      </c>
      <c r="B55" s="200" t="s">
        <v>16</v>
      </c>
      <c r="C55" s="201">
        <v>57</v>
      </c>
      <c r="D55" s="202">
        <v>4</v>
      </c>
      <c r="E55" s="202">
        <f>+Tabla1[[#This Row],[Total]]-Tabla1[[#This Row],[Programacion dia anterior]]</f>
        <v>53</v>
      </c>
      <c r="F55" s="203" t="str">
        <f t="shared" si="1"/>
        <v xml:space="preserve">XRE  300                                          NEGRO    </v>
      </c>
      <c r="G55" s="204" t="e">
        <f>+SUMIF(DATOS!#REF!,"="&amp;Tabla1[[#This Row],[Referencia-Color]],DATOS!#REF!)</f>
        <v>#REF!</v>
      </c>
      <c r="H55" s="203" t="e">
        <f>+Tabla1[[#This Row],[Disponibilidad Real]]-Tabla1[[#This Row],[Programación]]</f>
        <v>#REF!</v>
      </c>
      <c r="M55" s="206"/>
    </row>
    <row r="56" spans="1:13" ht="15">
      <c r="A56" s="200" t="s">
        <v>1431</v>
      </c>
      <c r="B56" s="200" t="s">
        <v>1432</v>
      </c>
      <c r="C56" s="201">
        <v>21</v>
      </c>
      <c r="D56" s="202">
        <v>2</v>
      </c>
      <c r="E56" s="202">
        <f>+Tabla1[[#This Row],[Total]]-Tabla1[[#This Row],[Programacion dia anterior]]</f>
        <v>19</v>
      </c>
      <c r="F56" s="203" t="str">
        <f t="shared" si="1"/>
        <v xml:space="preserve">XRE  300                                          VERDE    </v>
      </c>
      <c r="G56" s="204" t="e">
        <f>+SUMIF(DATOS!#REF!,"="&amp;Tabla1[[#This Row],[Referencia-Color]],DATOS!#REF!)</f>
        <v>#REF!</v>
      </c>
      <c r="H56" s="203" t="e">
        <f>+Tabla1[[#This Row],[Disponibilidad Real]]-Tabla1[[#This Row],[Programación]]</f>
        <v>#REF!</v>
      </c>
      <c r="M56" s="206"/>
    </row>
    <row r="57" spans="1:13" ht="15">
      <c r="A57" s="200" t="s">
        <v>1459</v>
      </c>
      <c r="B57" s="200" t="s">
        <v>1460</v>
      </c>
      <c r="C57" s="201">
        <v>1</v>
      </c>
      <c r="D57" s="202">
        <v>0</v>
      </c>
      <c r="E57" s="202">
        <f>+Tabla1[[#This Row],[Total]]-Tabla1[[#This Row],[Programacion dia anterior]]</f>
        <v>1</v>
      </c>
      <c r="F57" s="203" t="str">
        <f t="shared" si="1"/>
        <v>CRF 1000DH                                        BLANCO AZ</v>
      </c>
      <c r="G57" s="204" t="e">
        <f>+SUMIF(DATOS!#REF!,"="&amp;Tabla1[[#This Row],[Referencia-Color]],DATOS!#REF!)</f>
        <v>#REF!</v>
      </c>
      <c r="H57" s="203" t="e">
        <f>+Tabla1[[#This Row],[Disponibilidad Real]]-Tabla1[[#This Row],[Programación]]</f>
        <v>#REF!</v>
      </c>
    </row>
    <row r="58" spans="1:13" ht="15">
      <c r="A58" s="200" t="s">
        <v>1459</v>
      </c>
      <c r="B58" s="200" t="s">
        <v>1424</v>
      </c>
      <c r="C58" s="201">
        <v>1</v>
      </c>
      <c r="D58" s="202">
        <v>0</v>
      </c>
      <c r="E58" s="202">
        <f>+Tabla1[[#This Row],[Total]]-Tabla1[[#This Row],[Programacion dia anterior]]</f>
        <v>1</v>
      </c>
      <c r="F58" s="203" t="str">
        <f t="shared" si="1"/>
        <v>CRF 1000DH                                        ROJO BLAN</v>
      </c>
      <c r="G58" s="204" t="e">
        <f>+SUMIF(DATOS!#REF!,"="&amp;Tabla1[[#This Row],[Referencia-Color]],DATOS!#REF!)</f>
        <v>#REF!</v>
      </c>
      <c r="H58" s="203" t="e">
        <f>+Tabla1[[#This Row],[Disponibilidad Real]]-Tabla1[[#This Row],[Programación]]</f>
        <v>#REF!</v>
      </c>
    </row>
    <row r="59" spans="1:13" ht="15">
      <c r="A59" s="200" t="s">
        <v>1461</v>
      </c>
      <c r="B59" s="200" t="s">
        <v>1460</v>
      </c>
      <c r="C59" s="201">
        <v>3</v>
      </c>
      <c r="D59" s="202">
        <v>0</v>
      </c>
      <c r="E59" s="202">
        <f>+Tabla1[[#This Row],[Total]]-Tabla1[[#This Row],[Programacion dia anterior]]</f>
        <v>3</v>
      </c>
      <c r="F59" s="203" t="str">
        <f t="shared" si="1"/>
        <v>XRE 300 RALLY                                     BLANCO AZ</v>
      </c>
      <c r="G59" s="204" t="e">
        <f>+SUMIF(DATOS!#REF!,"="&amp;Tabla1[[#This Row],[Referencia-Color]],DATOS!#REF!)</f>
        <v>#REF!</v>
      </c>
      <c r="H59" s="203" t="e">
        <f>+Tabla1[[#This Row],[Disponibilidad Real]]-Tabla1[[#This Row],[Programación]]</f>
        <v>#REF!</v>
      </c>
    </row>
    <row r="60" spans="1:13">
      <c r="A60" s="207"/>
      <c r="B60" s="207"/>
      <c r="C60" s="208"/>
      <c r="D60" s="202"/>
      <c r="E60" s="209"/>
      <c r="F60" s="209" t="str">
        <f t="shared" ref="F60:F85" si="2">+A60&amp;B60</f>
        <v/>
      </c>
      <c r="G60" s="210"/>
      <c r="H60" s="209"/>
    </row>
    <row r="61" spans="1:13">
      <c r="A61" s="207"/>
      <c r="B61" s="207"/>
      <c r="C61" s="208"/>
      <c r="D61" s="202"/>
      <c r="E61" s="209"/>
      <c r="F61" s="209" t="str">
        <f t="shared" si="2"/>
        <v/>
      </c>
      <c r="G61" s="210"/>
      <c r="H61" s="209"/>
    </row>
    <row r="62" spans="1:13">
      <c r="A62" s="207"/>
      <c r="B62" s="207"/>
      <c r="C62" s="208"/>
      <c r="D62" s="202"/>
      <c r="E62" s="209"/>
      <c r="F62" s="209" t="str">
        <f t="shared" si="2"/>
        <v/>
      </c>
      <c r="G62" s="210"/>
      <c r="H62" s="209"/>
    </row>
    <row r="63" spans="1:13">
      <c r="A63" s="207"/>
      <c r="B63" s="207"/>
      <c r="C63" s="208"/>
      <c r="D63" s="202"/>
      <c r="E63" s="209"/>
      <c r="F63" s="209" t="str">
        <f t="shared" si="2"/>
        <v/>
      </c>
      <c r="G63" s="210"/>
      <c r="H63" s="209"/>
    </row>
    <row r="64" spans="1:13">
      <c r="A64" s="207"/>
      <c r="B64" s="207"/>
      <c r="C64" s="208"/>
      <c r="D64" s="202"/>
      <c r="E64" s="209"/>
      <c r="F64" s="209" t="str">
        <f t="shared" si="2"/>
        <v/>
      </c>
      <c r="G64" s="210"/>
      <c r="H64" s="209"/>
    </row>
    <row r="65" spans="1:8">
      <c r="A65" s="207"/>
      <c r="B65" s="207"/>
      <c r="C65" s="208"/>
      <c r="D65" s="202"/>
      <c r="E65" s="209"/>
      <c r="F65" s="209" t="str">
        <f t="shared" si="2"/>
        <v/>
      </c>
      <c r="G65" s="210"/>
      <c r="H65" s="209"/>
    </row>
    <row r="66" spans="1:8">
      <c r="A66" s="207"/>
      <c r="B66" s="207"/>
      <c r="C66" s="208"/>
      <c r="D66" s="202"/>
      <c r="E66" s="209"/>
      <c r="F66" s="209" t="str">
        <f t="shared" si="2"/>
        <v/>
      </c>
      <c r="G66" s="210"/>
      <c r="H66" s="209"/>
    </row>
    <row r="67" spans="1:8">
      <c r="A67" s="207"/>
      <c r="B67" s="207"/>
      <c r="C67" s="208"/>
      <c r="D67" s="202"/>
      <c r="E67" s="209"/>
      <c r="F67" s="209" t="str">
        <f t="shared" si="2"/>
        <v/>
      </c>
      <c r="G67" s="210"/>
      <c r="H67" s="209"/>
    </row>
    <row r="68" spans="1:8">
      <c r="A68" s="207"/>
      <c r="B68" s="207"/>
      <c r="C68" s="208"/>
      <c r="D68" s="202"/>
      <c r="E68" s="209"/>
      <c r="F68" s="209" t="str">
        <f t="shared" si="2"/>
        <v/>
      </c>
      <c r="G68" s="210"/>
      <c r="H68" s="209"/>
    </row>
    <row r="69" spans="1:8">
      <c r="A69" s="207"/>
      <c r="B69" s="207"/>
      <c r="C69" s="208"/>
      <c r="D69" s="202"/>
      <c r="E69" s="209"/>
      <c r="F69" s="209" t="str">
        <f t="shared" si="2"/>
        <v/>
      </c>
      <c r="G69" s="210"/>
      <c r="H69" s="209"/>
    </row>
    <row r="70" spans="1:8">
      <c r="A70" s="207"/>
      <c r="B70" s="207"/>
      <c r="C70" s="208"/>
      <c r="D70" s="202"/>
      <c r="E70" s="209"/>
      <c r="F70" s="209" t="str">
        <f t="shared" si="2"/>
        <v/>
      </c>
      <c r="G70" s="210"/>
      <c r="H70" s="209"/>
    </row>
    <row r="71" spans="1:8">
      <c r="A71" s="207"/>
      <c r="B71" s="207"/>
      <c r="C71" s="208"/>
      <c r="D71" s="202"/>
      <c r="E71" s="209"/>
      <c r="F71" s="209" t="str">
        <f t="shared" si="2"/>
        <v/>
      </c>
      <c r="G71" s="210"/>
      <c r="H71" s="209"/>
    </row>
    <row r="72" spans="1:8">
      <c r="A72" s="207"/>
      <c r="B72" s="207"/>
      <c r="C72" s="208"/>
      <c r="D72" s="202"/>
      <c r="E72" s="209"/>
      <c r="F72" s="209" t="str">
        <f t="shared" si="2"/>
        <v/>
      </c>
      <c r="G72" s="210"/>
      <c r="H72" s="209"/>
    </row>
    <row r="73" spans="1:8">
      <c r="A73" s="207"/>
      <c r="B73" s="207"/>
      <c r="C73" s="208"/>
      <c r="D73" s="202"/>
      <c r="E73" s="209"/>
      <c r="F73" s="209" t="str">
        <f t="shared" si="2"/>
        <v/>
      </c>
      <c r="G73" s="210"/>
      <c r="H73" s="209"/>
    </row>
    <row r="74" spans="1:8">
      <c r="A74" s="207"/>
      <c r="B74" s="207"/>
      <c r="C74" s="208"/>
      <c r="D74" s="202"/>
      <c r="E74" s="209"/>
      <c r="F74" s="209" t="str">
        <f t="shared" si="2"/>
        <v/>
      </c>
      <c r="G74" s="210"/>
      <c r="H74" s="209"/>
    </row>
    <row r="75" spans="1:8">
      <c r="A75" s="207"/>
      <c r="B75" s="207"/>
      <c r="C75" s="208"/>
      <c r="D75" s="202"/>
      <c r="E75" s="209"/>
      <c r="F75" s="209" t="str">
        <f t="shared" si="2"/>
        <v/>
      </c>
      <c r="G75" s="210"/>
      <c r="H75" s="209"/>
    </row>
    <row r="76" spans="1:8">
      <c r="A76" s="207"/>
      <c r="B76" s="207"/>
      <c r="C76" s="208"/>
      <c r="D76" s="202"/>
      <c r="E76" s="209"/>
      <c r="F76" s="209" t="str">
        <f t="shared" si="2"/>
        <v/>
      </c>
      <c r="G76" s="210"/>
      <c r="H76" s="209"/>
    </row>
    <row r="77" spans="1:8">
      <c r="A77" s="207"/>
      <c r="B77" s="207"/>
      <c r="C77" s="208"/>
      <c r="D77" s="202"/>
      <c r="E77" s="209"/>
      <c r="F77" s="209" t="str">
        <f t="shared" si="2"/>
        <v/>
      </c>
      <c r="G77" s="210"/>
      <c r="H77" s="209"/>
    </row>
    <row r="78" spans="1:8">
      <c r="A78" s="207"/>
      <c r="B78" s="207"/>
      <c r="C78" s="208"/>
      <c r="D78" s="202"/>
      <c r="E78" s="209"/>
      <c r="F78" s="209" t="str">
        <f t="shared" si="2"/>
        <v/>
      </c>
      <c r="G78" s="210"/>
      <c r="H78" s="209"/>
    </row>
    <row r="79" spans="1:8">
      <c r="A79" s="207"/>
      <c r="B79" s="207"/>
      <c r="C79" s="208"/>
      <c r="D79" s="202"/>
      <c r="E79" s="209"/>
      <c r="F79" s="209" t="str">
        <f t="shared" si="2"/>
        <v/>
      </c>
      <c r="G79" s="210"/>
      <c r="H79" s="209"/>
    </row>
    <row r="80" spans="1:8">
      <c r="A80" s="207"/>
      <c r="B80" s="207"/>
      <c r="C80" s="208"/>
      <c r="D80" s="202"/>
      <c r="E80" s="209"/>
      <c r="F80" s="209" t="str">
        <f t="shared" si="2"/>
        <v/>
      </c>
      <c r="G80" s="210"/>
      <c r="H80" s="209"/>
    </row>
    <row r="81" spans="1:8">
      <c r="A81" s="207"/>
      <c r="B81" s="207"/>
      <c r="C81" s="208"/>
      <c r="D81" s="202"/>
      <c r="E81" s="209"/>
      <c r="F81" s="209" t="str">
        <f t="shared" si="2"/>
        <v/>
      </c>
      <c r="G81" s="210"/>
      <c r="H81" s="209"/>
    </row>
    <row r="82" spans="1:8">
      <c r="A82" s="207"/>
      <c r="B82" s="207"/>
      <c r="C82" s="208"/>
      <c r="D82" s="202"/>
      <c r="E82" s="209"/>
      <c r="F82" s="209" t="str">
        <f t="shared" si="2"/>
        <v/>
      </c>
      <c r="G82" s="210"/>
      <c r="H82" s="209"/>
    </row>
    <row r="83" spans="1:8">
      <c r="A83" s="207"/>
      <c r="B83" s="207"/>
      <c r="C83" s="208"/>
      <c r="D83" s="202"/>
      <c r="E83" s="209"/>
      <c r="F83" s="209" t="str">
        <f t="shared" si="2"/>
        <v/>
      </c>
      <c r="G83" s="210"/>
      <c r="H83" s="209"/>
    </row>
    <row r="84" spans="1:8">
      <c r="A84" s="207"/>
      <c r="B84" s="207"/>
      <c r="C84" s="208"/>
      <c r="D84" s="202"/>
      <c r="E84" s="209"/>
      <c r="F84" s="209" t="str">
        <f t="shared" si="2"/>
        <v/>
      </c>
      <c r="G84" s="210"/>
      <c r="H84" s="209"/>
    </row>
    <row r="85" spans="1:8">
      <c r="A85" s="207"/>
      <c r="B85" s="207"/>
      <c r="C85" s="208"/>
      <c r="D85" s="202"/>
      <c r="E85" s="209"/>
      <c r="F85" s="209" t="str">
        <f t="shared" si="2"/>
        <v/>
      </c>
      <c r="G85" s="210"/>
      <c r="H85" s="209"/>
    </row>
    <row r="86" spans="1:8">
      <c r="A86" s="207"/>
      <c r="B86" s="207"/>
      <c r="C86" s="208"/>
      <c r="D86" s="202"/>
      <c r="E86" s="209"/>
      <c r="F86" s="209" t="str">
        <f t="shared" ref="F86:F98" si="3">+A86&amp;B86</f>
        <v/>
      </c>
      <c r="G86" s="210"/>
      <c r="H86" s="209"/>
    </row>
    <row r="87" spans="1:8">
      <c r="A87" s="207"/>
      <c r="B87" s="207"/>
      <c r="C87" s="208"/>
      <c r="D87" s="202"/>
      <c r="E87" s="209"/>
      <c r="F87" s="209" t="str">
        <f t="shared" si="3"/>
        <v/>
      </c>
      <c r="G87" s="210"/>
      <c r="H87" s="209"/>
    </row>
    <row r="88" spans="1:8">
      <c r="A88" s="207"/>
      <c r="B88" s="207"/>
      <c r="C88" s="208"/>
      <c r="D88" s="202"/>
      <c r="E88" s="209"/>
      <c r="F88" s="209" t="str">
        <f t="shared" si="3"/>
        <v/>
      </c>
      <c r="G88" s="210"/>
      <c r="H88" s="209"/>
    </row>
    <row r="89" spans="1:8">
      <c r="A89" s="207"/>
      <c r="B89" s="207"/>
      <c r="C89" s="208"/>
      <c r="D89" s="202"/>
      <c r="E89" s="209"/>
      <c r="F89" s="209" t="str">
        <f t="shared" si="3"/>
        <v/>
      </c>
      <c r="G89" s="210"/>
      <c r="H89" s="209"/>
    </row>
    <row r="90" spans="1:8">
      <c r="A90" s="207"/>
      <c r="B90" s="207"/>
      <c r="C90" s="208"/>
      <c r="D90" s="202"/>
      <c r="E90" s="209"/>
      <c r="F90" s="209" t="str">
        <f t="shared" si="3"/>
        <v/>
      </c>
      <c r="G90" s="210"/>
      <c r="H90" s="209"/>
    </row>
    <row r="91" spans="1:8">
      <c r="A91" s="207"/>
      <c r="B91" s="207"/>
      <c r="C91" s="208"/>
      <c r="D91" s="202"/>
      <c r="E91" s="209"/>
      <c r="F91" s="209" t="str">
        <f t="shared" si="3"/>
        <v/>
      </c>
      <c r="G91" s="210"/>
      <c r="H91" s="209"/>
    </row>
    <row r="92" spans="1:8">
      <c r="A92" s="207"/>
      <c r="B92" s="207"/>
      <c r="C92" s="208"/>
      <c r="D92" s="202"/>
      <c r="E92" s="209"/>
      <c r="F92" s="209" t="str">
        <f t="shared" si="3"/>
        <v/>
      </c>
      <c r="G92" s="210"/>
      <c r="H92" s="209"/>
    </row>
    <row r="93" spans="1:8">
      <c r="A93" s="207"/>
      <c r="B93" s="207"/>
      <c r="C93" s="208"/>
      <c r="D93" s="202"/>
      <c r="E93" s="209"/>
      <c r="F93" s="209" t="str">
        <f t="shared" si="3"/>
        <v/>
      </c>
      <c r="G93" s="210"/>
      <c r="H93" s="209"/>
    </row>
    <row r="94" spans="1:8">
      <c r="A94" s="207"/>
      <c r="B94" s="207"/>
      <c r="C94" s="208"/>
      <c r="D94" s="202"/>
      <c r="E94" s="209"/>
      <c r="F94" s="209" t="str">
        <f t="shared" si="3"/>
        <v/>
      </c>
      <c r="G94" s="210"/>
      <c r="H94" s="209"/>
    </row>
    <row r="95" spans="1:8">
      <c r="A95" s="207"/>
      <c r="B95" s="207"/>
      <c r="C95" s="208"/>
      <c r="D95" s="202"/>
      <c r="E95" s="209"/>
      <c r="F95" s="209" t="str">
        <f t="shared" si="3"/>
        <v/>
      </c>
      <c r="G95" s="210"/>
      <c r="H95" s="209"/>
    </row>
    <row r="96" spans="1:8">
      <c r="A96" s="207"/>
      <c r="B96" s="207"/>
      <c r="C96" s="208"/>
      <c r="D96" s="202"/>
      <c r="E96" s="209"/>
      <c r="F96" s="209" t="str">
        <f t="shared" si="3"/>
        <v/>
      </c>
      <c r="G96" s="210"/>
      <c r="H96" s="209"/>
    </row>
    <row r="97" spans="1:8">
      <c r="A97" s="207"/>
      <c r="B97" s="207"/>
      <c r="C97" s="208"/>
      <c r="D97" s="202"/>
      <c r="E97" s="209"/>
      <c r="F97" s="209" t="str">
        <f t="shared" si="3"/>
        <v/>
      </c>
      <c r="G97" s="210"/>
      <c r="H97" s="209"/>
    </row>
    <row r="98" spans="1:8">
      <c r="A98" s="207"/>
      <c r="B98" s="207"/>
      <c r="C98" s="208"/>
      <c r="D98" s="202"/>
      <c r="E98" s="209"/>
      <c r="F98" s="209" t="str">
        <f t="shared" si="3"/>
        <v/>
      </c>
      <c r="G98" s="210"/>
      <c r="H98" s="209"/>
    </row>
    <row r="99" spans="1:8" ht="15">
      <c r="A99" s="200"/>
      <c r="B99" s="200"/>
      <c r="C99" s="201"/>
      <c r="D99" s="202"/>
      <c r="E99" s="211"/>
      <c r="F99" s="209" t="str">
        <f t="shared" ref="F99:F111" si="4">+A99&amp;B99</f>
        <v/>
      </c>
      <c r="G99" s="209"/>
      <c r="H99" s="209"/>
    </row>
    <row r="100" spans="1:8" ht="15">
      <c r="A100" s="200"/>
      <c r="B100" s="200"/>
      <c r="C100" s="201"/>
      <c r="D100" s="202"/>
      <c r="E100" s="211"/>
      <c r="F100" s="209" t="str">
        <f t="shared" si="4"/>
        <v/>
      </c>
      <c r="G100" s="209"/>
      <c r="H100" s="209"/>
    </row>
    <row r="101" spans="1:8" ht="15">
      <c r="A101" s="200"/>
      <c r="B101" s="200"/>
      <c r="C101" s="201"/>
      <c r="D101" s="202"/>
      <c r="E101" s="211"/>
      <c r="F101" s="209" t="str">
        <f t="shared" si="4"/>
        <v/>
      </c>
      <c r="G101" s="209"/>
      <c r="H101" s="209"/>
    </row>
    <row r="102" spans="1:8" ht="15">
      <c r="A102" s="200"/>
      <c r="B102" s="200"/>
      <c r="C102" s="201"/>
      <c r="D102" s="202"/>
      <c r="E102" s="211"/>
      <c r="F102" s="209" t="str">
        <f t="shared" si="4"/>
        <v/>
      </c>
      <c r="G102" s="209"/>
      <c r="H102" s="209"/>
    </row>
    <row r="103" spans="1:8" ht="15">
      <c r="A103" s="200"/>
      <c r="B103" s="200"/>
      <c r="C103" s="201"/>
      <c r="D103" s="202"/>
      <c r="E103" s="211"/>
      <c r="F103" s="209" t="str">
        <f t="shared" si="4"/>
        <v/>
      </c>
      <c r="G103" s="209"/>
      <c r="H103" s="209"/>
    </row>
    <row r="104" spans="1:8" ht="15">
      <c r="A104" s="200"/>
      <c r="B104" s="200"/>
      <c r="C104" s="201"/>
      <c r="D104" s="202"/>
      <c r="E104" s="211"/>
      <c r="F104" s="209" t="str">
        <f t="shared" si="4"/>
        <v/>
      </c>
      <c r="G104" s="209"/>
      <c r="H104" s="209"/>
    </row>
    <row r="105" spans="1:8" ht="15">
      <c r="A105" s="200"/>
      <c r="B105" s="200"/>
      <c r="C105" s="201"/>
      <c r="D105" s="202"/>
      <c r="E105" s="211"/>
      <c r="F105" s="209" t="str">
        <f t="shared" si="4"/>
        <v/>
      </c>
      <c r="G105" s="209"/>
      <c r="H105" s="209"/>
    </row>
    <row r="106" spans="1:8" ht="15">
      <c r="A106" s="200"/>
      <c r="B106" s="200"/>
      <c r="C106" s="201"/>
      <c r="D106" s="202"/>
      <c r="E106" s="211"/>
      <c r="F106" s="209" t="str">
        <f t="shared" si="4"/>
        <v/>
      </c>
      <c r="G106" s="209"/>
      <c r="H106" s="209"/>
    </row>
    <row r="107" spans="1:8" ht="15">
      <c r="A107" s="200"/>
      <c r="B107" s="200"/>
      <c r="C107" s="201"/>
      <c r="D107" s="202"/>
      <c r="E107" s="211"/>
      <c r="F107" s="209" t="str">
        <f t="shared" si="4"/>
        <v/>
      </c>
      <c r="G107" s="209"/>
      <c r="H107" s="209"/>
    </row>
    <row r="108" spans="1:8" ht="15">
      <c r="A108" s="200"/>
      <c r="B108" s="200"/>
      <c r="C108" s="201"/>
      <c r="D108" s="202"/>
      <c r="E108" s="211"/>
      <c r="F108" s="209" t="str">
        <f t="shared" si="4"/>
        <v/>
      </c>
      <c r="G108" s="209"/>
      <c r="H108" s="209"/>
    </row>
    <row r="109" spans="1:8" ht="15">
      <c r="A109" s="200"/>
      <c r="B109" s="200"/>
      <c r="C109" s="201"/>
      <c r="D109" s="202"/>
      <c r="E109" s="211"/>
      <c r="F109" s="209" t="str">
        <f t="shared" si="4"/>
        <v/>
      </c>
      <c r="G109" s="209"/>
      <c r="H109" s="209"/>
    </row>
    <row r="110" spans="1:8" ht="15">
      <c r="A110" s="200"/>
      <c r="B110" s="200"/>
      <c r="C110" s="201"/>
      <c r="D110" s="202"/>
      <c r="E110" s="211"/>
      <c r="F110" s="209" t="str">
        <f t="shared" si="4"/>
        <v/>
      </c>
      <c r="G110" s="209"/>
      <c r="H110" s="209"/>
    </row>
    <row r="111" spans="1:8" ht="15">
      <c r="A111" s="200"/>
      <c r="B111" s="200"/>
      <c r="C111" s="201"/>
      <c r="D111" s="202"/>
      <c r="E111" s="211"/>
      <c r="F111" s="209" t="str">
        <f t="shared" si="4"/>
        <v/>
      </c>
      <c r="G111" s="209"/>
      <c r="H111" s="209"/>
    </row>
    <row r="112" spans="1:8" ht="15">
      <c r="A112" s="200"/>
      <c r="B112" s="200"/>
      <c r="C112" s="201"/>
    </row>
  </sheetData>
  <pageMargins left="0.7" right="0.7" top="0.75" bottom="0.75" header="0.3" footer="0.3"/>
  <pageSetup orientation="portrait" r:id="rId1"/>
  <ignoredErrors>
    <ignoredError sqref="D2:D59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7AEAF6"/>
  </sheetPr>
  <dimension ref="A1:O197"/>
  <sheetViews>
    <sheetView topLeftCell="C1" workbookViewId="0">
      <selection activeCell="E7" sqref="E7"/>
    </sheetView>
  </sheetViews>
  <sheetFormatPr defaultColWidth="11.42578125" defaultRowHeight="12.75"/>
  <cols>
    <col min="1" max="1" width="11.42578125" style="46"/>
    <col min="2" max="2" width="17.28515625" style="46" customWidth="1"/>
    <col min="3" max="5" width="11.42578125" style="46"/>
    <col min="6" max="6" width="59" style="46" customWidth="1"/>
    <col min="7" max="7" width="12" style="46" customWidth="1"/>
    <col min="8" max="15" width="11.42578125" style="46"/>
    <col min="16" max="16384" width="11.42578125" style="47"/>
  </cols>
  <sheetData>
    <row r="1" spans="2:7">
      <c r="B1" s="213" t="s">
        <v>518</v>
      </c>
      <c r="C1" s="213"/>
      <c r="D1" s="213"/>
      <c r="F1" s="99" t="s">
        <v>514</v>
      </c>
      <c r="G1" s="64" t="s">
        <v>519</v>
      </c>
    </row>
    <row r="2" spans="2:7">
      <c r="B2" s="101" t="s">
        <v>521</v>
      </c>
      <c r="C2" s="101" t="s">
        <v>522</v>
      </c>
      <c r="D2" s="101" t="s">
        <v>282</v>
      </c>
      <c r="F2" s="100" t="s">
        <v>520</v>
      </c>
      <c r="G2" s="100" t="s">
        <v>513</v>
      </c>
    </row>
    <row r="3" spans="2:7">
      <c r="B3" s="98" t="s">
        <v>14</v>
      </c>
      <c r="C3" s="98" t="s">
        <v>15</v>
      </c>
      <c r="D3" s="98">
        <v>1</v>
      </c>
      <c r="F3" s="97" t="str">
        <f>+CONCATENATE(B3,C3)</f>
        <v>*CB-110                                           AZUL FIJI</v>
      </c>
      <c r="G3" s="48">
        <f>+D3</f>
        <v>1</v>
      </c>
    </row>
    <row r="4" spans="2:7">
      <c r="B4" s="98" t="s">
        <v>14</v>
      </c>
      <c r="C4" s="98" t="s">
        <v>16</v>
      </c>
      <c r="D4" s="98">
        <v>13</v>
      </c>
      <c r="F4" s="97" t="str">
        <f t="shared" ref="F4:F67" si="0">+CONCATENATE(B4,C4)</f>
        <v xml:space="preserve">*CB-110                                           NEGRO    </v>
      </c>
      <c r="G4" s="48">
        <f t="shared" ref="G4:G67" si="1">+D4</f>
        <v>13</v>
      </c>
    </row>
    <row r="5" spans="2:7">
      <c r="B5" s="98" t="s">
        <v>14</v>
      </c>
      <c r="C5" s="98" t="s">
        <v>17</v>
      </c>
      <c r="D5" s="98">
        <v>4</v>
      </c>
      <c r="F5" s="97" t="str">
        <f t="shared" si="0"/>
        <v>*CB-110                                           ROJO SPOR</v>
      </c>
      <c r="G5" s="48">
        <f t="shared" si="1"/>
        <v>4</v>
      </c>
    </row>
    <row r="6" spans="2:7">
      <c r="B6" s="98" t="s">
        <v>14</v>
      </c>
      <c r="C6" s="98" t="s">
        <v>1420</v>
      </c>
      <c r="D6" s="98">
        <v>1</v>
      </c>
      <c r="F6" s="97" t="str">
        <f t="shared" si="0"/>
        <v>*CB-110                                           VERDE CAN</v>
      </c>
      <c r="G6" s="48">
        <f t="shared" si="1"/>
        <v>1</v>
      </c>
    </row>
    <row r="7" spans="2:7">
      <c r="B7" s="98" t="s">
        <v>14</v>
      </c>
      <c r="C7" s="98" t="s">
        <v>1421</v>
      </c>
      <c r="D7" s="98">
        <v>1</v>
      </c>
      <c r="F7" s="97" t="str">
        <f t="shared" si="0"/>
        <v xml:space="preserve">*CB-110                                           GRIS MET </v>
      </c>
      <c r="G7" s="48">
        <f t="shared" si="1"/>
        <v>1</v>
      </c>
    </row>
    <row r="8" spans="2:7">
      <c r="B8" s="98" t="s">
        <v>27</v>
      </c>
      <c r="C8" s="98" t="s">
        <v>16</v>
      </c>
      <c r="D8" s="98">
        <v>22</v>
      </c>
      <c r="F8" s="97" t="str">
        <f t="shared" si="0"/>
        <v xml:space="preserve">*XR 150L                                          NEGRO    </v>
      </c>
      <c r="G8" s="48">
        <f t="shared" si="1"/>
        <v>22</v>
      </c>
    </row>
    <row r="9" spans="2:7">
      <c r="B9" s="98" t="s">
        <v>27</v>
      </c>
      <c r="C9" s="98" t="s">
        <v>26</v>
      </c>
      <c r="D9" s="98">
        <v>3</v>
      </c>
      <c r="F9" s="97" t="str">
        <f t="shared" si="0"/>
        <v>*XR 150L                                          NEGRO BLA</v>
      </c>
      <c r="G9" s="48">
        <f t="shared" si="1"/>
        <v>3</v>
      </c>
    </row>
    <row r="10" spans="2:7">
      <c r="B10" s="98" t="s">
        <v>27</v>
      </c>
      <c r="C10" s="98" t="s">
        <v>32</v>
      </c>
      <c r="D10" s="98">
        <v>40</v>
      </c>
      <c r="F10" s="97" t="str">
        <f t="shared" si="0"/>
        <v>*XR 150L                                          NEGRO ROJ</v>
      </c>
      <c r="G10" s="48">
        <f t="shared" si="1"/>
        <v>40</v>
      </c>
    </row>
    <row r="11" spans="2:7">
      <c r="B11" s="98" t="s">
        <v>352</v>
      </c>
      <c r="C11" s="98" t="s">
        <v>44</v>
      </c>
      <c r="D11" s="98">
        <v>1</v>
      </c>
      <c r="F11" s="97" t="str">
        <f t="shared" si="0"/>
        <v>CB 160F DLX                                       BLANCO PE</v>
      </c>
      <c r="G11" s="48">
        <f t="shared" si="1"/>
        <v>1</v>
      </c>
    </row>
    <row r="12" spans="2:7">
      <c r="B12" s="98" t="s">
        <v>352</v>
      </c>
      <c r="C12" s="98" t="s">
        <v>17</v>
      </c>
      <c r="D12" s="98">
        <v>6</v>
      </c>
      <c r="F12" s="97" t="str">
        <f t="shared" si="0"/>
        <v>CB 160F DLX                                       ROJO SPOR</v>
      </c>
      <c r="G12" s="48">
        <f t="shared" si="1"/>
        <v>6</v>
      </c>
    </row>
    <row r="13" spans="2:7">
      <c r="B13" s="98" t="s">
        <v>1422</v>
      </c>
      <c r="C13" s="98" t="s">
        <v>1423</v>
      </c>
      <c r="D13" s="98">
        <v>5</v>
      </c>
      <c r="F13" s="97" t="str">
        <f t="shared" si="0"/>
        <v>CB 190 REPSOL                                     NARANJA B</v>
      </c>
      <c r="G13" s="48">
        <f t="shared" si="1"/>
        <v>5</v>
      </c>
    </row>
    <row r="14" spans="2:7">
      <c r="B14" s="98" t="s">
        <v>10</v>
      </c>
      <c r="C14" s="98" t="s">
        <v>11</v>
      </c>
      <c r="D14" s="98">
        <v>6</v>
      </c>
      <c r="F14" s="97" t="str">
        <f t="shared" si="0"/>
        <v>CB 190R                                           NEGRO ONI</v>
      </c>
      <c r="G14" s="48">
        <f t="shared" si="1"/>
        <v>6</v>
      </c>
    </row>
    <row r="15" spans="2:7">
      <c r="B15" s="98" t="s">
        <v>10</v>
      </c>
      <c r="C15" s="98" t="s">
        <v>13</v>
      </c>
      <c r="D15" s="98">
        <v>2</v>
      </c>
      <c r="F15" s="97" t="str">
        <f t="shared" si="0"/>
        <v>CB 190R                                           ROJO NEGR</v>
      </c>
      <c r="G15" s="48">
        <f t="shared" si="1"/>
        <v>2</v>
      </c>
    </row>
    <row r="16" spans="2:7">
      <c r="B16" s="98" t="s">
        <v>25</v>
      </c>
      <c r="C16" s="98" t="s">
        <v>1424</v>
      </c>
      <c r="D16" s="98">
        <v>1</v>
      </c>
      <c r="F16" s="97" t="str">
        <f t="shared" si="0"/>
        <v>DIO 110                                           ROJO BLAN</v>
      </c>
      <c r="G16" s="48">
        <f t="shared" si="1"/>
        <v>1</v>
      </c>
    </row>
    <row r="17" spans="2:7">
      <c r="B17" s="98" t="s">
        <v>1425</v>
      </c>
      <c r="C17" s="98" t="s">
        <v>16</v>
      </c>
      <c r="D17" s="98">
        <v>1</v>
      </c>
      <c r="F17" s="97" t="str">
        <f t="shared" si="0"/>
        <v xml:space="preserve">CB 250 TWISTER                                    NEGRO    </v>
      </c>
      <c r="G17" s="48">
        <f t="shared" si="1"/>
        <v>1</v>
      </c>
    </row>
    <row r="18" spans="2:7">
      <c r="B18" s="98" t="s">
        <v>1425</v>
      </c>
      <c r="C18" s="98" t="s">
        <v>1426</v>
      </c>
      <c r="D18" s="98">
        <v>2</v>
      </c>
      <c r="F18" s="97" t="str">
        <f t="shared" si="0"/>
        <v xml:space="preserve">CB 250 TWISTER                                    ROJO     </v>
      </c>
      <c r="G18" s="48">
        <f t="shared" si="1"/>
        <v>2</v>
      </c>
    </row>
    <row r="19" spans="2:7">
      <c r="B19" s="98" t="s">
        <v>1427</v>
      </c>
      <c r="C19" s="98" t="s">
        <v>16</v>
      </c>
      <c r="D19" s="98">
        <v>2</v>
      </c>
      <c r="F19" s="97" t="str">
        <f t="shared" si="0"/>
        <v xml:space="preserve">XRE 190                                           NEGRO    </v>
      </c>
      <c r="G19" s="48">
        <f t="shared" si="1"/>
        <v>2</v>
      </c>
    </row>
    <row r="20" spans="2:7">
      <c r="B20" s="98" t="s">
        <v>1427</v>
      </c>
      <c r="C20" s="98" t="s">
        <v>1426</v>
      </c>
      <c r="D20" s="98">
        <v>1</v>
      </c>
      <c r="F20" s="97" t="str">
        <f t="shared" si="0"/>
        <v xml:space="preserve">XRE 190                                           ROJO     </v>
      </c>
      <c r="G20" s="48">
        <f t="shared" si="1"/>
        <v>1</v>
      </c>
    </row>
    <row r="21" spans="2:7">
      <c r="B21" s="98" t="s">
        <v>1428</v>
      </c>
      <c r="C21" s="98" t="s">
        <v>1429</v>
      </c>
      <c r="D21" s="98">
        <v>15</v>
      </c>
      <c r="F21" s="97" t="str">
        <f t="shared" si="0"/>
        <v>DREAM  NEO                                        NEGRO AZU</v>
      </c>
      <c r="G21" s="48">
        <f t="shared" si="1"/>
        <v>15</v>
      </c>
    </row>
    <row r="22" spans="2:7">
      <c r="B22" s="98" t="s">
        <v>1428</v>
      </c>
      <c r="C22" s="98" t="s">
        <v>1430</v>
      </c>
      <c r="D22" s="98">
        <v>17</v>
      </c>
      <c r="F22" s="97" t="str">
        <f t="shared" si="0"/>
        <v>DREAM  NEO                                        ROJO ALFA</v>
      </c>
      <c r="G22" s="48">
        <f t="shared" si="1"/>
        <v>17</v>
      </c>
    </row>
    <row r="23" spans="2:7">
      <c r="B23" s="98" t="s">
        <v>1431</v>
      </c>
      <c r="C23" s="98" t="s">
        <v>16</v>
      </c>
      <c r="D23" s="98">
        <v>4</v>
      </c>
      <c r="F23" s="97" t="str">
        <f t="shared" si="0"/>
        <v xml:space="preserve">XRE  300                                          NEGRO    </v>
      </c>
      <c r="G23" s="48">
        <f t="shared" si="1"/>
        <v>4</v>
      </c>
    </row>
    <row r="24" spans="2:7">
      <c r="B24" s="98" t="s">
        <v>1431</v>
      </c>
      <c r="C24" s="98" t="s">
        <v>1432</v>
      </c>
      <c r="D24" s="98">
        <v>2</v>
      </c>
      <c r="F24" s="97" t="str">
        <f t="shared" si="0"/>
        <v xml:space="preserve">XRE  300                                          VERDE    </v>
      </c>
      <c r="G24" s="48">
        <f t="shared" si="1"/>
        <v>2</v>
      </c>
    </row>
    <row r="25" spans="2:7">
      <c r="B25" s="98" t="s">
        <v>1433</v>
      </c>
      <c r="C25" s="98" t="s">
        <v>16</v>
      </c>
      <c r="D25" s="98">
        <v>2</v>
      </c>
      <c r="F25" s="97" t="str">
        <f t="shared" si="0"/>
        <v xml:space="preserve">WAVE 110S                                         NEGRO    </v>
      </c>
      <c r="G25" s="48">
        <f t="shared" si="1"/>
        <v>2</v>
      </c>
    </row>
    <row r="26" spans="2:7">
      <c r="B26" s="98" t="s">
        <v>1434</v>
      </c>
      <c r="C26" s="98" t="s">
        <v>1435</v>
      </c>
      <c r="D26" s="98">
        <v>3</v>
      </c>
      <c r="F26" s="97" t="str">
        <f t="shared" si="0"/>
        <v xml:space="preserve">PCX 150                                           PLATEADO </v>
      </c>
      <c r="G26" s="48">
        <f t="shared" si="1"/>
        <v>3</v>
      </c>
    </row>
    <row r="27" spans="2:7">
      <c r="B27" s="98" t="s">
        <v>1434</v>
      </c>
      <c r="C27" s="98" t="s">
        <v>1436</v>
      </c>
      <c r="D27" s="98">
        <v>2</v>
      </c>
      <c r="F27" s="97" t="str">
        <f t="shared" si="0"/>
        <v xml:space="preserve">PCX 150                                           GRIS     </v>
      </c>
      <c r="G27" s="48">
        <f t="shared" si="1"/>
        <v>2</v>
      </c>
    </row>
    <row r="28" spans="2:7">
      <c r="B28" s="98" t="s">
        <v>1437</v>
      </c>
      <c r="C28" s="98" t="s">
        <v>16</v>
      </c>
      <c r="D28" s="98">
        <v>28</v>
      </c>
      <c r="F28" s="97" t="str">
        <f t="shared" si="0"/>
        <v xml:space="preserve">CB 110 DLX                                        NEGRO    </v>
      </c>
      <c r="G28" s="48">
        <f t="shared" si="1"/>
        <v>28</v>
      </c>
    </row>
    <row r="29" spans="2:7">
      <c r="B29" s="98" t="s">
        <v>1437</v>
      </c>
      <c r="C29" s="98" t="s">
        <v>1426</v>
      </c>
      <c r="D29" s="98">
        <v>9</v>
      </c>
      <c r="F29" s="97" t="str">
        <f t="shared" si="0"/>
        <v xml:space="preserve">CB 110 DLX                                        ROJO     </v>
      </c>
      <c r="G29" s="48">
        <f t="shared" si="1"/>
        <v>9</v>
      </c>
    </row>
    <row r="30" spans="2:7">
      <c r="B30" s="98" t="s">
        <v>1437</v>
      </c>
      <c r="C30" s="98" t="s">
        <v>1436</v>
      </c>
      <c r="D30" s="98">
        <v>3</v>
      </c>
      <c r="F30" s="97" t="str">
        <f t="shared" si="0"/>
        <v xml:space="preserve">CB 110 DLX                                        GRIS     </v>
      </c>
      <c r="G30" s="48">
        <f t="shared" si="1"/>
        <v>3</v>
      </c>
    </row>
    <row r="31" spans="2:7">
      <c r="B31" s="98" t="s">
        <v>1437</v>
      </c>
      <c r="C31" s="98" t="s">
        <v>1438</v>
      </c>
      <c r="D31" s="98">
        <v>15</v>
      </c>
      <c r="F31" s="97" t="str">
        <f t="shared" si="0"/>
        <v xml:space="preserve">CB 110 DLX                                        AZUL     </v>
      </c>
      <c r="G31" s="48">
        <f t="shared" si="1"/>
        <v>15</v>
      </c>
    </row>
    <row r="32" spans="2:7">
      <c r="B32" s="98"/>
      <c r="C32" s="98"/>
      <c r="D32" s="98"/>
      <c r="F32" s="97" t="str">
        <f t="shared" si="0"/>
        <v/>
      </c>
      <c r="G32" s="48">
        <f t="shared" si="1"/>
        <v>0</v>
      </c>
    </row>
    <row r="33" spans="2:7">
      <c r="B33" s="98"/>
      <c r="C33" s="98"/>
      <c r="D33" s="98"/>
      <c r="F33" s="97" t="str">
        <f t="shared" si="0"/>
        <v/>
      </c>
      <c r="G33" s="48">
        <f t="shared" si="1"/>
        <v>0</v>
      </c>
    </row>
    <row r="34" spans="2:7">
      <c r="B34" s="98"/>
      <c r="C34" s="98"/>
      <c r="D34" s="98"/>
      <c r="F34" s="97" t="str">
        <f t="shared" si="0"/>
        <v/>
      </c>
      <c r="G34" s="48">
        <f t="shared" si="1"/>
        <v>0</v>
      </c>
    </row>
    <row r="35" spans="2:7">
      <c r="B35" s="98"/>
      <c r="C35" s="98"/>
      <c r="D35" s="98"/>
      <c r="F35" s="97" t="str">
        <f t="shared" si="0"/>
        <v/>
      </c>
      <c r="G35" s="48">
        <f t="shared" si="1"/>
        <v>0</v>
      </c>
    </row>
    <row r="36" spans="2:7">
      <c r="B36" s="98"/>
      <c r="C36" s="98"/>
      <c r="D36" s="98"/>
      <c r="F36" s="97" t="str">
        <f t="shared" si="0"/>
        <v/>
      </c>
      <c r="G36" s="48">
        <f t="shared" si="1"/>
        <v>0</v>
      </c>
    </row>
    <row r="37" spans="2:7">
      <c r="B37" s="98"/>
      <c r="C37" s="98"/>
      <c r="D37" s="98"/>
      <c r="F37" s="97" t="str">
        <f t="shared" si="0"/>
        <v/>
      </c>
      <c r="G37" s="48">
        <f t="shared" si="1"/>
        <v>0</v>
      </c>
    </row>
    <row r="38" spans="2:7">
      <c r="B38" s="98"/>
      <c r="C38" s="98"/>
      <c r="D38" s="98"/>
      <c r="F38" s="97" t="str">
        <f t="shared" si="0"/>
        <v/>
      </c>
      <c r="G38" s="48">
        <f t="shared" si="1"/>
        <v>0</v>
      </c>
    </row>
    <row r="39" spans="2:7">
      <c r="B39" s="98"/>
      <c r="C39" s="98"/>
      <c r="D39" s="98"/>
      <c r="F39" s="97" t="str">
        <f t="shared" si="0"/>
        <v/>
      </c>
      <c r="G39" s="48">
        <f t="shared" si="1"/>
        <v>0</v>
      </c>
    </row>
    <row r="40" spans="2:7">
      <c r="B40" s="98"/>
      <c r="C40" s="98"/>
      <c r="D40" s="98"/>
      <c r="F40" s="97" t="str">
        <f t="shared" si="0"/>
        <v/>
      </c>
      <c r="G40" s="48">
        <f t="shared" si="1"/>
        <v>0</v>
      </c>
    </row>
    <row r="41" spans="2:7">
      <c r="B41" s="98"/>
      <c r="C41" s="98"/>
      <c r="D41" s="98"/>
      <c r="F41" s="97" t="str">
        <f t="shared" si="0"/>
        <v/>
      </c>
      <c r="G41" s="48">
        <f t="shared" si="1"/>
        <v>0</v>
      </c>
    </row>
    <row r="42" spans="2:7">
      <c r="B42" s="98"/>
      <c r="C42" s="98"/>
      <c r="D42" s="98"/>
      <c r="F42" s="97" t="str">
        <f t="shared" si="0"/>
        <v/>
      </c>
      <c r="G42" s="48">
        <f t="shared" si="1"/>
        <v>0</v>
      </c>
    </row>
    <row r="43" spans="2:7">
      <c r="B43" s="98"/>
      <c r="C43" s="98"/>
      <c r="D43" s="98"/>
      <c r="F43" s="97" t="str">
        <f t="shared" si="0"/>
        <v/>
      </c>
      <c r="G43" s="48">
        <f t="shared" si="1"/>
        <v>0</v>
      </c>
    </row>
    <row r="44" spans="2:7">
      <c r="B44" s="98"/>
      <c r="C44" s="98"/>
      <c r="D44" s="98"/>
      <c r="F44" s="97" t="str">
        <f t="shared" si="0"/>
        <v/>
      </c>
      <c r="G44" s="48">
        <f t="shared" si="1"/>
        <v>0</v>
      </c>
    </row>
    <row r="45" spans="2:7">
      <c r="B45" s="98"/>
      <c r="C45" s="98"/>
      <c r="D45" s="98"/>
      <c r="F45" s="97" t="str">
        <f t="shared" si="0"/>
        <v/>
      </c>
      <c r="G45" s="48">
        <f t="shared" si="1"/>
        <v>0</v>
      </c>
    </row>
    <row r="46" spans="2:7">
      <c r="B46" s="98"/>
      <c r="C46" s="98"/>
      <c r="D46" s="98"/>
      <c r="F46" s="97" t="str">
        <f t="shared" si="0"/>
        <v/>
      </c>
      <c r="G46" s="48">
        <f t="shared" si="1"/>
        <v>0</v>
      </c>
    </row>
    <row r="47" spans="2:7">
      <c r="B47" s="98"/>
      <c r="C47" s="98"/>
      <c r="D47" s="98"/>
      <c r="F47" s="97" t="str">
        <f t="shared" si="0"/>
        <v/>
      </c>
      <c r="G47" s="48">
        <f t="shared" si="1"/>
        <v>0</v>
      </c>
    </row>
    <row r="48" spans="2:7">
      <c r="B48" s="98"/>
      <c r="C48" s="98"/>
      <c r="D48" s="98"/>
      <c r="F48" s="97" t="str">
        <f t="shared" si="0"/>
        <v/>
      </c>
      <c r="G48" s="48">
        <f t="shared" si="1"/>
        <v>0</v>
      </c>
    </row>
    <row r="49" spans="2:7">
      <c r="B49" s="98"/>
      <c r="C49" s="98"/>
      <c r="D49" s="98"/>
      <c r="F49" s="97" t="str">
        <f t="shared" si="0"/>
        <v/>
      </c>
      <c r="G49" s="48">
        <f t="shared" si="1"/>
        <v>0</v>
      </c>
    </row>
    <row r="50" spans="2:7">
      <c r="B50" s="98"/>
      <c r="C50" s="98"/>
      <c r="D50" s="98"/>
      <c r="F50" s="97" t="str">
        <f t="shared" si="0"/>
        <v/>
      </c>
      <c r="G50" s="48">
        <f t="shared" si="1"/>
        <v>0</v>
      </c>
    </row>
    <row r="51" spans="2:7">
      <c r="B51" s="98"/>
      <c r="C51" s="98"/>
      <c r="D51" s="98"/>
      <c r="F51" s="97" t="str">
        <f t="shared" si="0"/>
        <v/>
      </c>
      <c r="G51" s="48">
        <f t="shared" si="1"/>
        <v>0</v>
      </c>
    </row>
    <row r="52" spans="2:7">
      <c r="B52" s="98"/>
      <c r="C52" s="98"/>
      <c r="D52" s="98"/>
      <c r="F52" s="97" t="str">
        <f t="shared" si="0"/>
        <v/>
      </c>
      <c r="G52" s="48">
        <f t="shared" si="1"/>
        <v>0</v>
      </c>
    </row>
    <row r="53" spans="2:7">
      <c r="B53" s="98"/>
      <c r="C53" s="98"/>
      <c r="D53" s="98"/>
      <c r="F53" s="97" t="str">
        <f t="shared" si="0"/>
        <v/>
      </c>
      <c r="G53" s="48">
        <f t="shared" si="1"/>
        <v>0</v>
      </c>
    </row>
    <row r="54" spans="2:7">
      <c r="B54" s="98"/>
      <c r="C54" s="98"/>
      <c r="D54" s="98"/>
      <c r="F54" s="97" t="str">
        <f t="shared" si="0"/>
        <v/>
      </c>
      <c r="G54" s="48">
        <f t="shared" si="1"/>
        <v>0</v>
      </c>
    </row>
    <row r="55" spans="2:7">
      <c r="B55" s="98"/>
      <c r="C55" s="98"/>
      <c r="D55" s="98"/>
      <c r="F55" s="97" t="str">
        <f t="shared" si="0"/>
        <v/>
      </c>
      <c r="G55" s="48">
        <f t="shared" si="1"/>
        <v>0</v>
      </c>
    </row>
    <row r="56" spans="2:7">
      <c r="B56" s="98"/>
      <c r="C56" s="98"/>
      <c r="D56" s="98"/>
      <c r="F56" s="97" t="str">
        <f t="shared" si="0"/>
        <v/>
      </c>
      <c r="G56" s="48">
        <f t="shared" si="1"/>
        <v>0</v>
      </c>
    </row>
    <row r="57" spans="2:7">
      <c r="B57" s="98"/>
      <c r="C57" s="98"/>
      <c r="D57" s="98"/>
      <c r="F57" s="97" t="str">
        <f t="shared" si="0"/>
        <v/>
      </c>
      <c r="G57" s="48">
        <f t="shared" si="1"/>
        <v>0</v>
      </c>
    </row>
    <row r="58" spans="2:7">
      <c r="B58" s="98"/>
      <c r="C58" s="98"/>
      <c r="D58" s="98"/>
      <c r="F58" s="97" t="str">
        <f t="shared" si="0"/>
        <v/>
      </c>
      <c r="G58" s="48">
        <f t="shared" si="1"/>
        <v>0</v>
      </c>
    </row>
    <row r="59" spans="2:7">
      <c r="B59" s="98"/>
      <c r="C59" s="98"/>
      <c r="D59" s="98"/>
      <c r="F59" s="97" t="str">
        <f t="shared" si="0"/>
        <v/>
      </c>
      <c r="G59" s="48">
        <f t="shared" si="1"/>
        <v>0</v>
      </c>
    </row>
    <row r="60" spans="2:7">
      <c r="B60" s="98"/>
      <c r="C60" s="98"/>
      <c r="D60" s="98"/>
      <c r="F60" s="97" t="str">
        <f t="shared" si="0"/>
        <v/>
      </c>
      <c r="G60" s="48">
        <f t="shared" si="1"/>
        <v>0</v>
      </c>
    </row>
    <row r="61" spans="2:7">
      <c r="B61" s="98"/>
      <c r="C61" s="98"/>
      <c r="D61" s="98"/>
      <c r="F61" s="97" t="str">
        <f t="shared" si="0"/>
        <v/>
      </c>
      <c r="G61" s="48">
        <f t="shared" si="1"/>
        <v>0</v>
      </c>
    </row>
    <row r="62" spans="2:7">
      <c r="B62" s="98"/>
      <c r="C62" s="98"/>
      <c r="D62" s="98"/>
      <c r="F62" s="97" t="str">
        <f t="shared" si="0"/>
        <v/>
      </c>
      <c r="G62" s="48">
        <f t="shared" si="1"/>
        <v>0</v>
      </c>
    </row>
    <row r="63" spans="2:7">
      <c r="B63" s="98"/>
      <c r="C63" s="98"/>
      <c r="D63" s="98"/>
      <c r="F63" s="97" t="str">
        <f t="shared" si="0"/>
        <v/>
      </c>
      <c r="G63" s="48">
        <f t="shared" si="1"/>
        <v>0</v>
      </c>
    </row>
    <row r="64" spans="2:7">
      <c r="B64" s="98"/>
      <c r="C64" s="98"/>
      <c r="D64" s="98"/>
      <c r="F64" s="97" t="str">
        <f t="shared" si="0"/>
        <v/>
      </c>
      <c r="G64" s="48">
        <f t="shared" si="1"/>
        <v>0</v>
      </c>
    </row>
    <row r="65" spans="2:7">
      <c r="B65" s="98"/>
      <c r="C65" s="98"/>
      <c r="D65" s="98"/>
      <c r="F65" s="97" t="str">
        <f t="shared" si="0"/>
        <v/>
      </c>
      <c r="G65" s="48">
        <f t="shared" si="1"/>
        <v>0</v>
      </c>
    </row>
    <row r="66" spans="2:7">
      <c r="B66" s="98"/>
      <c r="C66" s="98"/>
      <c r="D66" s="98"/>
      <c r="F66" s="97" t="str">
        <f t="shared" si="0"/>
        <v/>
      </c>
      <c r="G66" s="48">
        <f t="shared" si="1"/>
        <v>0</v>
      </c>
    </row>
    <row r="67" spans="2:7">
      <c r="B67" s="98"/>
      <c r="C67" s="98"/>
      <c r="D67" s="98"/>
      <c r="F67" s="97" t="str">
        <f t="shared" si="0"/>
        <v/>
      </c>
      <c r="G67" s="48">
        <f t="shared" si="1"/>
        <v>0</v>
      </c>
    </row>
    <row r="68" spans="2:7">
      <c r="B68" s="98"/>
      <c r="C68" s="98"/>
      <c r="D68" s="98"/>
      <c r="F68" s="97" t="str">
        <f t="shared" ref="F68:F131" si="2">+CONCATENATE(B68,C68)</f>
        <v/>
      </c>
      <c r="G68" s="48">
        <f t="shared" ref="G68:G131" si="3">+D68</f>
        <v>0</v>
      </c>
    </row>
    <row r="69" spans="2:7">
      <c r="B69" s="98"/>
      <c r="C69" s="98"/>
      <c r="D69" s="98"/>
      <c r="F69" s="97" t="str">
        <f t="shared" si="2"/>
        <v/>
      </c>
      <c r="G69" s="48">
        <f t="shared" si="3"/>
        <v>0</v>
      </c>
    </row>
    <row r="70" spans="2:7">
      <c r="B70" s="98"/>
      <c r="C70" s="98"/>
      <c r="D70" s="98"/>
      <c r="F70" s="97" t="str">
        <f t="shared" si="2"/>
        <v/>
      </c>
      <c r="G70" s="48">
        <f t="shared" si="3"/>
        <v>0</v>
      </c>
    </row>
    <row r="71" spans="2:7">
      <c r="B71" s="98"/>
      <c r="C71" s="98"/>
      <c r="D71" s="98"/>
      <c r="F71" s="97" t="str">
        <f t="shared" si="2"/>
        <v/>
      </c>
      <c r="G71" s="48">
        <f t="shared" si="3"/>
        <v>0</v>
      </c>
    </row>
    <row r="72" spans="2:7">
      <c r="B72" s="98"/>
      <c r="C72" s="98"/>
      <c r="D72" s="98"/>
      <c r="F72" s="97" t="str">
        <f t="shared" si="2"/>
        <v/>
      </c>
      <c r="G72" s="48">
        <f t="shared" si="3"/>
        <v>0</v>
      </c>
    </row>
    <row r="73" spans="2:7">
      <c r="B73" s="98"/>
      <c r="C73" s="98"/>
      <c r="D73" s="98"/>
      <c r="F73" s="97" t="str">
        <f t="shared" si="2"/>
        <v/>
      </c>
      <c r="G73" s="48">
        <f t="shared" si="3"/>
        <v>0</v>
      </c>
    </row>
    <row r="74" spans="2:7">
      <c r="B74" s="98"/>
      <c r="C74" s="98"/>
      <c r="D74" s="98"/>
      <c r="F74" s="97" t="str">
        <f t="shared" si="2"/>
        <v/>
      </c>
      <c r="G74" s="48">
        <f t="shared" si="3"/>
        <v>0</v>
      </c>
    </row>
    <row r="75" spans="2:7">
      <c r="B75" s="98"/>
      <c r="C75" s="98"/>
      <c r="D75" s="98"/>
      <c r="F75" s="97" t="str">
        <f t="shared" si="2"/>
        <v/>
      </c>
      <c r="G75" s="48">
        <f t="shared" si="3"/>
        <v>0</v>
      </c>
    </row>
    <row r="76" spans="2:7">
      <c r="B76" s="98"/>
      <c r="C76" s="98"/>
      <c r="D76" s="98"/>
      <c r="F76" s="97" t="str">
        <f t="shared" si="2"/>
        <v/>
      </c>
      <c r="G76" s="48">
        <f t="shared" si="3"/>
        <v>0</v>
      </c>
    </row>
    <row r="77" spans="2:7">
      <c r="B77" s="98"/>
      <c r="C77" s="98"/>
      <c r="D77" s="98"/>
      <c r="F77" s="97" t="str">
        <f t="shared" si="2"/>
        <v/>
      </c>
      <c r="G77" s="48">
        <f t="shared" si="3"/>
        <v>0</v>
      </c>
    </row>
    <row r="78" spans="2:7">
      <c r="B78" s="98"/>
      <c r="C78" s="98"/>
      <c r="D78" s="98"/>
      <c r="F78" s="97" t="str">
        <f t="shared" si="2"/>
        <v/>
      </c>
      <c r="G78" s="48">
        <f t="shared" si="3"/>
        <v>0</v>
      </c>
    </row>
    <row r="79" spans="2:7">
      <c r="B79" s="98"/>
      <c r="C79" s="98"/>
      <c r="D79" s="98"/>
      <c r="F79" s="97" t="str">
        <f t="shared" si="2"/>
        <v/>
      </c>
      <c r="G79" s="48">
        <f t="shared" si="3"/>
        <v>0</v>
      </c>
    </row>
    <row r="80" spans="2:7">
      <c r="B80" s="98"/>
      <c r="C80" s="98"/>
      <c r="D80" s="98"/>
      <c r="F80" s="97" t="str">
        <f t="shared" si="2"/>
        <v/>
      </c>
      <c r="G80" s="48">
        <f t="shared" si="3"/>
        <v>0</v>
      </c>
    </row>
    <row r="81" spans="2:7">
      <c r="B81" s="98"/>
      <c r="C81" s="98"/>
      <c r="D81" s="98"/>
      <c r="F81" s="97" t="str">
        <f t="shared" si="2"/>
        <v/>
      </c>
      <c r="G81" s="48">
        <f t="shared" si="3"/>
        <v>0</v>
      </c>
    </row>
    <row r="82" spans="2:7">
      <c r="B82" s="98"/>
      <c r="C82" s="98"/>
      <c r="D82" s="98"/>
      <c r="F82" s="97" t="str">
        <f t="shared" si="2"/>
        <v/>
      </c>
      <c r="G82" s="48">
        <f t="shared" si="3"/>
        <v>0</v>
      </c>
    </row>
    <row r="83" spans="2:7">
      <c r="B83" s="98"/>
      <c r="C83" s="98"/>
      <c r="D83" s="98"/>
      <c r="F83" s="97" t="str">
        <f t="shared" si="2"/>
        <v/>
      </c>
      <c r="G83" s="48">
        <f t="shared" si="3"/>
        <v>0</v>
      </c>
    </row>
    <row r="84" spans="2:7">
      <c r="B84" s="98"/>
      <c r="C84" s="98"/>
      <c r="D84" s="98"/>
      <c r="F84" s="97" t="str">
        <f t="shared" si="2"/>
        <v/>
      </c>
      <c r="G84" s="48">
        <f t="shared" si="3"/>
        <v>0</v>
      </c>
    </row>
    <row r="85" spans="2:7">
      <c r="B85" s="98"/>
      <c r="C85" s="98"/>
      <c r="D85" s="98"/>
      <c r="F85" s="97" t="str">
        <f t="shared" si="2"/>
        <v/>
      </c>
      <c r="G85" s="48">
        <f t="shared" si="3"/>
        <v>0</v>
      </c>
    </row>
    <row r="86" spans="2:7">
      <c r="B86" s="98"/>
      <c r="C86" s="98"/>
      <c r="D86" s="98"/>
      <c r="F86" s="97" t="str">
        <f t="shared" si="2"/>
        <v/>
      </c>
      <c r="G86" s="48">
        <f t="shared" si="3"/>
        <v>0</v>
      </c>
    </row>
    <row r="87" spans="2:7">
      <c r="B87" s="98"/>
      <c r="C87" s="98"/>
      <c r="D87" s="98"/>
      <c r="F87" s="97" t="str">
        <f t="shared" si="2"/>
        <v/>
      </c>
      <c r="G87" s="48">
        <f t="shared" si="3"/>
        <v>0</v>
      </c>
    </row>
    <row r="88" spans="2:7">
      <c r="B88" s="98"/>
      <c r="C88" s="98"/>
      <c r="D88" s="98"/>
      <c r="F88" s="97" t="str">
        <f t="shared" si="2"/>
        <v/>
      </c>
      <c r="G88" s="48">
        <f t="shared" si="3"/>
        <v>0</v>
      </c>
    </row>
    <row r="89" spans="2:7">
      <c r="B89" s="98"/>
      <c r="C89" s="98"/>
      <c r="D89" s="98"/>
      <c r="F89" s="97" t="str">
        <f t="shared" si="2"/>
        <v/>
      </c>
      <c r="G89" s="48">
        <f t="shared" si="3"/>
        <v>0</v>
      </c>
    </row>
    <row r="90" spans="2:7">
      <c r="B90" s="98"/>
      <c r="C90" s="98"/>
      <c r="D90" s="98"/>
      <c r="F90" s="97" t="str">
        <f t="shared" si="2"/>
        <v/>
      </c>
      <c r="G90" s="48">
        <f t="shared" si="3"/>
        <v>0</v>
      </c>
    </row>
    <row r="91" spans="2:7">
      <c r="B91" s="98"/>
      <c r="C91" s="98"/>
      <c r="D91" s="98"/>
      <c r="F91" s="97" t="str">
        <f t="shared" si="2"/>
        <v/>
      </c>
      <c r="G91" s="48">
        <f t="shared" si="3"/>
        <v>0</v>
      </c>
    </row>
    <row r="92" spans="2:7">
      <c r="B92" s="98"/>
      <c r="C92" s="98"/>
      <c r="D92" s="98"/>
      <c r="F92" s="97" t="str">
        <f t="shared" si="2"/>
        <v/>
      </c>
      <c r="G92" s="48">
        <f t="shared" si="3"/>
        <v>0</v>
      </c>
    </row>
    <row r="93" spans="2:7">
      <c r="B93" s="98"/>
      <c r="C93" s="98"/>
      <c r="D93" s="98"/>
      <c r="F93" s="97" t="str">
        <f t="shared" si="2"/>
        <v/>
      </c>
      <c r="G93" s="48">
        <f t="shared" si="3"/>
        <v>0</v>
      </c>
    </row>
    <row r="94" spans="2:7">
      <c r="B94" s="98"/>
      <c r="C94" s="98"/>
      <c r="D94" s="98"/>
      <c r="F94" s="97" t="str">
        <f t="shared" si="2"/>
        <v/>
      </c>
      <c r="G94" s="48">
        <f t="shared" si="3"/>
        <v>0</v>
      </c>
    </row>
    <row r="95" spans="2:7">
      <c r="B95" s="98"/>
      <c r="C95" s="98"/>
      <c r="D95" s="98"/>
      <c r="F95" s="97" t="str">
        <f t="shared" si="2"/>
        <v/>
      </c>
      <c r="G95" s="48">
        <f t="shared" si="3"/>
        <v>0</v>
      </c>
    </row>
    <row r="96" spans="2:7">
      <c r="B96" s="98"/>
      <c r="C96" s="98"/>
      <c r="D96" s="98"/>
      <c r="F96" s="97" t="str">
        <f t="shared" si="2"/>
        <v/>
      </c>
      <c r="G96" s="48">
        <f t="shared" si="3"/>
        <v>0</v>
      </c>
    </row>
    <row r="97" spans="2:7">
      <c r="B97" s="98"/>
      <c r="C97" s="98"/>
      <c r="D97" s="98"/>
      <c r="F97" s="97" t="str">
        <f t="shared" si="2"/>
        <v/>
      </c>
      <c r="G97" s="48">
        <f t="shared" si="3"/>
        <v>0</v>
      </c>
    </row>
    <row r="98" spans="2:7">
      <c r="B98" s="98"/>
      <c r="C98" s="98"/>
      <c r="D98" s="98"/>
      <c r="F98" s="97" t="str">
        <f t="shared" si="2"/>
        <v/>
      </c>
      <c r="G98" s="48">
        <f t="shared" si="3"/>
        <v>0</v>
      </c>
    </row>
    <row r="99" spans="2:7">
      <c r="B99" s="98"/>
      <c r="C99" s="98"/>
      <c r="D99" s="98"/>
      <c r="F99" s="97" t="str">
        <f t="shared" si="2"/>
        <v/>
      </c>
      <c r="G99" s="48">
        <f t="shared" si="3"/>
        <v>0</v>
      </c>
    </row>
    <row r="100" spans="2:7">
      <c r="B100" s="98"/>
      <c r="C100" s="98"/>
      <c r="D100" s="98"/>
      <c r="F100" s="97" t="str">
        <f t="shared" si="2"/>
        <v/>
      </c>
      <c r="G100" s="48">
        <f t="shared" si="3"/>
        <v>0</v>
      </c>
    </row>
    <row r="101" spans="2:7">
      <c r="B101" s="98"/>
      <c r="C101" s="98"/>
      <c r="D101" s="98"/>
      <c r="F101" s="97" t="str">
        <f t="shared" si="2"/>
        <v/>
      </c>
      <c r="G101" s="48">
        <f t="shared" si="3"/>
        <v>0</v>
      </c>
    </row>
    <row r="102" spans="2:7">
      <c r="B102" s="98"/>
      <c r="C102" s="98"/>
      <c r="D102" s="98"/>
      <c r="F102" s="97" t="str">
        <f t="shared" si="2"/>
        <v/>
      </c>
      <c r="G102" s="48">
        <f t="shared" si="3"/>
        <v>0</v>
      </c>
    </row>
    <row r="103" spans="2:7">
      <c r="B103" s="98"/>
      <c r="C103" s="98"/>
      <c r="D103" s="98"/>
      <c r="F103" s="97" t="str">
        <f t="shared" si="2"/>
        <v/>
      </c>
      <c r="G103" s="48">
        <f t="shared" si="3"/>
        <v>0</v>
      </c>
    </row>
    <row r="104" spans="2:7">
      <c r="B104" s="98"/>
      <c r="C104" s="98"/>
      <c r="D104" s="98"/>
      <c r="F104" s="97" t="str">
        <f t="shared" si="2"/>
        <v/>
      </c>
      <c r="G104" s="48">
        <f t="shared" si="3"/>
        <v>0</v>
      </c>
    </row>
    <row r="105" spans="2:7">
      <c r="B105" s="98"/>
      <c r="C105" s="98"/>
      <c r="D105" s="98"/>
      <c r="F105" s="97" t="str">
        <f t="shared" si="2"/>
        <v/>
      </c>
      <c r="G105" s="48">
        <f t="shared" si="3"/>
        <v>0</v>
      </c>
    </row>
    <row r="106" spans="2:7">
      <c r="B106" s="98"/>
      <c r="C106" s="98"/>
      <c r="D106" s="98"/>
      <c r="F106" s="97" t="str">
        <f t="shared" si="2"/>
        <v/>
      </c>
      <c r="G106" s="48">
        <f t="shared" si="3"/>
        <v>0</v>
      </c>
    </row>
    <row r="107" spans="2:7">
      <c r="B107" s="98"/>
      <c r="C107" s="98"/>
      <c r="D107" s="98"/>
      <c r="F107" s="97" t="str">
        <f t="shared" si="2"/>
        <v/>
      </c>
      <c r="G107" s="48">
        <f t="shared" si="3"/>
        <v>0</v>
      </c>
    </row>
    <row r="108" spans="2:7">
      <c r="B108" s="98"/>
      <c r="C108" s="98"/>
      <c r="D108" s="98"/>
      <c r="F108" s="97" t="str">
        <f t="shared" si="2"/>
        <v/>
      </c>
      <c r="G108" s="48">
        <f t="shared" si="3"/>
        <v>0</v>
      </c>
    </row>
    <row r="109" spans="2:7">
      <c r="B109" s="98"/>
      <c r="C109" s="98"/>
      <c r="D109" s="98"/>
      <c r="F109" s="97" t="str">
        <f t="shared" si="2"/>
        <v/>
      </c>
      <c r="G109" s="48">
        <f t="shared" si="3"/>
        <v>0</v>
      </c>
    </row>
    <row r="110" spans="2:7">
      <c r="B110" s="98"/>
      <c r="C110" s="98"/>
      <c r="D110" s="98"/>
      <c r="F110" s="97" t="str">
        <f t="shared" si="2"/>
        <v/>
      </c>
      <c r="G110" s="48">
        <f t="shared" si="3"/>
        <v>0</v>
      </c>
    </row>
    <row r="111" spans="2:7">
      <c r="B111" s="98"/>
      <c r="C111" s="98"/>
      <c r="D111" s="98"/>
      <c r="F111" s="97" t="str">
        <f t="shared" si="2"/>
        <v/>
      </c>
      <c r="G111" s="48">
        <f t="shared" si="3"/>
        <v>0</v>
      </c>
    </row>
    <row r="112" spans="2:7">
      <c r="B112" s="98"/>
      <c r="C112" s="98"/>
      <c r="D112" s="98"/>
      <c r="F112" s="97" t="str">
        <f t="shared" si="2"/>
        <v/>
      </c>
      <c r="G112" s="48">
        <f t="shared" si="3"/>
        <v>0</v>
      </c>
    </row>
    <row r="113" spans="2:7">
      <c r="B113" s="98"/>
      <c r="C113" s="98"/>
      <c r="D113" s="98"/>
      <c r="F113" s="97" t="str">
        <f t="shared" si="2"/>
        <v/>
      </c>
      <c r="G113" s="48">
        <f t="shared" si="3"/>
        <v>0</v>
      </c>
    </row>
    <row r="114" spans="2:7">
      <c r="B114" s="98"/>
      <c r="C114" s="98"/>
      <c r="D114" s="98"/>
      <c r="F114" s="97" t="str">
        <f t="shared" si="2"/>
        <v/>
      </c>
      <c r="G114" s="48">
        <f t="shared" si="3"/>
        <v>0</v>
      </c>
    </row>
    <row r="115" spans="2:7">
      <c r="B115" s="98"/>
      <c r="C115" s="98"/>
      <c r="D115" s="98"/>
      <c r="F115" s="97" t="str">
        <f t="shared" si="2"/>
        <v/>
      </c>
      <c r="G115" s="48">
        <f t="shared" si="3"/>
        <v>0</v>
      </c>
    </row>
    <row r="116" spans="2:7">
      <c r="B116" s="98"/>
      <c r="C116" s="98"/>
      <c r="D116" s="98"/>
      <c r="F116" s="97" t="str">
        <f t="shared" si="2"/>
        <v/>
      </c>
      <c r="G116" s="48">
        <f t="shared" si="3"/>
        <v>0</v>
      </c>
    </row>
    <row r="117" spans="2:7">
      <c r="B117" s="98"/>
      <c r="C117" s="98"/>
      <c r="D117" s="98"/>
      <c r="F117" s="97" t="str">
        <f t="shared" si="2"/>
        <v/>
      </c>
      <c r="G117" s="48">
        <f t="shared" si="3"/>
        <v>0</v>
      </c>
    </row>
    <row r="118" spans="2:7">
      <c r="B118" s="98"/>
      <c r="C118" s="98"/>
      <c r="D118" s="98"/>
      <c r="F118" s="97" t="str">
        <f t="shared" si="2"/>
        <v/>
      </c>
      <c r="G118" s="48">
        <f t="shared" si="3"/>
        <v>0</v>
      </c>
    </row>
    <row r="119" spans="2:7">
      <c r="B119" s="98"/>
      <c r="C119" s="98"/>
      <c r="D119" s="98"/>
      <c r="F119" s="97" t="str">
        <f t="shared" si="2"/>
        <v/>
      </c>
      <c r="G119" s="48">
        <f t="shared" si="3"/>
        <v>0</v>
      </c>
    </row>
    <row r="120" spans="2:7">
      <c r="B120" s="98"/>
      <c r="C120" s="98"/>
      <c r="D120" s="98"/>
      <c r="F120" s="97" t="str">
        <f t="shared" si="2"/>
        <v/>
      </c>
      <c r="G120" s="48">
        <f t="shared" si="3"/>
        <v>0</v>
      </c>
    </row>
    <row r="121" spans="2:7">
      <c r="B121" s="98"/>
      <c r="C121" s="98"/>
      <c r="D121" s="98"/>
      <c r="F121" s="97" t="str">
        <f t="shared" si="2"/>
        <v/>
      </c>
      <c r="G121" s="48">
        <f t="shared" si="3"/>
        <v>0</v>
      </c>
    </row>
    <row r="122" spans="2:7">
      <c r="B122" s="98"/>
      <c r="C122" s="98"/>
      <c r="D122" s="98"/>
      <c r="F122" s="97" t="str">
        <f t="shared" si="2"/>
        <v/>
      </c>
      <c r="G122" s="48">
        <f t="shared" si="3"/>
        <v>0</v>
      </c>
    </row>
    <row r="123" spans="2:7">
      <c r="B123" s="98"/>
      <c r="C123" s="98"/>
      <c r="D123" s="98"/>
      <c r="F123" s="97" t="str">
        <f t="shared" si="2"/>
        <v/>
      </c>
      <c r="G123" s="48">
        <f t="shared" si="3"/>
        <v>0</v>
      </c>
    </row>
    <row r="124" spans="2:7">
      <c r="B124" s="98"/>
      <c r="C124" s="98"/>
      <c r="D124" s="98"/>
      <c r="F124" s="97" t="str">
        <f t="shared" si="2"/>
        <v/>
      </c>
      <c r="G124" s="48">
        <f t="shared" si="3"/>
        <v>0</v>
      </c>
    </row>
    <row r="125" spans="2:7">
      <c r="B125" s="98"/>
      <c r="C125" s="98"/>
      <c r="D125" s="98"/>
      <c r="F125" s="97" t="str">
        <f t="shared" si="2"/>
        <v/>
      </c>
      <c r="G125" s="48">
        <f t="shared" si="3"/>
        <v>0</v>
      </c>
    </row>
    <row r="126" spans="2:7">
      <c r="B126" s="98"/>
      <c r="C126" s="98"/>
      <c r="D126" s="98"/>
      <c r="F126" s="97" t="str">
        <f t="shared" si="2"/>
        <v/>
      </c>
      <c r="G126" s="48">
        <f t="shared" si="3"/>
        <v>0</v>
      </c>
    </row>
    <row r="127" spans="2:7">
      <c r="B127" s="98"/>
      <c r="C127" s="98"/>
      <c r="D127" s="98"/>
      <c r="F127" s="97" t="str">
        <f t="shared" si="2"/>
        <v/>
      </c>
      <c r="G127" s="48">
        <f t="shared" si="3"/>
        <v>0</v>
      </c>
    </row>
    <row r="128" spans="2:7">
      <c r="B128" s="98"/>
      <c r="C128" s="98"/>
      <c r="D128" s="98"/>
      <c r="F128" s="97" t="str">
        <f t="shared" si="2"/>
        <v/>
      </c>
      <c r="G128" s="48">
        <f t="shared" si="3"/>
        <v>0</v>
      </c>
    </row>
    <row r="129" spans="2:7">
      <c r="B129" s="98"/>
      <c r="C129" s="98"/>
      <c r="D129" s="98"/>
      <c r="F129" s="97" t="str">
        <f t="shared" si="2"/>
        <v/>
      </c>
      <c r="G129" s="48">
        <f t="shared" si="3"/>
        <v>0</v>
      </c>
    </row>
    <row r="130" spans="2:7">
      <c r="B130" s="98"/>
      <c r="C130" s="98"/>
      <c r="D130" s="98"/>
      <c r="F130" s="97" t="str">
        <f t="shared" si="2"/>
        <v/>
      </c>
      <c r="G130" s="48">
        <f t="shared" si="3"/>
        <v>0</v>
      </c>
    </row>
    <row r="131" spans="2:7">
      <c r="B131" s="98"/>
      <c r="C131" s="98"/>
      <c r="D131" s="98"/>
      <c r="F131" s="97" t="str">
        <f t="shared" si="2"/>
        <v/>
      </c>
      <c r="G131" s="48">
        <f t="shared" si="3"/>
        <v>0</v>
      </c>
    </row>
    <row r="132" spans="2:7">
      <c r="B132" s="98"/>
      <c r="C132" s="98"/>
      <c r="D132" s="98"/>
      <c r="F132" s="97" t="str">
        <f t="shared" ref="F132:F195" si="4">+CONCATENATE(B132,C132)</f>
        <v/>
      </c>
      <c r="G132" s="48">
        <f t="shared" ref="G132:G195" si="5">+D132</f>
        <v>0</v>
      </c>
    </row>
    <row r="133" spans="2:7">
      <c r="B133" s="98"/>
      <c r="C133" s="98"/>
      <c r="D133" s="98"/>
      <c r="F133" s="97" t="str">
        <f t="shared" si="4"/>
        <v/>
      </c>
      <c r="G133" s="48">
        <f t="shared" si="5"/>
        <v>0</v>
      </c>
    </row>
    <row r="134" spans="2:7">
      <c r="B134" s="98"/>
      <c r="C134" s="98"/>
      <c r="D134" s="98"/>
      <c r="F134" s="97" t="str">
        <f t="shared" si="4"/>
        <v/>
      </c>
      <c r="G134" s="48">
        <f t="shared" si="5"/>
        <v>0</v>
      </c>
    </row>
    <row r="135" spans="2:7">
      <c r="B135" s="98"/>
      <c r="C135" s="98"/>
      <c r="D135" s="98"/>
      <c r="F135" s="97" t="str">
        <f t="shared" si="4"/>
        <v/>
      </c>
      <c r="G135" s="48">
        <f t="shared" si="5"/>
        <v>0</v>
      </c>
    </row>
    <row r="136" spans="2:7">
      <c r="B136" s="98"/>
      <c r="C136" s="98"/>
      <c r="D136" s="98"/>
      <c r="F136" s="97" t="str">
        <f t="shared" si="4"/>
        <v/>
      </c>
      <c r="G136" s="48">
        <f t="shared" si="5"/>
        <v>0</v>
      </c>
    </row>
    <row r="137" spans="2:7">
      <c r="B137" s="98"/>
      <c r="C137" s="98"/>
      <c r="D137" s="98"/>
      <c r="F137" s="97" t="str">
        <f t="shared" si="4"/>
        <v/>
      </c>
      <c r="G137" s="48">
        <f t="shared" si="5"/>
        <v>0</v>
      </c>
    </row>
    <row r="138" spans="2:7">
      <c r="B138" s="98"/>
      <c r="C138" s="98"/>
      <c r="D138" s="98"/>
      <c r="F138" s="97" t="str">
        <f t="shared" si="4"/>
        <v/>
      </c>
      <c r="G138" s="48">
        <f t="shared" si="5"/>
        <v>0</v>
      </c>
    </row>
    <row r="139" spans="2:7">
      <c r="B139" s="98"/>
      <c r="C139" s="98"/>
      <c r="D139" s="98"/>
      <c r="F139" s="97" t="str">
        <f t="shared" si="4"/>
        <v/>
      </c>
      <c r="G139" s="48">
        <f t="shared" si="5"/>
        <v>0</v>
      </c>
    </row>
    <row r="140" spans="2:7">
      <c r="B140" s="98"/>
      <c r="C140" s="98"/>
      <c r="D140" s="98"/>
      <c r="F140" s="97" t="str">
        <f t="shared" si="4"/>
        <v/>
      </c>
      <c r="G140" s="48">
        <f t="shared" si="5"/>
        <v>0</v>
      </c>
    </row>
    <row r="141" spans="2:7">
      <c r="B141" s="98"/>
      <c r="C141" s="98"/>
      <c r="D141" s="98"/>
      <c r="F141" s="97" t="str">
        <f t="shared" si="4"/>
        <v/>
      </c>
      <c r="G141" s="48">
        <f t="shared" si="5"/>
        <v>0</v>
      </c>
    </row>
    <row r="142" spans="2:7">
      <c r="B142" s="98"/>
      <c r="C142" s="98"/>
      <c r="D142" s="98"/>
      <c r="F142" s="97" t="str">
        <f t="shared" si="4"/>
        <v/>
      </c>
      <c r="G142" s="48">
        <f t="shared" si="5"/>
        <v>0</v>
      </c>
    </row>
    <row r="143" spans="2:7">
      <c r="B143" s="98"/>
      <c r="C143" s="98"/>
      <c r="D143" s="98"/>
      <c r="F143" s="97" t="str">
        <f t="shared" si="4"/>
        <v/>
      </c>
      <c r="G143" s="48">
        <f t="shared" si="5"/>
        <v>0</v>
      </c>
    </row>
    <row r="144" spans="2:7">
      <c r="B144" s="98"/>
      <c r="C144" s="98"/>
      <c r="D144" s="98"/>
      <c r="F144" s="97" t="str">
        <f t="shared" si="4"/>
        <v/>
      </c>
      <c r="G144" s="48">
        <f t="shared" si="5"/>
        <v>0</v>
      </c>
    </row>
    <row r="145" spans="2:7">
      <c r="B145" s="98"/>
      <c r="C145" s="98"/>
      <c r="D145" s="98"/>
      <c r="F145" s="97" t="str">
        <f t="shared" si="4"/>
        <v/>
      </c>
      <c r="G145" s="48">
        <f t="shared" si="5"/>
        <v>0</v>
      </c>
    </row>
    <row r="146" spans="2:7">
      <c r="B146" s="98"/>
      <c r="C146" s="98"/>
      <c r="D146" s="98"/>
      <c r="F146" s="97" t="str">
        <f t="shared" si="4"/>
        <v/>
      </c>
      <c r="G146" s="48">
        <f t="shared" si="5"/>
        <v>0</v>
      </c>
    </row>
    <row r="147" spans="2:7">
      <c r="B147" s="98"/>
      <c r="C147" s="98"/>
      <c r="D147" s="98"/>
      <c r="F147" s="97" t="str">
        <f t="shared" si="4"/>
        <v/>
      </c>
      <c r="G147" s="48">
        <f t="shared" si="5"/>
        <v>0</v>
      </c>
    </row>
    <row r="148" spans="2:7">
      <c r="B148" s="98"/>
      <c r="C148" s="98"/>
      <c r="D148" s="98"/>
      <c r="F148" s="97" t="str">
        <f t="shared" si="4"/>
        <v/>
      </c>
      <c r="G148" s="48">
        <f t="shared" si="5"/>
        <v>0</v>
      </c>
    </row>
    <row r="149" spans="2:7">
      <c r="B149" s="98"/>
      <c r="C149" s="98"/>
      <c r="D149" s="98"/>
      <c r="F149" s="97" t="str">
        <f t="shared" si="4"/>
        <v/>
      </c>
      <c r="G149" s="48">
        <f t="shared" si="5"/>
        <v>0</v>
      </c>
    </row>
    <row r="150" spans="2:7">
      <c r="B150" s="98"/>
      <c r="C150" s="98"/>
      <c r="D150" s="98"/>
      <c r="F150" s="97" t="str">
        <f t="shared" si="4"/>
        <v/>
      </c>
      <c r="G150" s="48">
        <f t="shared" si="5"/>
        <v>0</v>
      </c>
    </row>
    <row r="151" spans="2:7">
      <c r="B151" s="98"/>
      <c r="C151" s="98"/>
      <c r="D151" s="98"/>
      <c r="F151" s="97" t="str">
        <f t="shared" si="4"/>
        <v/>
      </c>
      <c r="G151" s="48">
        <f t="shared" si="5"/>
        <v>0</v>
      </c>
    </row>
    <row r="152" spans="2:7">
      <c r="B152" s="98"/>
      <c r="C152" s="98"/>
      <c r="D152" s="98"/>
      <c r="F152" s="97" t="str">
        <f t="shared" si="4"/>
        <v/>
      </c>
      <c r="G152" s="48">
        <f t="shared" si="5"/>
        <v>0</v>
      </c>
    </row>
    <row r="153" spans="2:7">
      <c r="B153" s="98"/>
      <c r="C153" s="98"/>
      <c r="D153" s="98"/>
      <c r="F153" s="97" t="str">
        <f t="shared" si="4"/>
        <v/>
      </c>
      <c r="G153" s="48">
        <f t="shared" si="5"/>
        <v>0</v>
      </c>
    </row>
    <row r="154" spans="2:7">
      <c r="B154" s="98"/>
      <c r="C154" s="98"/>
      <c r="D154" s="98"/>
      <c r="F154" s="97" t="str">
        <f t="shared" si="4"/>
        <v/>
      </c>
      <c r="G154" s="48">
        <f t="shared" si="5"/>
        <v>0</v>
      </c>
    </row>
    <row r="155" spans="2:7">
      <c r="B155" s="98"/>
      <c r="C155" s="98"/>
      <c r="D155" s="98"/>
      <c r="F155" s="97" t="str">
        <f t="shared" si="4"/>
        <v/>
      </c>
      <c r="G155" s="48">
        <f t="shared" si="5"/>
        <v>0</v>
      </c>
    </row>
    <row r="156" spans="2:7">
      <c r="B156" s="98"/>
      <c r="C156" s="98"/>
      <c r="D156" s="98"/>
      <c r="F156" s="97" t="str">
        <f t="shared" si="4"/>
        <v/>
      </c>
      <c r="G156" s="48">
        <f t="shared" si="5"/>
        <v>0</v>
      </c>
    </row>
    <row r="157" spans="2:7">
      <c r="B157" s="98"/>
      <c r="C157" s="98"/>
      <c r="D157" s="98"/>
      <c r="F157" s="97" t="str">
        <f t="shared" si="4"/>
        <v/>
      </c>
      <c r="G157" s="48">
        <f t="shared" si="5"/>
        <v>0</v>
      </c>
    </row>
    <row r="158" spans="2:7">
      <c r="B158" s="98"/>
      <c r="C158" s="98"/>
      <c r="D158" s="98"/>
      <c r="F158" s="97" t="str">
        <f t="shared" si="4"/>
        <v/>
      </c>
      <c r="G158" s="48">
        <f t="shared" si="5"/>
        <v>0</v>
      </c>
    </row>
    <row r="159" spans="2:7">
      <c r="B159" s="98"/>
      <c r="C159" s="98"/>
      <c r="D159" s="98"/>
      <c r="F159" s="97" t="str">
        <f t="shared" si="4"/>
        <v/>
      </c>
      <c r="G159" s="48">
        <f t="shared" si="5"/>
        <v>0</v>
      </c>
    </row>
    <row r="160" spans="2:7">
      <c r="B160" s="98"/>
      <c r="C160" s="98"/>
      <c r="D160" s="98"/>
      <c r="F160" s="97" t="str">
        <f t="shared" si="4"/>
        <v/>
      </c>
      <c r="G160" s="48">
        <f t="shared" si="5"/>
        <v>0</v>
      </c>
    </row>
    <row r="161" spans="2:7">
      <c r="B161" s="98"/>
      <c r="C161" s="98"/>
      <c r="D161" s="98"/>
      <c r="F161" s="97" t="str">
        <f t="shared" si="4"/>
        <v/>
      </c>
      <c r="G161" s="48">
        <f t="shared" si="5"/>
        <v>0</v>
      </c>
    </row>
    <row r="162" spans="2:7">
      <c r="B162" s="98"/>
      <c r="C162" s="98"/>
      <c r="D162" s="98"/>
      <c r="F162" s="97" t="str">
        <f t="shared" si="4"/>
        <v/>
      </c>
      <c r="G162" s="48">
        <f t="shared" si="5"/>
        <v>0</v>
      </c>
    </row>
    <row r="163" spans="2:7">
      <c r="B163" s="98"/>
      <c r="C163" s="98"/>
      <c r="D163" s="98"/>
      <c r="F163" s="97" t="str">
        <f t="shared" si="4"/>
        <v/>
      </c>
      <c r="G163" s="48">
        <f t="shared" si="5"/>
        <v>0</v>
      </c>
    </row>
    <row r="164" spans="2:7">
      <c r="B164" s="98"/>
      <c r="C164" s="98"/>
      <c r="D164" s="98"/>
      <c r="F164" s="97" t="str">
        <f t="shared" si="4"/>
        <v/>
      </c>
      <c r="G164" s="48">
        <f t="shared" si="5"/>
        <v>0</v>
      </c>
    </row>
    <row r="165" spans="2:7">
      <c r="B165" s="98"/>
      <c r="C165" s="98"/>
      <c r="D165" s="98"/>
      <c r="F165" s="97" t="str">
        <f t="shared" si="4"/>
        <v/>
      </c>
      <c r="G165" s="48">
        <f t="shared" si="5"/>
        <v>0</v>
      </c>
    </row>
    <row r="166" spans="2:7">
      <c r="B166" s="98"/>
      <c r="C166" s="98"/>
      <c r="D166" s="98"/>
      <c r="F166" s="97" t="str">
        <f t="shared" si="4"/>
        <v/>
      </c>
      <c r="G166" s="48">
        <f t="shared" si="5"/>
        <v>0</v>
      </c>
    </row>
    <row r="167" spans="2:7">
      <c r="B167" s="98"/>
      <c r="C167" s="98"/>
      <c r="D167" s="98"/>
      <c r="F167" s="97" t="str">
        <f t="shared" si="4"/>
        <v/>
      </c>
      <c r="G167" s="48">
        <f t="shared" si="5"/>
        <v>0</v>
      </c>
    </row>
    <row r="168" spans="2:7">
      <c r="B168" s="98"/>
      <c r="C168" s="98"/>
      <c r="D168" s="98"/>
      <c r="F168" s="97" t="str">
        <f t="shared" si="4"/>
        <v/>
      </c>
      <c r="G168" s="48">
        <f t="shared" si="5"/>
        <v>0</v>
      </c>
    </row>
    <row r="169" spans="2:7">
      <c r="B169" s="98"/>
      <c r="C169" s="98"/>
      <c r="D169" s="98"/>
      <c r="F169" s="97" t="str">
        <f t="shared" si="4"/>
        <v/>
      </c>
      <c r="G169" s="48">
        <f t="shared" si="5"/>
        <v>0</v>
      </c>
    </row>
    <row r="170" spans="2:7">
      <c r="B170" s="98"/>
      <c r="C170" s="98"/>
      <c r="D170" s="98"/>
      <c r="F170" s="97" t="str">
        <f t="shared" si="4"/>
        <v/>
      </c>
      <c r="G170" s="48">
        <f t="shared" si="5"/>
        <v>0</v>
      </c>
    </row>
    <row r="171" spans="2:7">
      <c r="B171" s="98"/>
      <c r="C171" s="98"/>
      <c r="D171" s="98"/>
      <c r="F171" s="97" t="str">
        <f t="shared" si="4"/>
        <v/>
      </c>
      <c r="G171" s="48">
        <f t="shared" si="5"/>
        <v>0</v>
      </c>
    </row>
    <row r="172" spans="2:7">
      <c r="B172" s="98"/>
      <c r="C172" s="98"/>
      <c r="D172" s="98"/>
      <c r="F172" s="97" t="str">
        <f t="shared" si="4"/>
        <v/>
      </c>
      <c r="G172" s="48">
        <f t="shared" si="5"/>
        <v>0</v>
      </c>
    </row>
    <row r="173" spans="2:7">
      <c r="B173" s="98"/>
      <c r="C173" s="98"/>
      <c r="D173" s="98"/>
      <c r="F173" s="97" t="str">
        <f t="shared" si="4"/>
        <v/>
      </c>
      <c r="G173" s="48">
        <f t="shared" si="5"/>
        <v>0</v>
      </c>
    </row>
    <row r="174" spans="2:7">
      <c r="B174" s="98"/>
      <c r="C174" s="98"/>
      <c r="D174" s="98"/>
      <c r="F174" s="97" t="str">
        <f t="shared" si="4"/>
        <v/>
      </c>
      <c r="G174" s="48">
        <f t="shared" si="5"/>
        <v>0</v>
      </c>
    </row>
    <row r="175" spans="2:7">
      <c r="B175" s="98"/>
      <c r="C175" s="98"/>
      <c r="D175" s="98"/>
      <c r="F175" s="97" t="str">
        <f t="shared" si="4"/>
        <v/>
      </c>
      <c r="G175" s="48">
        <f t="shared" si="5"/>
        <v>0</v>
      </c>
    </row>
    <row r="176" spans="2:7">
      <c r="B176" s="98"/>
      <c r="C176" s="98"/>
      <c r="D176" s="98"/>
      <c r="F176" s="97" t="str">
        <f t="shared" si="4"/>
        <v/>
      </c>
      <c r="G176" s="48">
        <f t="shared" si="5"/>
        <v>0</v>
      </c>
    </row>
    <row r="177" spans="2:7">
      <c r="B177" s="98"/>
      <c r="C177" s="98"/>
      <c r="D177" s="98"/>
      <c r="F177" s="97" t="str">
        <f t="shared" si="4"/>
        <v/>
      </c>
      <c r="G177" s="48">
        <f t="shared" si="5"/>
        <v>0</v>
      </c>
    </row>
    <row r="178" spans="2:7">
      <c r="B178" s="98"/>
      <c r="C178" s="98"/>
      <c r="D178" s="98"/>
      <c r="F178" s="97" t="str">
        <f t="shared" si="4"/>
        <v/>
      </c>
      <c r="G178" s="48">
        <f t="shared" si="5"/>
        <v>0</v>
      </c>
    </row>
    <row r="179" spans="2:7">
      <c r="B179" s="98"/>
      <c r="C179" s="98"/>
      <c r="D179" s="98"/>
      <c r="F179" s="97" t="str">
        <f t="shared" si="4"/>
        <v/>
      </c>
      <c r="G179" s="48">
        <f t="shared" si="5"/>
        <v>0</v>
      </c>
    </row>
    <row r="180" spans="2:7">
      <c r="B180" s="98"/>
      <c r="C180" s="98"/>
      <c r="D180" s="98"/>
      <c r="F180" s="97" t="str">
        <f t="shared" si="4"/>
        <v/>
      </c>
      <c r="G180" s="48">
        <f t="shared" si="5"/>
        <v>0</v>
      </c>
    </row>
    <row r="181" spans="2:7">
      <c r="B181" s="98"/>
      <c r="C181" s="98"/>
      <c r="D181" s="98"/>
      <c r="F181" s="97" t="str">
        <f t="shared" si="4"/>
        <v/>
      </c>
      <c r="G181" s="48">
        <f t="shared" si="5"/>
        <v>0</v>
      </c>
    </row>
    <row r="182" spans="2:7">
      <c r="B182" s="98"/>
      <c r="C182" s="98"/>
      <c r="D182" s="98"/>
      <c r="F182" s="97" t="str">
        <f t="shared" si="4"/>
        <v/>
      </c>
      <c r="G182" s="48">
        <f t="shared" si="5"/>
        <v>0</v>
      </c>
    </row>
    <row r="183" spans="2:7">
      <c r="B183" s="98"/>
      <c r="C183" s="98"/>
      <c r="D183" s="98"/>
      <c r="F183" s="97" t="str">
        <f t="shared" si="4"/>
        <v/>
      </c>
      <c r="G183" s="48">
        <f t="shared" si="5"/>
        <v>0</v>
      </c>
    </row>
    <row r="184" spans="2:7">
      <c r="B184" s="98"/>
      <c r="C184" s="98"/>
      <c r="D184" s="98"/>
      <c r="F184" s="97" t="str">
        <f t="shared" si="4"/>
        <v/>
      </c>
      <c r="G184" s="48">
        <f t="shared" si="5"/>
        <v>0</v>
      </c>
    </row>
    <row r="185" spans="2:7">
      <c r="B185" s="98"/>
      <c r="C185" s="98"/>
      <c r="D185" s="98"/>
      <c r="F185" s="97" t="str">
        <f t="shared" si="4"/>
        <v/>
      </c>
      <c r="G185" s="48">
        <f t="shared" si="5"/>
        <v>0</v>
      </c>
    </row>
    <row r="186" spans="2:7">
      <c r="B186" s="98"/>
      <c r="C186" s="98"/>
      <c r="D186" s="98"/>
      <c r="F186" s="97" t="str">
        <f t="shared" si="4"/>
        <v/>
      </c>
      <c r="G186" s="48">
        <f t="shared" si="5"/>
        <v>0</v>
      </c>
    </row>
    <row r="187" spans="2:7">
      <c r="B187" s="98"/>
      <c r="C187" s="98"/>
      <c r="D187" s="98"/>
      <c r="F187" s="97" t="str">
        <f t="shared" si="4"/>
        <v/>
      </c>
      <c r="G187" s="48">
        <f t="shared" si="5"/>
        <v>0</v>
      </c>
    </row>
    <row r="188" spans="2:7">
      <c r="B188" s="98"/>
      <c r="C188" s="98"/>
      <c r="D188" s="98"/>
      <c r="F188" s="97" t="str">
        <f t="shared" si="4"/>
        <v/>
      </c>
      <c r="G188" s="48">
        <f t="shared" si="5"/>
        <v>0</v>
      </c>
    </row>
    <row r="189" spans="2:7">
      <c r="B189" s="98"/>
      <c r="C189" s="98"/>
      <c r="D189" s="98"/>
      <c r="F189" s="97" t="str">
        <f t="shared" si="4"/>
        <v/>
      </c>
      <c r="G189" s="48">
        <f t="shared" si="5"/>
        <v>0</v>
      </c>
    </row>
    <row r="190" spans="2:7">
      <c r="B190" s="98"/>
      <c r="C190" s="98"/>
      <c r="D190" s="98"/>
      <c r="F190" s="97" t="str">
        <f t="shared" si="4"/>
        <v/>
      </c>
      <c r="G190" s="48">
        <f t="shared" si="5"/>
        <v>0</v>
      </c>
    </row>
    <row r="191" spans="2:7">
      <c r="B191" s="98"/>
      <c r="C191" s="98"/>
      <c r="D191" s="98"/>
      <c r="F191" s="97" t="str">
        <f t="shared" si="4"/>
        <v/>
      </c>
      <c r="G191" s="48">
        <f t="shared" si="5"/>
        <v>0</v>
      </c>
    </row>
    <row r="192" spans="2:7">
      <c r="B192" s="98"/>
      <c r="C192" s="98"/>
      <c r="D192" s="98"/>
      <c r="F192" s="97" t="str">
        <f t="shared" si="4"/>
        <v/>
      </c>
      <c r="G192" s="48">
        <f t="shared" si="5"/>
        <v>0</v>
      </c>
    </row>
    <row r="193" spans="2:7">
      <c r="B193" s="98"/>
      <c r="C193" s="98"/>
      <c r="D193" s="98"/>
      <c r="F193" s="97" t="str">
        <f t="shared" si="4"/>
        <v/>
      </c>
      <c r="G193" s="48">
        <f t="shared" si="5"/>
        <v>0</v>
      </c>
    </row>
    <row r="194" spans="2:7">
      <c r="B194" s="98"/>
      <c r="C194" s="98"/>
      <c r="D194" s="98"/>
      <c r="F194" s="97" t="str">
        <f t="shared" si="4"/>
        <v/>
      </c>
      <c r="G194" s="48">
        <f t="shared" si="5"/>
        <v>0</v>
      </c>
    </row>
    <row r="195" spans="2:7">
      <c r="B195" s="98"/>
      <c r="C195" s="98"/>
      <c r="D195" s="98"/>
      <c r="F195" s="97" t="str">
        <f t="shared" si="4"/>
        <v/>
      </c>
      <c r="G195" s="48">
        <f t="shared" si="5"/>
        <v>0</v>
      </c>
    </row>
    <row r="196" spans="2:7">
      <c r="B196" s="98"/>
      <c r="C196" s="98"/>
      <c r="D196" s="98"/>
      <c r="F196" s="97" t="str">
        <f t="shared" ref="F196" si="6">+CONCATENATE(B196,C196)</f>
        <v/>
      </c>
      <c r="G196" s="48">
        <f t="shared" ref="G196" si="7">+D196</f>
        <v>0</v>
      </c>
    </row>
    <row r="197" spans="2:7">
      <c r="B197" s="98"/>
      <c r="C197" s="98"/>
      <c r="D197" s="98"/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F0"/>
  </sheetPr>
  <dimension ref="A1:Z145"/>
  <sheetViews>
    <sheetView tabSelected="1" topLeftCell="A54" workbookViewId="0">
      <selection activeCell="E102" sqref="E102"/>
    </sheetView>
  </sheetViews>
  <sheetFormatPr defaultColWidth="11.42578125" defaultRowHeight="12.75"/>
  <cols>
    <col min="1" max="1" width="12.28515625" style="54" bestFit="1" customWidth="1"/>
    <col min="2" max="2" width="11.28515625" style="54" customWidth="1"/>
    <col min="3" max="3" width="50.7109375" style="54" customWidth="1"/>
    <col min="4" max="4" width="22.28515625" style="75" customWidth="1"/>
    <col min="5" max="5" width="19.140625" style="46" customWidth="1"/>
    <col min="6" max="6" width="26.28515625" style="46" customWidth="1"/>
    <col min="7" max="7" width="20.85546875" style="46" customWidth="1"/>
    <col min="8" max="26" width="11.42578125" style="46"/>
    <col min="27" max="16384" width="11.42578125" style="47"/>
  </cols>
  <sheetData>
    <row r="1" spans="1:26" ht="54.75" customHeight="1" thickTop="1" thickBot="1">
      <c r="A1" s="112" t="s">
        <v>291</v>
      </c>
      <c r="B1" s="112" t="s">
        <v>344</v>
      </c>
      <c r="C1" s="112" t="s">
        <v>2018</v>
      </c>
      <c r="D1" s="112" t="s">
        <v>345</v>
      </c>
      <c r="E1" s="112" t="s">
        <v>415</v>
      </c>
      <c r="F1" s="134" t="s">
        <v>416</v>
      </c>
      <c r="G1" s="72" t="s">
        <v>417</v>
      </c>
      <c r="Z1" s="47"/>
    </row>
    <row r="2" spans="1:26" ht="13.5" hidden="1" thickTop="1">
      <c r="A2" s="113" t="s">
        <v>1480</v>
      </c>
      <c r="B2" s="114">
        <v>2907207</v>
      </c>
      <c r="C2" s="140" t="s">
        <v>1499</v>
      </c>
      <c r="D2" s="118" t="s">
        <v>1245</v>
      </c>
      <c r="E2" s="117">
        <v>0</v>
      </c>
      <c r="F2" s="143"/>
      <c r="G2" s="73">
        <f>+Tabla4[[#This Row],[CUPO DE CREDITO FANALCA]]+Tabla4[[#This Row],[CUPO DE CREDITO FACTORING]]</f>
        <v>0</v>
      </c>
      <c r="Z2" s="47"/>
    </row>
    <row r="3" spans="1:26" ht="13.5" hidden="1" thickTop="1">
      <c r="A3" s="113" t="s">
        <v>1474</v>
      </c>
      <c r="B3" s="114">
        <v>5084051</v>
      </c>
      <c r="C3" s="139" t="s">
        <v>1478</v>
      </c>
      <c r="D3" s="119">
        <v>45000000</v>
      </c>
      <c r="E3" s="117">
        <v>216000000</v>
      </c>
      <c r="F3" s="135"/>
      <c r="G3" s="73">
        <f>+Tabla4[[#This Row],[CUPO DE CREDITO FANALCA]]+Tabla4[[#This Row],[CUPO DE CREDITO FACTORING]]</f>
        <v>216000000</v>
      </c>
      <c r="Z3" s="47"/>
    </row>
    <row r="4" spans="1:26" ht="13.5" thickTop="1">
      <c r="A4" s="113" t="s">
        <v>1467</v>
      </c>
      <c r="B4" s="114">
        <v>8357438</v>
      </c>
      <c r="C4" s="136" t="s">
        <v>1468</v>
      </c>
      <c r="D4" s="118">
        <v>0</v>
      </c>
      <c r="E4" s="117">
        <v>100000000</v>
      </c>
      <c r="F4" s="138">
        <v>120000000</v>
      </c>
      <c r="G4" s="73">
        <f>+Tabla4[[#This Row],[CUPO DE CREDITO FANALCA]]+Tabla4[[#This Row],[CUPO DE CREDITO FACTORING]]</f>
        <v>220000000</v>
      </c>
      <c r="Z4" s="47"/>
    </row>
    <row r="5" spans="1:26" hidden="1">
      <c r="A5" s="157" t="s">
        <v>275</v>
      </c>
      <c r="B5" s="114">
        <v>9261453</v>
      </c>
      <c r="C5" s="139" t="s">
        <v>1488</v>
      </c>
      <c r="D5" s="118">
        <v>17698000</v>
      </c>
      <c r="E5" s="117">
        <v>30000000</v>
      </c>
      <c r="F5" s="135"/>
      <c r="G5" s="73">
        <f>+Tabla4[[#This Row],[CUPO DE CREDITO FANALCA]]+Tabla4[[#This Row],[CUPO DE CREDITO FACTORING]]</f>
        <v>30000000</v>
      </c>
      <c r="Z5" s="47"/>
    </row>
    <row r="6" spans="1:26" hidden="1">
      <c r="A6" s="113" t="s">
        <v>1476</v>
      </c>
      <c r="B6" s="114">
        <v>9398760</v>
      </c>
      <c r="C6" s="115" t="s">
        <v>1521</v>
      </c>
      <c r="D6" s="118">
        <v>35294345</v>
      </c>
      <c r="E6" s="226"/>
      <c r="F6" s="137"/>
      <c r="G6" s="73">
        <f>+Tabla4[[#This Row],[CUPO DE CREDITO FANALCA]]+Tabla4[[#This Row],[CUPO DE CREDITO FACTORING]]</f>
        <v>0</v>
      </c>
      <c r="Z6" s="47"/>
    </row>
    <row r="7" spans="1:26" hidden="1">
      <c r="A7" s="113" t="s">
        <v>1466</v>
      </c>
      <c r="B7" s="161">
        <v>10305214</v>
      </c>
      <c r="C7" s="162" t="s">
        <v>1510</v>
      </c>
      <c r="D7" s="164">
        <v>0</v>
      </c>
      <c r="E7" s="228"/>
      <c r="F7" s="229">
        <v>0</v>
      </c>
      <c r="G7" s="73">
        <f>+Tabla4[[#This Row],[CUPO DE CREDITO FANALCA]]+Tabla4[[#This Row],[CUPO DE CREDITO FACTORING]]</f>
        <v>0</v>
      </c>
      <c r="Z7" s="47"/>
    </row>
    <row r="8" spans="1:26" hidden="1">
      <c r="A8" s="113" t="s">
        <v>1466</v>
      </c>
      <c r="B8" s="114">
        <v>10538625</v>
      </c>
      <c r="C8" s="136" t="s">
        <v>1471</v>
      </c>
      <c r="D8" s="118">
        <v>80000000</v>
      </c>
      <c r="E8" s="117">
        <v>80000000</v>
      </c>
      <c r="F8" s="232"/>
      <c r="G8" s="73">
        <f>+Tabla4[[#This Row],[CUPO DE CREDITO FANALCA]]+Tabla4[[#This Row],[CUPO DE CREDITO FACTORING]]</f>
        <v>80000000</v>
      </c>
      <c r="Z8" s="47"/>
    </row>
    <row r="9" spans="1:26" hidden="1">
      <c r="A9" s="157" t="s">
        <v>275</v>
      </c>
      <c r="B9" s="114">
        <v>10886574</v>
      </c>
      <c r="C9" s="139" t="s">
        <v>1489</v>
      </c>
      <c r="D9" s="118">
        <v>36750000</v>
      </c>
      <c r="E9" s="117">
        <v>83000000</v>
      </c>
      <c r="F9" s="141"/>
      <c r="G9" s="73">
        <f>+Tabla4[[#This Row],[CUPO DE CREDITO FANALCA]]+Tabla4[[#This Row],[CUPO DE CREDITO FACTORING]]</f>
        <v>83000000</v>
      </c>
      <c r="Z9" s="47"/>
    </row>
    <row r="10" spans="1:26" hidden="1">
      <c r="A10" s="113" t="s">
        <v>1467</v>
      </c>
      <c r="B10" s="114">
        <v>10896832</v>
      </c>
      <c r="C10" s="140" t="s">
        <v>1487</v>
      </c>
      <c r="D10" s="118" t="s">
        <v>1245</v>
      </c>
      <c r="E10" s="117">
        <v>42903860</v>
      </c>
      <c r="F10" s="135"/>
      <c r="G10" s="73">
        <f>+Tabla4[[#This Row],[CUPO DE CREDITO FANALCA]]+Tabla4[[#This Row],[CUPO DE CREDITO FACTORING]]</f>
        <v>42903860</v>
      </c>
      <c r="Z10" s="47"/>
    </row>
    <row r="11" spans="1:26" hidden="1">
      <c r="A11" s="113" t="s">
        <v>1476</v>
      </c>
      <c r="B11" s="125">
        <v>13747600</v>
      </c>
      <c r="C11" s="115" t="s">
        <v>1517</v>
      </c>
      <c r="D11" s="118">
        <v>4760</v>
      </c>
      <c r="E11" s="226"/>
      <c r="F11" s="137"/>
      <c r="G11" s="73">
        <f>+Tabla4[[#This Row],[CUPO DE CREDITO FANALCA]]+Tabla4[[#This Row],[CUPO DE CREDITO FACTORING]]</f>
        <v>0</v>
      </c>
      <c r="Z11" s="47"/>
    </row>
    <row r="12" spans="1:26" hidden="1">
      <c r="A12" s="113" t="s">
        <v>1463</v>
      </c>
      <c r="B12" s="114">
        <v>14011711</v>
      </c>
      <c r="C12" s="136" t="s">
        <v>1465</v>
      </c>
      <c r="D12" s="118">
        <v>28211111</v>
      </c>
      <c r="E12" s="117">
        <v>200000000</v>
      </c>
      <c r="F12" s="135"/>
      <c r="G12" s="73">
        <f>+Tabla4[[#This Row],[CUPO DE CREDITO FANALCA]]+Tabla4[[#This Row],[CUPO DE CREDITO FACTORING]]</f>
        <v>200000000</v>
      </c>
      <c r="Z12" s="47"/>
    </row>
    <row r="13" spans="1:26">
      <c r="A13" s="113" t="s">
        <v>1467</v>
      </c>
      <c r="B13" s="114">
        <v>14243043</v>
      </c>
      <c r="C13" s="126" t="s">
        <v>1491</v>
      </c>
      <c r="D13" s="118">
        <v>365000</v>
      </c>
      <c r="E13" s="117">
        <v>100000000</v>
      </c>
      <c r="F13" s="135"/>
      <c r="G13" s="73">
        <f>+Tabla4[[#This Row],[CUPO DE CREDITO FANALCA]]+Tabla4[[#This Row],[CUPO DE CREDITO FACTORING]]</f>
        <v>100000000</v>
      </c>
      <c r="Z13" s="47"/>
    </row>
    <row r="14" spans="1:26" hidden="1">
      <c r="A14" s="120">
        <v>6</v>
      </c>
      <c r="B14" s="114">
        <v>16614938</v>
      </c>
      <c r="C14" s="140" t="s">
        <v>1502</v>
      </c>
      <c r="D14" s="118">
        <v>94000000</v>
      </c>
      <c r="E14" s="117">
        <v>315000000</v>
      </c>
      <c r="F14" s="137"/>
      <c r="G14" s="73">
        <f>+Tabla4[[#This Row],[CUPO DE CREDITO FANALCA]]+Tabla4[[#This Row],[CUPO DE CREDITO FACTORING]]</f>
        <v>315000000</v>
      </c>
      <c r="Z14" s="47"/>
    </row>
    <row r="15" spans="1:26" hidden="1">
      <c r="A15" s="113" t="s">
        <v>1462</v>
      </c>
      <c r="B15" s="114">
        <v>16891092</v>
      </c>
      <c r="C15" s="115" t="s">
        <v>1473</v>
      </c>
      <c r="D15" s="118" t="s">
        <v>1245</v>
      </c>
      <c r="E15" s="117">
        <v>0</v>
      </c>
      <c r="F15" s="232"/>
      <c r="G15" s="73">
        <f>+Tabla4[[#This Row],[CUPO DE CREDITO FANALCA]]+Tabla4[[#This Row],[CUPO DE CREDITO FACTORING]]</f>
        <v>0</v>
      </c>
      <c r="Z15" s="47"/>
    </row>
    <row r="16" spans="1:26" hidden="1">
      <c r="A16" s="113" t="s">
        <v>1474</v>
      </c>
      <c r="B16" s="114">
        <v>17529200</v>
      </c>
      <c r="C16" s="114" t="s">
        <v>1522</v>
      </c>
      <c r="D16" s="118">
        <v>14657804</v>
      </c>
      <c r="E16" s="226"/>
      <c r="F16" s="137"/>
      <c r="G16" s="73">
        <f>+Tabla4[[#This Row],[CUPO DE CREDITO FANALCA]]+Tabla4[[#This Row],[CUPO DE CREDITO FACTORING]]</f>
        <v>0</v>
      </c>
      <c r="Z16" s="47"/>
    </row>
    <row r="17" spans="1:26" hidden="1">
      <c r="A17" s="113" t="s">
        <v>1463</v>
      </c>
      <c r="B17" s="114">
        <v>17668211</v>
      </c>
      <c r="C17" s="115" t="s">
        <v>399</v>
      </c>
      <c r="D17" s="163">
        <v>733246</v>
      </c>
      <c r="E17" s="226"/>
      <c r="F17" s="137"/>
      <c r="G17" s="73">
        <f>+Tabla4[[#This Row],[CUPO DE CREDITO FANALCA]]+Tabla4[[#This Row],[CUPO DE CREDITO FACTORING]]</f>
        <v>0</v>
      </c>
      <c r="Z17" s="47"/>
    </row>
    <row r="18" spans="1:26" hidden="1">
      <c r="A18" s="158" t="s">
        <v>276</v>
      </c>
      <c r="B18" s="114">
        <v>18125225</v>
      </c>
      <c r="C18" s="115" t="s">
        <v>1496</v>
      </c>
      <c r="D18" s="118">
        <v>0</v>
      </c>
      <c r="E18" s="117">
        <v>400000000</v>
      </c>
      <c r="F18" s="231">
        <v>600000000</v>
      </c>
      <c r="G18" s="73">
        <f>+Tabla4[[#This Row],[CUPO DE CREDITO FANALCA]]+Tabla4[[#This Row],[CUPO DE CREDITO FACTORING]]</f>
        <v>1000000000</v>
      </c>
      <c r="Z18" s="47"/>
    </row>
    <row r="19" spans="1:26" hidden="1">
      <c r="A19" s="113" t="s">
        <v>1463</v>
      </c>
      <c r="B19" s="114">
        <v>18184960</v>
      </c>
      <c r="C19" s="121" t="s">
        <v>1464</v>
      </c>
      <c r="D19" s="118" t="s">
        <v>1245</v>
      </c>
      <c r="E19" s="117">
        <v>5694313</v>
      </c>
      <c r="F19" s="135"/>
      <c r="G19" s="73">
        <f>+Tabla4[[#This Row],[CUPO DE CREDITO FANALCA]]+Tabla4[[#This Row],[CUPO DE CREDITO FACTORING]]</f>
        <v>5694313</v>
      </c>
      <c r="Z19" s="47"/>
    </row>
    <row r="20" spans="1:26" hidden="1">
      <c r="A20" s="113" t="s">
        <v>1480</v>
      </c>
      <c r="B20" s="114">
        <v>19291768</v>
      </c>
      <c r="C20" s="140" t="s">
        <v>1501</v>
      </c>
      <c r="D20" s="118">
        <v>40264147</v>
      </c>
      <c r="E20" s="117">
        <v>70000000</v>
      </c>
      <c r="F20" s="137"/>
      <c r="G20" s="73">
        <f>+Tabla4[[#This Row],[CUPO DE CREDITO FANALCA]]+Tabla4[[#This Row],[CUPO DE CREDITO FACTORING]]</f>
        <v>70000000</v>
      </c>
      <c r="Z20" s="47"/>
    </row>
    <row r="21" spans="1:26" hidden="1">
      <c r="A21" s="124" t="s">
        <v>1513</v>
      </c>
      <c r="B21" s="114">
        <v>19401144</v>
      </c>
      <c r="C21" s="114" t="s">
        <v>273</v>
      </c>
      <c r="D21" s="118">
        <v>744283</v>
      </c>
      <c r="E21" s="226"/>
      <c r="F21" s="137"/>
      <c r="G21" s="73">
        <f>+Tabla4[[#This Row],[CUPO DE CREDITO FANALCA]]+Tabla4[[#This Row],[CUPO DE CREDITO FACTORING]]</f>
        <v>0</v>
      </c>
      <c r="Z21" s="47"/>
    </row>
    <row r="22" spans="1:26" hidden="1">
      <c r="A22" s="113" t="s">
        <v>1476</v>
      </c>
      <c r="B22" s="114">
        <v>23780840</v>
      </c>
      <c r="C22" s="136" t="s">
        <v>1503</v>
      </c>
      <c r="D22" s="119">
        <v>5200000</v>
      </c>
      <c r="E22" s="117">
        <v>28000000</v>
      </c>
      <c r="F22" s="137"/>
      <c r="G22" s="73">
        <f>+Tabla4[[#This Row],[CUPO DE CREDITO FANALCA]]+Tabla4[[#This Row],[CUPO DE CREDITO FACTORING]]</f>
        <v>28000000</v>
      </c>
      <c r="Z22" s="47"/>
    </row>
    <row r="23" spans="1:26" hidden="1">
      <c r="A23" s="113" t="s">
        <v>1466</v>
      </c>
      <c r="B23" s="114">
        <v>27452030</v>
      </c>
      <c r="C23" s="115" t="s">
        <v>1507</v>
      </c>
      <c r="D23" s="118">
        <v>50000000</v>
      </c>
      <c r="E23" s="226"/>
      <c r="F23" s="230"/>
      <c r="G23" s="73">
        <f>+Tabla4[[#This Row],[CUPO DE CREDITO FANALCA]]+Tabla4[[#This Row],[CUPO DE CREDITO FACTORING]]</f>
        <v>0</v>
      </c>
      <c r="Z23" s="47"/>
    </row>
    <row r="24" spans="1:26" hidden="1">
      <c r="A24" s="113" t="s">
        <v>1467</v>
      </c>
      <c r="B24" s="114">
        <v>32259672</v>
      </c>
      <c r="C24" s="114" t="s">
        <v>154</v>
      </c>
      <c r="D24" s="118">
        <v>5869909</v>
      </c>
      <c r="E24" s="226"/>
      <c r="F24" s="137"/>
      <c r="G24" s="74">
        <f>+Tabla4[[#This Row],[CUPO DE CREDITO FANALCA]]+Tabla4[[#This Row],[CUPO DE CREDITO FACTORING]]</f>
        <v>0</v>
      </c>
      <c r="Z24" s="47"/>
    </row>
    <row r="25" spans="1:26" hidden="1">
      <c r="A25" s="113" t="s">
        <v>1466</v>
      </c>
      <c r="B25" s="114">
        <v>36284552</v>
      </c>
      <c r="C25" s="115" t="s">
        <v>217</v>
      </c>
      <c r="D25" s="118">
        <v>3034090</v>
      </c>
      <c r="E25" s="226"/>
      <c r="F25" s="137"/>
      <c r="G25" s="73">
        <f>+Tabla4[[#This Row],[CUPO DE CREDITO FANALCA]]+Tabla4[[#This Row],[CUPO DE CREDITO FACTORING]]</f>
        <v>0</v>
      </c>
      <c r="Z25" s="47"/>
    </row>
    <row r="26" spans="1:26" hidden="1">
      <c r="A26" s="113" t="s">
        <v>1476</v>
      </c>
      <c r="B26" s="114">
        <v>37807909</v>
      </c>
      <c r="C26" s="114" t="s">
        <v>135</v>
      </c>
      <c r="D26" s="118">
        <v>96395644</v>
      </c>
      <c r="E26" s="226"/>
      <c r="F26" s="137"/>
      <c r="G26" s="73">
        <f>+Tabla4[[#This Row],[CUPO DE CREDITO FANALCA]]+Tabla4[[#This Row],[CUPO DE CREDITO FACTORING]]</f>
        <v>0</v>
      </c>
      <c r="Z26" s="47"/>
    </row>
    <row r="27" spans="1:26" hidden="1">
      <c r="A27" s="113" t="s">
        <v>1476</v>
      </c>
      <c r="B27" s="114">
        <v>37807909</v>
      </c>
      <c r="C27" s="114" t="s">
        <v>135</v>
      </c>
      <c r="D27" s="118">
        <v>96395644</v>
      </c>
      <c r="E27" s="226"/>
      <c r="F27" s="137"/>
      <c r="G27" s="73">
        <f>+Tabla4[[#This Row],[CUPO DE CREDITO FANALCA]]+Tabla4[[#This Row],[CUPO DE CREDITO FACTORING]]</f>
        <v>0</v>
      </c>
      <c r="Z27" s="47"/>
    </row>
    <row r="28" spans="1:26" hidden="1">
      <c r="A28" s="113" t="s">
        <v>1476</v>
      </c>
      <c r="B28" s="114">
        <v>37891797</v>
      </c>
      <c r="C28" s="114" t="s">
        <v>136</v>
      </c>
      <c r="D28" s="118">
        <v>9195794</v>
      </c>
      <c r="E28" s="226"/>
      <c r="F28" s="137"/>
      <c r="G28" s="73">
        <f>+Tabla4[[#This Row],[CUPO DE CREDITO FANALCA]]+Tabla4[[#This Row],[CUPO DE CREDITO FACTORING]]</f>
        <v>0</v>
      </c>
      <c r="Z28" s="47"/>
    </row>
    <row r="29" spans="1:26" hidden="1">
      <c r="A29" s="113" t="s">
        <v>1463</v>
      </c>
      <c r="B29" s="114">
        <v>40205161</v>
      </c>
      <c r="C29" s="115" t="s">
        <v>1533</v>
      </c>
      <c r="D29" s="118">
        <v>5178565</v>
      </c>
      <c r="E29" s="226"/>
      <c r="F29" s="137"/>
      <c r="G29" s="73">
        <f>+Tabla4[[#This Row],[CUPO DE CREDITO FANALCA]]+Tabla4[[#This Row],[CUPO DE CREDITO FACTORING]]</f>
        <v>0</v>
      </c>
      <c r="Z29" s="47"/>
    </row>
    <row r="30" spans="1:26" hidden="1">
      <c r="A30" s="113" t="s">
        <v>1467</v>
      </c>
      <c r="B30" s="114">
        <v>42652250</v>
      </c>
      <c r="C30" s="114" t="s">
        <v>1398</v>
      </c>
      <c r="D30" s="118">
        <v>17003852</v>
      </c>
      <c r="E30" s="226"/>
      <c r="F30" s="137"/>
      <c r="G30" s="74">
        <f>+Tabla4[[#This Row],[CUPO DE CREDITO FANALCA]]+Tabla4[[#This Row],[CUPO DE CREDITO FACTORING]]</f>
        <v>0</v>
      </c>
      <c r="Z30" s="47"/>
    </row>
    <row r="31" spans="1:26" hidden="1">
      <c r="A31" s="124" t="s">
        <v>1513</v>
      </c>
      <c r="B31" s="114">
        <v>49699237</v>
      </c>
      <c r="C31" s="114" t="s">
        <v>1523</v>
      </c>
      <c r="D31" s="118">
        <v>1231097</v>
      </c>
      <c r="E31" s="226"/>
      <c r="F31" s="137"/>
      <c r="G31" s="73">
        <f>+Tabla4[[#This Row],[CUPO DE CREDITO FANALCA]]+Tabla4[[#This Row],[CUPO DE CREDITO FACTORING]]</f>
        <v>0</v>
      </c>
      <c r="Z31" s="47"/>
    </row>
    <row r="32" spans="1:26" hidden="1">
      <c r="A32" s="157" t="s">
        <v>275</v>
      </c>
      <c r="B32" s="114">
        <v>49760639</v>
      </c>
      <c r="C32" s="136" t="s">
        <v>1493</v>
      </c>
      <c r="D32" s="118">
        <v>13000000</v>
      </c>
      <c r="E32" s="117">
        <v>59000000</v>
      </c>
      <c r="F32" s="135"/>
      <c r="G32" s="73">
        <f>+Tabla4[[#This Row],[CUPO DE CREDITO FANALCA]]+Tabla4[[#This Row],[CUPO DE CREDITO FACTORING]]</f>
        <v>59000000</v>
      </c>
      <c r="Z32" s="47"/>
    </row>
    <row r="33" spans="1:26" hidden="1">
      <c r="A33" s="113" t="s">
        <v>1480</v>
      </c>
      <c r="B33" s="114">
        <v>60345082</v>
      </c>
      <c r="C33" s="115" t="s">
        <v>258</v>
      </c>
      <c r="D33" s="118">
        <v>32977850</v>
      </c>
      <c r="E33" s="226"/>
      <c r="F33" s="137"/>
      <c r="G33" s="73">
        <f>+Tabla4[[#This Row],[CUPO DE CREDITO FANALCA]]+Tabla4[[#This Row],[CUPO DE CREDITO FACTORING]]</f>
        <v>0</v>
      </c>
      <c r="Z33" s="47"/>
    </row>
    <row r="34" spans="1:26" hidden="1">
      <c r="A34" s="113" t="s">
        <v>1479</v>
      </c>
      <c r="B34" s="114">
        <v>66842718</v>
      </c>
      <c r="C34" s="114" t="s">
        <v>1525</v>
      </c>
      <c r="D34" s="118">
        <v>1278494</v>
      </c>
      <c r="E34" s="226"/>
      <c r="F34" s="137"/>
      <c r="G34" s="73">
        <f>+Tabla4[[#This Row],[CUPO DE CREDITO FANALCA]]+Tabla4[[#This Row],[CUPO DE CREDITO FACTORING]]</f>
        <v>0</v>
      </c>
      <c r="Z34" s="47"/>
    </row>
    <row r="35" spans="1:26" hidden="1">
      <c r="A35" s="113" t="s">
        <v>1479</v>
      </c>
      <c r="B35" s="114">
        <v>73020742</v>
      </c>
      <c r="C35" s="114" t="s">
        <v>1516</v>
      </c>
      <c r="D35" s="118">
        <v>33154897</v>
      </c>
      <c r="E35" s="226"/>
      <c r="F35" s="137"/>
      <c r="G35" s="73">
        <f>+Tabla4[[#This Row],[CUPO DE CREDITO FANALCA]]+Tabla4[[#This Row],[CUPO DE CREDITO FACTORING]]</f>
        <v>0</v>
      </c>
      <c r="Z35" s="47"/>
    </row>
    <row r="36" spans="1:26" hidden="1">
      <c r="A36" s="113" t="s">
        <v>1479</v>
      </c>
      <c r="B36" s="114">
        <v>77104080</v>
      </c>
      <c r="C36" s="114" t="s">
        <v>333</v>
      </c>
      <c r="D36" s="118"/>
      <c r="E36" s="117">
        <v>322175000</v>
      </c>
      <c r="F36" s="135"/>
      <c r="G36" s="73">
        <f>+Tabla4[[#This Row],[CUPO DE CREDITO FANALCA]]+Tabla4[[#This Row],[CUPO DE CREDITO FACTORING]]</f>
        <v>322175000</v>
      </c>
      <c r="Z36" s="47"/>
    </row>
    <row r="37" spans="1:26" hidden="1">
      <c r="A37" s="113" t="s">
        <v>1480</v>
      </c>
      <c r="B37" s="114">
        <v>79204832</v>
      </c>
      <c r="C37" s="140" t="s">
        <v>1497</v>
      </c>
      <c r="D37" s="118" t="s">
        <v>1245</v>
      </c>
      <c r="E37" s="117">
        <v>238977151</v>
      </c>
      <c r="F37" s="137"/>
      <c r="G37" s="73">
        <f>+Tabla4[[#This Row],[CUPO DE CREDITO FANALCA]]+Tabla4[[#This Row],[CUPO DE CREDITO FACTORING]]</f>
        <v>238977151</v>
      </c>
      <c r="Z37" s="47"/>
    </row>
    <row r="38" spans="1:26" hidden="1">
      <c r="A38" s="113" t="s">
        <v>1480</v>
      </c>
      <c r="B38" s="114">
        <v>79487375</v>
      </c>
      <c r="C38" s="115" t="s">
        <v>1534</v>
      </c>
      <c r="D38" s="118" t="s">
        <v>1245</v>
      </c>
      <c r="E38" s="226"/>
      <c r="F38" s="137"/>
      <c r="G38" s="74">
        <f>+Tabla4[[#This Row],[CUPO DE CREDITO FANALCA]]+Tabla4[[#This Row],[CUPO DE CREDITO FACTORING]]</f>
        <v>0</v>
      </c>
      <c r="Z38" s="47"/>
    </row>
    <row r="39" spans="1:26" hidden="1">
      <c r="A39" s="113" t="s">
        <v>1474</v>
      </c>
      <c r="B39" s="114">
        <v>79754560</v>
      </c>
      <c r="C39" s="114" t="s">
        <v>77</v>
      </c>
      <c r="D39" s="118">
        <v>4317027</v>
      </c>
      <c r="E39" s="226"/>
      <c r="F39" s="230"/>
      <c r="G39" s="73">
        <f>+Tabla4[[#This Row],[CUPO DE CREDITO FANALCA]]+Tabla4[[#This Row],[CUPO DE CREDITO FACTORING]]</f>
        <v>0</v>
      </c>
      <c r="Z39" s="47"/>
    </row>
    <row r="40" spans="1:26" hidden="1">
      <c r="A40" s="158" t="s">
        <v>275</v>
      </c>
      <c r="B40" s="114">
        <v>85166081</v>
      </c>
      <c r="C40" s="136" t="s">
        <v>1494</v>
      </c>
      <c r="D40" s="118">
        <v>7691000</v>
      </c>
      <c r="E40" s="117">
        <v>114000000</v>
      </c>
      <c r="F40" s="135"/>
      <c r="G40" s="73">
        <f>+Tabla4[[#This Row],[CUPO DE CREDITO FANALCA]]+Tabla4[[#This Row],[CUPO DE CREDITO FACTORING]]</f>
        <v>114000000</v>
      </c>
      <c r="Z40" s="47"/>
    </row>
    <row r="41" spans="1:26" hidden="1">
      <c r="A41" s="113" t="s">
        <v>1476</v>
      </c>
      <c r="B41" s="114">
        <v>91239403</v>
      </c>
      <c r="C41" s="114" t="s">
        <v>278</v>
      </c>
      <c r="D41" s="118">
        <v>140242</v>
      </c>
      <c r="E41" s="226"/>
      <c r="F41" s="137"/>
      <c r="G41" s="74">
        <f>+Tabla4[[#This Row],[CUPO DE CREDITO FANALCA]]+Tabla4[[#This Row],[CUPO DE CREDITO FACTORING]]</f>
        <v>0</v>
      </c>
      <c r="Z41" s="47"/>
    </row>
    <row r="42" spans="1:26" hidden="1">
      <c r="A42" s="113" t="s">
        <v>1463</v>
      </c>
      <c r="B42" s="161">
        <v>93153201</v>
      </c>
      <c r="C42" s="162" t="s">
        <v>1396</v>
      </c>
      <c r="D42" s="164">
        <v>0</v>
      </c>
      <c r="E42" s="226"/>
      <c r="F42" s="230"/>
      <c r="G42" s="73">
        <f>+Tabla4[[#This Row],[CUPO DE CREDITO FANALCA]]+Tabla4[[#This Row],[CUPO DE CREDITO FACTORING]]</f>
        <v>0</v>
      </c>
      <c r="Z42" s="47"/>
    </row>
    <row r="43" spans="1:26" hidden="1">
      <c r="A43" s="113" t="s">
        <v>1463</v>
      </c>
      <c r="B43" s="114">
        <v>93389237</v>
      </c>
      <c r="C43" s="115" t="s">
        <v>1399</v>
      </c>
      <c r="D43" s="118">
        <v>49222</v>
      </c>
      <c r="E43" s="226"/>
      <c r="F43" s="137"/>
      <c r="G43" s="73">
        <f>+Tabla4[[#This Row],[CUPO DE CREDITO FANALCA]]+Tabla4[[#This Row],[CUPO DE CREDITO FACTORING]]</f>
        <v>0</v>
      </c>
      <c r="Z43" s="47"/>
    </row>
    <row r="44" spans="1:26" hidden="1">
      <c r="A44" s="113" t="s">
        <v>1463</v>
      </c>
      <c r="B44" s="114">
        <v>93402073</v>
      </c>
      <c r="C44" s="115" t="s">
        <v>1532</v>
      </c>
      <c r="D44" s="118">
        <v>27102222</v>
      </c>
      <c r="E44" s="226"/>
      <c r="F44" s="137"/>
      <c r="G44" s="73">
        <f>+Tabla4[[#This Row],[CUPO DE CREDITO FANALCA]]+Tabla4[[#This Row],[CUPO DE CREDITO FACTORING]]</f>
        <v>0</v>
      </c>
      <c r="Z44" s="47"/>
    </row>
    <row r="45" spans="1:26" hidden="1">
      <c r="A45" s="113" t="s">
        <v>1466</v>
      </c>
      <c r="B45" s="114">
        <v>94404403</v>
      </c>
      <c r="C45" s="136" t="s">
        <v>223</v>
      </c>
      <c r="D45" s="118">
        <v>11200000</v>
      </c>
      <c r="E45" s="117">
        <v>0</v>
      </c>
      <c r="F45" s="137"/>
      <c r="G45" s="73">
        <f>+Tabla4[[#This Row],[CUPO DE CREDITO FANALCA]]+Tabla4[[#This Row],[CUPO DE CREDITO FACTORING]]</f>
        <v>0</v>
      </c>
      <c r="Z45" s="47"/>
    </row>
    <row r="46" spans="1:26" hidden="1">
      <c r="A46" s="113" t="s">
        <v>1466</v>
      </c>
      <c r="B46" s="114">
        <v>98370919</v>
      </c>
      <c r="C46" s="136" t="s">
        <v>1469</v>
      </c>
      <c r="D46" s="116" t="s">
        <v>1470</v>
      </c>
      <c r="E46" s="117">
        <v>0</v>
      </c>
      <c r="F46" s="137"/>
      <c r="G46" s="73">
        <f>+Tabla4[[#This Row],[CUPO DE CREDITO FANALCA]]+Tabla4[[#This Row],[CUPO DE CREDITO FACTORING]]</f>
        <v>0</v>
      </c>
      <c r="Z46" s="47"/>
    </row>
    <row r="47" spans="1:26" hidden="1">
      <c r="A47" s="113" t="s">
        <v>1476</v>
      </c>
      <c r="B47" s="114">
        <v>800155894</v>
      </c>
      <c r="C47" s="115" t="s">
        <v>1477</v>
      </c>
      <c r="D47" s="118" t="s">
        <v>1245</v>
      </c>
      <c r="E47" s="117">
        <v>145510988</v>
      </c>
      <c r="F47" s="135"/>
      <c r="G47" s="73">
        <f>+Tabla4[[#This Row],[CUPO DE CREDITO FANALCA]]+Tabla4[[#This Row],[CUPO DE CREDITO FACTORING]]</f>
        <v>145510988</v>
      </c>
      <c r="Z47" s="47"/>
    </row>
    <row r="48" spans="1:26" hidden="1">
      <c r="A48" s="113" t="s">
        <v>1474</v>
      </c>
      <c r="B48" s="114">
        <v>800186618</v>
      </c>
      <c r="C48" s="114" t="s">
        <v>1475</v>
      </c>
      <c r="D48" s="118" t="s">
        <v>1245</v>
      </c>
      <c r="E48" s="117">
        <v>71140434</v>
      </c>
      <c r="F48" s="231">
        <v>23000000</v>
      </c>
      <c r="G48" s="73">
        <f>+Tabla4[[#This Row],[CUPO DE CREDITO FANALCA]]+Tabla4[[#This Row],[CUPO DE CREDITO FACTORING]]</f>
        <v>94140434</v>
      </c>
      <c r="Z48" s="47"/>
    </row>
    <row r="49" spans="1:26" hidden="1">
      <c r="A49" s="216" t="s">
        <v>1543</v>
      </c>
      <c r="B49" s="218">
        <v>800191135</v>
      </c>
      <c r="C49" s="218" t="s">
        <v>178</v>
      </c>
      <c r="D49" s="225" t="s">
        <v>1246</v>
      </c>
      <c r="E49" s="93"/>
      <c r="F49" s="144"/>
      <c r="G49" s="74">
        <f>+Tabla4[[#This Row],[CUPO DE CREDITO FANALCA]]+Tabla4[[#This Row],[CUPO DE CREDITO FACTORING]]</f>
        <v>0</v>
      </c>
      <c r="Z49" s="47"/>
    </row>
    <row r="50" spans="1:26" hidden="1">
      <c r="A50" s="113" t="s">
        <v>1474</v>
      </c>
      <c r="B50" s="114">
        <v>802016654</v>
      </c>
      <c r="C50" s="126" t="s">
        <v>182</v>
      </c>
      <c r="D50" s="118">
        <v>1235922</v>
      </c>
      <c r="E50" s="226"/>
      <c r="F50" s="137"/>
      <c r="G50" s="73">
        <f>+Tabla4[[#This Row],[CUPO DE CREDITO FANALCA]]+Tabla4[[#This Row],[CUPO DE CREDITO FACTORING]]</f>
        <v>0</v>
      </c>
      <c r="Y50" s="47"/>
      <c r="Z50" s="47"/>
    </row>
    <row r="51" spans="1:26" hidden="1">
      <c r="A51" s="113" t="s">
        <v>1476</v>
      </c>
      <c r="B51" s="114">
        <v>804010362</v>
      </c>
      <c r="C51" s="121" t="s">
        <v>391</v>
      </c>
      <c r="D51" s="116"/>
      <c r="E51" s="117">
        <v>170000000</v>
      </c>
      <c r="F51" s="137"/>
      <c r="G51" s="73">
        <f>+Tabla4[[#This Row],[CUPO DE CREDITO FANALCA]]+Tabla4[[#This Row],[CUPO DE CREDITO FACTORING]]</f>
        <v>170000000</v>
      </c>
      <c r="Y51" s="47"/>
      <c r="Z51" s="47"/>
    </row>
    <row r="52" spans="1:26" hidden="1">
      <c r="A52" s="113" t="s">
        <v>1479</v>
      </c>
      <c r="B52" s="114">
        <v>806015728</v>
      </c>
      <c r="C52" s="139" t="s">
        <v>1485</v>
      </c>
      <c r="D52" s="116" t="s">
        <v>1470</v>
      </c>
      <c r="E52" s="117">
        <v>0</v>
      </c>
      <c r="F52" s="137"/>
      <c r="G52" s="73">
        <f>+Tabla4[[#This Row],[CUPO DE CREDITO FANALCA]]+Tabla4[[#This Row],[CUPO DE CREDITO FACTORING]]</f>
        <v>0</v>
      </c>
      <c r="Y52" s="47"/>
      <c r="Z52" s="47"/>
    </row>
    <row r="53" spans="1:26" hidden="1">
      <c r="A53" s="215" t="s">
        <v>1463</v>
      </c>
      <c r="B53" s="218">
        <v>811044897</v>
      </c>
      <c r="C53" s="220" t="s">
        <v>1530</v>
      </c>
      <c r="D53" s="223">
        <v>2102268</v>
      </c>
      <c r="E53" s="94"/>
      <c r="F53" s="137"/>
      <c r="G53" s="73">
        <f>+Tabla4[[#This Row],[CUPO DE CREDITO FANALCA]]+Tabla4[[#This Row],[CUPO DE CREDITO FACTORING]]</f>
        <v>0</v>
      </c>
      <c r="Y53" s="47"/>
      <c r="Z53" s="47"/>
    </row>
    <row r="54" spans="1:26">
      <c r="A54" s="113" t="s">
        <v>1467</v>
      </c>
      <c r="B54" s="114">
        <v>812004443</v>
      </c>
      <c r="C54" s="114" t="s">
        <v>1483</v>
      </c>
      <c r="D54" s="118" t="s">
        <v>1245</v>
      </c>
      <c r="E54" s="227">
        <v>0</v>
      </c>
      <c r="F54" s="231">
        <v>7000000</v>
      </c>
      <c r="G54" s="73">
        <f>+Tabla4[[#This Row],[CUPO DE CREDITO FANALCA]]+Tabla4[[#This Row],[CUPO DE CREDITO FACTORING]]</f>
        <v>7000000</v>
      </c>
      <c r="Y54" s="47"/>
      <c r="Z54" s="47"/>
    </row>
    <row r="55" spans="1:26" hidden="1">
      <c r="A55" s="122" t="s">
        <v>1543</v>
      </c>
      <c r="B55" s="114">
        <v>812008359</v>
      </c>
      <c r="C55" s="115" t="s">
        <v>140</v>
      </c>
      <c r="D55" s="168" t="s">
        <v>1246</v>
      </c>
      <c r="E55" s="93"/>
      <c r="F55" s="144"/>
      <c r="G55" s="90">
        <f>+Tabla4[[#This Row],[CUPO DE CREDITO FANALCA]]+Tabla4[[#This Row],[CUPO DE CREDITO FACTORING]]</f>
        <v>0</v>
      </c>
      <c r="Y55" s="47"/>
      <c r="Z55" s="47"/>
    </row>
    <row r="56" spans="1:26" hidden="1">
      <c r="A56" s="122" t="s">
        <v>1537</v>
      </c>
      <c r="B56" s="114">
        <v>814006664</v>
      </c>
      <c r="C56" s="115" t="s">
        <v>108</v>
      </c>
      <c r="D56" s="166">
        <v>12037319</v>
      </c>
      <c r="E56" s="93"/>
      <c r="F56" s="144"/>
      <c r="G56" s="74">
        <f>+Tabla4[[#This Row],[CUPO DE CREDITO FANALCA]]+Tabla4[[#This Row],[CUPO DE CREDITO FACTORING]]</f>
        <v>0</v>
      </c>
      <c r="Y56" s="47"/>
      <c r="Z56" s="47"/>
    </row>
    <row r="57" spans="1:26" hidden="1">
      <c r="A57" s="122" t="s">
        <v>1537</v>
      </c>
      <c r="B57" s="114">
        <v>816008547</v>
      </c>
      <c r="C57" s="115" t="s">
        <v>52</v>
      </c>
      <c r="D57" s="169">
        <v>37800000</v>
      </c>
      <c r="E57" s="92"/>
      <c r="F57" s="167"/>
      <c r="G57" s="74">
        <f>+Tabla4[[#This Row],[CUPO DE CREDITO FANALCA]]+Tabla4[[#This Row],[CUPO DE CREDITO FACTORING]]</f>
        <v>0</v>
      </c>
      <c r="Y57" s="47"/>
      <c r="Z57" s="47"/>
    </row>
    <row r="58" spans="1:26" hidden="1">
      <c r="A58" s="122" t="s">
        <v>1537</v>
      </c>
      <c r="B58" s="114">
        <v>817000553</v>
      </c>
      <c r="C58" s="115" t="s">
        <v>1538</v>
      </c>
      <c r="D58" s="166">
        <v>252031088</v>
      </c>
      <c r="E58" s="93"/>
      <c r="F58" s="234"/>
      <c r="G58" s="74">
        <f>+Tabla4[[#This Row],[CUPO DE CREDITO FANALCA]]+Tabla4[[#This Row],[CUPO DE CREDITO FACTORING]]</f>
        <v>0</v>
      </c>
      <c r="Y58" s="47"/>
      <c r="Z58" s="47"/>
    </row>
    <row r="59" spans="1:26" hidden="1">
      <c r="A59" s="113"/>
      <c r="B59" s="114">
        <v>819005629</v>
      </c>
      <c r="C59" s="114" t="s">
        <v>1536</v>
      </c>
      <c r="D59" s="118">
        <v>0</v>
      </c>
      <c r="E59" s="91"/>
      <c r="F59" s="135"/>
      <c r="G59" s="74">
        <f>+Tabla4[[#This Row],[CUPO DE CREDITO FANALCA]]+Tabla4[[#This Row],[CUPO DE CREDITO FACTORING]]</f>
        <v>0</v>
      </c>
      <c r="Y59" s="47"/>
      <c r="Z59" s="47"/>
    </row>
    <row r="60" spans="1:26" hidden="1">
      <c r="A60" s="113" t="s">
        <v>1480</v>
      </c>
      <c r="B60" s="114">
        <v>820004700</v>
      </c>
      <c r="C60" s="114" t="s">
        <v>1481</v>
      </c>
      <c r="D60" s="116"/>
      <c r="E60" s="227">
        <v>100000000</v>
      </c>
      <c r="F60" s="137"/>
      <c r="G60" s="73">
        <f>+Tabla4[[#This Row],[CUPO DE CREDITO FANALCA]]+Tabla4[[#This Row],[CUPO DE CREDITO FACTORING]]</f>
        <v>100000000</v>
      </c>
      <c r="Y60" s="47"/>
      <c r="Z60" s="47"/>
    </row>
    <row r="61" spans="1:26" hidden="1">
      <c r="A61" s="113" t="s">
        <v>1480</v>
      </c>
      <c r="B61" s="114">
        <v>826002217</v>
      </c>
      <c r="C61" s="115" t="s">
        <v>1504</v>
      </c>
      <c r="D61" s="116"/>
      <c r="E61" s="227">
        <v>280000000</v>
      </c>
      <c r="F61" s="137"/>
      <c r="G61" s="73">
        <f>+Tabla4[[#This Row],[CUPO DE CREDITO FANALCA]]+Tabla4[[#This Row],[CUPO DE CREDITO FACTORING]]</f>
        <v>280000000</v>
      </c>
      <c r="Y61" s="47"/>
      <c r="Z61" s="47"/>
    </row>
    <row r="62" spans="1:26" hidden="1">
      <c r="A62" s="113" t="s">
        <v>1466</v>
      </c>
      <c r="B62" s="114">
        <v>830145805</v>
      </c>
      <c r="C62" s="136" t="s">
        <v>279</v>
      </c>
      <c r="D62" s="118">
        <v>1240557</v>
      </c>
      <c r="E62" s="227">
        <v>300000000</v>
      </c>
      <c r="F62" s="135"/>
      <c r="G62" s="73">
        <f>+Tabla4[[#This Row],[CUPO DE CREDITO FANALCA]]+Tabla4[[#This Row],[CUPO DE CREDITO FACTORING]]</f>
        <v>300000000</v>
      </c>
      <c r="Y62" s="47"/>
      <c r="Z62" s="47"/>
    </row>
    <row r="63" spans="1:26" hidden="1">
      <c r="A63" s="113" t="s">
        <v>1467</v>
      </c>
      <c r="B63" s="114">
        <v>830503254</v>
      </c>
      <c r="C63" s="115" t="s">
        <v>1512</v>
      </c>
      <c r="D63" s="118">
        <v>209655</v>
      </c>
      <c r="E63" s="94"/>
      <c r="F63" s="137"/>
      <c r="G63" s="73">
        <f>+Tabla4[[#This Row],[CUPO DE CREDITO FANALCA]]+Tabla4[[#This Row],[CUPO DE CREDITO FACTORING]]</f>
        <v>0</v>
      </c>
      <c r="Y63" s="47"/>
      <c r="Z63" s="47"/>
    </row>
    <row r="64" spans="1:26" hidden="1">
      <c r="A64" s="113" t="s">
        <v>1462</v>
      </c>
      <c r="B64" s="114">
        <v>838000154</v>
      </c>
      <c r="C64" s="115" t="s">
        <v>75</v>
      </c>
      <c r="D64" s="116" t="s">
        <v>1245</v>
      </c>
      <c r="E64" s="227">
        <v>53334553</v>
      </c>
      <c r="F64" s="135"/>
      <c r="G64" s="73">
        <f>+Tabla4[[#This Row],[CUPO DE CREDITO FANALCA]]+Tabla4[[#This Row],[CUPO DE CREDITO FACTORING]]</f>
        <v>53334553</v>
      </c>
      <c r="Y64" s="47"/>
      <c r="Z64" s="47"/>
    </row>
    <row r="65" spans="1:26" hidden="1">
      <c r="A65" s="113" t="s">
        <v>1480</v>
      </c>
      <c r="B65" s="114">
        <v>860062808</v>
      </c>
      <c r="C65" s="115" t="s">
        <v>2021</v>
      </c>
      <c r="D65" s="168" t="s">
        <v>1246</v>
      </c>
      <c r="E65" s="93"/>
      <c r="F65" s="144"/>
      <c r="G65" s="74">
        <f>+Tabla4[[#This Row],[CUPO DE CREDITO FANALCA]]+Tabla4[[#This Row],[CUPO DE CREDITO FACTORING]]</f>
        <v>0</v>
      </c>
      <c r="Y65" s="47"/>
      <c r="Z65" s="47"/>
    </row>
    <row r="66" spans="1:26" hidden="1">
      <c r="A66" s="113" t="s">
        <v>1476</v>
      </c>
      <c r="B66" s="114">
        <v>890207088</v>
      </c>
      <c r="C66" s="115" t="s">
        <v>125</v>
      </c>
      <c r="D66" s="168" t="s">
        <v>1246</v>
      </c>
      <c r="E66" s="93"/>
      <c r="F66" s="144"/>
      <c r="G66" s="127">
        <f>+Tabla4[[#This Row],[CUPO DE CREDITO FANALCA]]+Tabla4[[#This Row],[CUPO DE CREDITO FACTORING]]</f>
        <v>0</v>
      </c>
      <c r="Y66" s="47"/>
      <c r="Z66" s="47"/>
    </row>
    <row r="67" spans="1:26" hidden="1">
      <c r="A67" s="122" t="s">
        <v>1537</v>
      </c>
      <c r="B67" s="114">
        <v>890330584</v>
      </c>
      <c r="C67" s="115" t="s">
        <v>1539</v>
      </c>
      <c r="D67" s="166">
        <v>548212607</v>
      </c>
      <c r="E67" s="93"/>
      <c r="F67" s="234"/>
      <c r="G67" s="74">
        <f>+Tabla4[[#This Row],[CUPO DE CREDITO FANALCA]]+Tabla4[[#This Row],[CUPO DE CREDITO FACTORING]]</f>
        <v>0</v>
      </c>
      <c r="Y67" s="47"/>
      <c r="Z67" s="47"/>
    </row>
    <row r="68" spans="1:26" hidden="1">
      <c r="A68" s="122" t="s">
        <v>1543</v>
      </c>
      <c r="B68" s="114">
        <v>890406707</v>
      </c>
      <c r="C68" s="115" t="s">
        <v>2025</v>
      </c>
      <c r="D68" s="168" t="s">
        <v>1246</v>
      </c>
      <c r="E68" s="93"/>
      <c r="F68" s="144"/>
      <c r="G68" s="90">
        <f>+Tabla4[[#This Row],[CUPO DE CREDITO FANALCA]]+Tabla4[[#This Row],[CUPO DE CREDITO FACTORING]]</f>
        <v>0</v>
      </c>
      <c r="Y68" s="47"/>
      <c r="Z68" s="47"/>
    </row>
    <row r="69" spans="1:26" hidden="1">
      <c r="A69" s="122" t="s">
        <v>1542</v>
      </c>
      <c r="B69" s="114">
        <v>890705341</v>
      </c>
      <c r="C69" s="114" t="s">
        <v>37</v>
      </c>
      <c r="D69" s="169">
        <v>91000000</v>
      </c>
      <c r="E69" s="93"/>
      <c r="F69" s="144"/>
      <c r="G69" s="74">
        <f>+Tabla4[[#This Row],[CUPO DE CREDITO FANALCA]]+Tabla4[[#This Row],[CUPO DE CREDITO FACTORING]]</f>
        <v>0</v>
      </c>
      <c r="Y69" s="47"/>
      <c r="Z69" s="47"/>
    </row>
    <row r="70" spans="1:26" hidden="1">
      <c r="A70" s="122" t="s">
        <v>1542</v>
      </c>
      <c r="B70" s="114">
        <v>890705577</v>
      </c>
      <c r="C70" s="114" t="s">
        <v>281</v>
      </c>
      <c r="D70" s="169">
        <v>430000000</v>
      </c>
      <c r="E70" s="92"/>
      <c r="F70" s="167"/>
      <c r="G70" s="74">
        <f>+Tabla4[[#This Row],[CUPO DE CREDITO FANALCA]]+Tabla4[[#This Row],[CUPO DE CREDITO FACTORING]]</f>
        <v>0</v>
      </c>
      <c r="Y70" s="47"/>
      <c r="Z70" s="47"/>
    </row>
    <row r="71" spans="1:26" hidden="1">
      <c r="A71" s="113" t="s">
        <v>1462</v>
      </c>
      <c r="B71" s="114">
        <v>890802350</v>
      </c>
      <c r="C71" s="115" t="s">
        <v>208</v>
      </c>
      <c r="D71" s="118">
        <v>0</v>
      </c>
      <c r="E71" s="227">
        <v>20000000</v>
      </c>
      <c r="F71" s="231">
        <v>140000000</v>
      </c>
      <c r="G71" s="73">
        <f>+Tabla4[[#This Row],[CUPO DE CREDITO FANALCA]]+Tabla4[[#This Row],[CUPO DE CREDITO FACTORING]]</f>
        <v>160000000</v>
      </c>
      <c r="Y71" s="47"/>
      <c r="Z71" s="47"/>
    </row>
    <row r="72" spans="1:26" hidden="1">
      <c r="A72" s="113" t="s">
        <v>1467</v>
      </c>
      <c r="B72" s="114">
        <v>890907848</v>
      </c>
      <c r="C72" s="114" t="s">
        <v>1511</v>
      </c>
      <c r="D72" s="118">
        <v>0</v>
      </c>
      <c r="E72" s="94"/>
      <c r="F72" s="137"/>
      <c r="G72" s="73">
        <f>+Tabla4[[#This Row],[CUPO DE CREDITO FANALCA]]+Tabla4[[#This Row],[CUPO DE CREDITO FACTORING]]</f>
        <v>0</v>
      </c>
      <c r="Y72" s="47"/>
      <c r="Z72" s="47"/>
    </row>
    <row r="73" spans="1:26" hidden="1">
      <c r="A73" s="122" t="s">
        <v>1542</v>
      </c>
      <c r="B73" s="114">
        <v>890924996</v>
      </c>
      <c r="C73" s="115" t="s">
        <v>2022</v>
      </c>
      <c r="D73" s="168" t="s">
        <v>1246</v>
      </c>
      <c r="E73" s="93"/>
      <c r="F73" s="144"/>
      <c r="G73" s="74">
        <f>+Tabla4[[#This Row],[CUPO DE CREDITO FANALCA]]+Tabla4[[#This Row],[CUPO DE CREDITO FACTORING]]</f>
        <v>0</v>
      </c>
      <c r="Y73" s="47"/>
      <c r="Z73" s="47"/>
    </row>
    <row r="74" spans="1:26" hidden="1">
      <c r="A74" s="122"/>
      <c r="B74" s="114">
        <v>891701917</v>
      </c>
      <c r="C74" s="123" t="s">
        <v>297</v>
      </c>
      <c r="D74" s="116"/>
      <c r="E74" s="227">
        <v>144464662</v>
      </c>
      <c r="F74" s="137"/>
      <c r="G74" s="73">
        <f>+Tabla4[[#This Row],[CUPO DE CREDITO FANALCA]]+Tabla4[[#This Row],[CUPO DE CREDITO FACTORING]]</f>
        <v>144464662</v>
      </c>
      <c r="Y74" s="47"/>
      <c r="Z74" s="47"/>
    </row>
    <row r="75" spans="1:26" hidden="1">
      <c r="A75" s="122" t="s">
        <v>1537</v>
      </c>
      <c r="B75" s="114">
        <v>891903377</v>
      </c>
      <c r="C75" s="115" t="s">
        <v>1541</v>
      </c>
      <c r="D75" s="169">
        <v>28230252</v>
      </c>
      <c r="E75" s="92"/>
      <c r="F75" s="167"/>
      <c r="G75" s="74">
        <f>+Tabla4[[#This Row],[CUPO DE CREDITO FANALCA]]+Tabla4[[#This Row],[CUPO DE CREDITO FACTORING]]</f>
        <v>0</v>
      </c>
      <c r="Y75" s="47"/>
      <c r="Z75" s="47"/>
    </row>
    <row r="76" spans="1:26" hidden="1">
      <c r="A76" s="113" t="s">
        <v>1467</v>
      </c>
      <c r="B76" s="114">
        <v>900012357</v>
      </c>
      <c r="C76" s="114" t="s">
        <v>267</v>
      </c>
      <c r="D76" s="118">
        <v>26899835</v>
      </c>
      <c r="E76" s="94"/>
      <c r="F76" s="137"/>
      <c r="G76" s="73">
        <f>+Tabla4[[#This Row],[CUPO DE CREDITO FANALCA]]+Tabla4[[#This Row],[CUPO DE CREDITO FACTORING]]</f>
        <v>0</v>
      </c>
      <c r="Y76" s="47"/>
      <c r="Z76" s="47"/>
    </row>
    <row r="77" spans="1:26" hidden="1">
      <c r="A77" s="122" t="s">
        <v>1543</v>
      </c>
      <c r="B77" s="114">
        <v>900052338</v>
      </c>
      <c r="C77" s="115" t="s">
        <v>2024</v>
      </c>
      <c r="D77" s="168" t="s">
        <v>1246</v>
      </c>
      <c r="E77" s="93"/>
      <c r="F77" s="144"/>
      <c r="G77" s="74">
        <f>+Tabla4[[#This Row],[CUPO DE CREDITO FANALCA]]+Tabla4[[#This Row],[CUPO DE CREDITO FACTORING]]</f>
        <v>0</v>
      </c>
      <c r="Y77" s="47"/>
      <c r="Z77" s="47"/>
    </row>
    <row r="78" spans="1:26" hidden="1">
      <c r="A78" s="113" t="s">
        <v>1480</v>
      </c>
      <c r="B78" s="114">
        <v>900056664</v>
      </c>
      <c r="C78" s="115" t="s">
        <v>186</v>
      </c>
      <c r="D78" s="168" t="s">
        <v>1246</v>
      </c>
      <c r="E78" s="93"/>
      <c r="F78" s="144"/>
      <c r="G78" s="74">
        <f>+Tabla4[[#This Row],[CUPO DE CREDITO FANALCA]]+Tabla4[[#This Row],[CUPO DE CREDITO FACTORING]]</f>
        <v>0</v>
      </c>
      <c r="Y78" s="47"/>
      <c r="Z78" s="47"/>
    </row>
    <row r="79" spans="1:26" hidden="1">
      <c r="A79" s="113" t="s">
        <v>1467</v>
      </c>
      <c r="B79" s="114">
        <v>900060537</v>
      </c>
      <c r="C79" s="115" t="s">
        <v>239</v>
      </c>
      <c r="D79" s="118" t="s">
        <v>1245</v>
      </c>
      <c r="E79" s="227">
        <v>0</v>
      </c>
      <c r="F79" s="137"/>
      <c r="G79" s="73">
        <f>+Tabla4[[#This Row],[CUPO DE CREDITO FANALCA]]+Tabla4[[#This Row],[CUPO DE CREDITO FACTORING]]</f>
        <v>0</v>
      </c>
      <c r="Y79" s="47"/>
      <c r="Z79" s="47"/>
    </row>
    <row r="80" spans="1:26" hidden="1">
      <c r="A80" s="122" t="s">
        <v>1543</v>
      </c>
      <c r="B80" s="114">
        <v>900078079</v>
      </c>
      <c r="C80" s="115" t="s">
        <v>2026</v>
      </c>
      <c r="D80" s="168" t="s">
        <v>1246</v>
      </c>
      <c r="E80" s="93"/>
      <c r="F80" s="233"/>
      <c r="G80" s="90">
        <f>+Tabla4[[#This Row],[CUPO DE CREDITO FANALCA]]+Tabla4[[#This Row],[CUPO DE CREDITO FACTORING]]</f>
        <v>0</v>
      </c>
      <c r="Y80" s="47"/>
      <c r="Z80" s="47"/>
    </row>
    <row r="81" spans="1:26" hidden="1">
      <c r="A81" s="113" t="s">
        <v>1467</v>
      </c>
      <c r="B81" s="114">
        <v>900086154</v>
      </c>
      <c r="C81" s="115" t="s">
        <v>1519</v>
      </c>
      <c r="D81" s="118">
        <v>2510245</v>
      </c>
      <c r="E81" s="94"/>
      <c r="F81" s="137"/>
      <c r="G81" s="73">
        <f>+Tabla4[[#This Row],[CUPO DE CREDITO FANALCA]]+Tabla4[[#This Row],[CUPO DE CREDITO FACTORING]]</f>
        <v>0</v>
      </c>
      <c r="Y81" s="47"/>
      <c r="Z81" s="47"/>
    </row>
    <row r="82" spans="1:26" hidden="1">
      <c r="A82" s="113" t="s">
        <v>1467</v>
      </c>
      <c r="B82" s="114">
        <v>900086472</v>
      </c>
      <c r="C82" s="139" t="s">
        <v>1484</v>
      </c>
      <c r="D82" s="118">
        <v>0</v>
      </c>
      <c r="E82" s="227">
        <v>320000000</v>
      </c>
      <c r="F82" s="137"/>
      <c r="G82" s="73">
        <f>+Tabla4[[#This Row],[CUPO DE CREDITO FANALCA]]+Tabla4[[#This Row],[CUPO DE CREDITO FACTORING]]</f>
        <v>320000000</v>
      </c>
      <c r="Y82" s="47"/>
      <c r="Z82" s="47"/>
    </row>
    <row r="83" spans="1:26" hidden="1">
      <c r="A83" s="122" t="s">
        <v>1537</v>
      </c>
      <c r="B83" s="114">
        <v>900095491</v>
      </c>
      <c r="C83" s="115" t="s">
        <v>1540</v>
      </c>
      <c r="D83" s="168" t="s">
        <v>1246</v>
      </c>
      <c r="E83" s="93"/>
      <c r="F83" s="144"/>
      <c r="G83" s="74">
        <f>+Tabla4[[#This Row],[CUPO DE CREDITO FANALCA]]+Tabla4[[#This Row],[CUPO DE CREDITO FACTORING]]</f>
        <v>0</v>
      </c>
      <c r="Y83" s="47"/>
      <c r="Z83" s="47"/>
    </row>
    <row r="84" spans="1:26" hidden="1">
      <c r="A84" s="122" t="s">
        <v>1542</v>
      </c>
      <c r="B84" s="114">
        <v>900129262</v>
      </c>
      <c r="C84" s="114" t="s">
        <v>2020</v>
      </c>
      <c r="D84" s="168" t="s">
        <v>1246</v>
      </c>
      <c r="E84" s="93"/>
      <c r="F84" s="144"/>
      <c r="G84" s="74">
        <f>+Tabla4[[#This Row],[CUPO DE CREDITO FANALCA]]+Tabla4[[#This Row],[CUPO DE CREDITO FACTORING]]</f>
        <v>0</v>
      </c>
      <c r="Y84" s="47"/>
      <c r="Z84" s="47"/>
    </row>
    <row r="85" spans="1:26" hidden="1">
      <c r="A85" s="122" t="s">
        <v>1537</v>
      </c>
      <c r="B85" s="114">
        <v>900181404</v>
      </c>
      <c r="C85" s="114" t="s">
        <v>45</v>
      </c>
      <c r="D85" s="168" t="s">
        <v>1246</v>
      </c>
      <c r="E85" s="93"/>
      <c r="F85" s="144"/>
      <c r="G85" s="74">
        <f>+Tabla4[[#This Row],[CUPO DE CREDITO FANALCA]]+Tabla4[[#This Row],[CUPO DE CREDITO FACTORING]]</f>
        <v>0</v>
      </c>
      <c r="Y85" s="47"/>
      <c r="Z85" s="47"/>
    </row>
    <row r="86" spans="1:26">
      <c r="A86" s="113" t="s">
        <v>1474</v>
      </c>
      <c r="B86" s="114">
        <v>900182433</v>
      </c>
      <c r="C86" s="126" t="s">
        <v>2027</v>
      </c>
      <c r="D86" s="168" t="s">
        <v>1246</v>
      </c>
      <c r="E86" s="93"/>
      <c r="F86" s="144"/>
      <c r="G86" s="127">
        <f>+Tabla4[[#This Row],[CUPO DE CREDITO FANALCA]]+Tabla4[[#This Row],[CUPO DE CREDITO FACTORING]]</f>
        <v>0</v>
      </c>
      <c r="Y86" s="47"/>
      <c r="Z86" s="47"/>
    </row>
    <row r="87" spans="1:26" hidden="1">
      <c r="A87" s="122" t="s">
        <v>1542</v>
      </c>
      <c r="B87" s="114">
        <v>900185816</v>
      </c>
      <c r="C87" s="115" t="s">
        <v>2023</v>
      </c>
      <c r="D87" s="168" t="s">
        <v>1246</v>
      </c>
      <c r="E87" s="93"/>
      <c r="F87" s="144"/>
      <c r="G87" s="74">
        <f>+Tabla4[[#This Row],[CUPO DE CREDITO FANALCA]]+Tabla4[[#This Row],[CUPO DE CREDITO FACTORING]]</f>
        <v>0</v>
      </c>
      <c r="Y87" s="47"/>
      <c r="Z87" s="47"/>
    </row>
    <row r="88" spans="1:26" hidden="1">
      <c r="A88" s="113" t="s">
        <v>1479</v>
      </c>
      <c r="B88" s="114">
        <v>900202461</v>
      </c>
      <c r="C88" s="114" t="s">
        <v>195</v>
      </c>
      <c r="D88" s="118">
        <v>7721577</v>
      </c>
      <c r="E88" s="94"/>
      <c r="F88" s="137"/>
      <c r="G88" s="73">
        <f>+Tabla4[[#This Row],[CUPO DE CREDITO FANALCA]]+Tabla4[[#This Row],[CUPO DE CREDITO FACTORING]]</f>
        <v>0</v>
      </c>
      <c r="Y88" s="47"/>
      <c r="Z88" s="47"/>
    </row>
    <row r="89" spans="1:26" hidden="1">
      <c r="A89" s="113" t="s">
        <v>1466</v>
      </c>
      <c r="B89" s="114">
        <v>900215165</v>
      </c>
      <c r="C89" s="136" t="s">
        <v>1472</v>
      </c>
      <c r="D89" s="118" t="s">
        <v>1245</v>
      </c>
      <c r="E89" s="227">
        <v>51964641</v>
      </c>
      <c r="F89" s="137"/>
      <c r="G89" s="73">
        <f>+Tabla4[[#This Row],[CUPO DE CREDITO FANALCA]]+Tabla4[[#This Row],[CUPO DE CREDITO FACTORING]]</f>
        <v>51964641</v>
      </c>
      <c r="Y89" s="47"/>
      <c r="Z89" s="47"/>
    </row>
    <row r="90" spans="1:26" hidden="1">
      <c r="A90" s="113" t="s">
        <v>1467</v>
      </c>
      <c r="B90" s="114">
        <v>900228870</v>
      </c>
      <c r="C90" s="115" t="s">
        <v>165</v>
      </c>
      <c r="D90" s="116" t="s">
        <v>1470</v>
      </c>
      <c r="E90" s="227">
        <v>0</v>
      </c>
      <c r="F90" s="135"/>
      <c r="G90" s="73">
        <f>+Tabla4[[#This Row],[CUPO DE CREDITO FANALCA]]+Tabla4[[#This Row],[CUPO DE CREDITO FACTORING]]</f>
        <v>0</v>
      </c>
      <c r="Y90" s="47"/>
      <c r="Z90" s="47"/>
    </row>
    <row r="91" spans="1:26" hidden="1">
      <c r="A91" s="113" t="s">
        <v>1479</v>
      </c>
      <c r="B91" s="165">
        <v>900266553</v>
      </c>
      <c r="C91" s="162" t="s">
        <v>97</v>
      </c>
      <c r="D91" s="164">
        <v>460456</v>
      </c>
      <c r="E91" s="88"/>
      <c r="F91" s="229">
        <v>0</v>
      </c>
      <c r="G91" s="73">
        <f>+Tabla4[[#This Row],[CUPO DE CREDITO FANALCA]]+Tabla4[[#This Row],[CUPO DE CREDITO FACTORING]]</f>
        <v>0</v>
      </c>
      <c r="Y91" s="47"/>
      <c r="Z91" s="47"/>
    </row>
    <row r="92" spans="1:26" hidden="1">
      <c r="A92" s="113" t="s">
        <v>1479</v>
      </c>
      <c r="B92" s="114">
        <v>900321039</v>
      </c>
      <c r="C92" s="114" t="s">
        <v>280</v>
      </c>
      <c r="D92" s="118"/>
      <c r="E92" s="227">
        <v>129484847</v>
      </c>
      <c r="F92" s="135"/>
      <c r="G92" s="73">
        <f>+Tabla4[[#This Row],[CUPO DE CREDITO FANALCA]]+Tabla4[[#This Row],[CUPO DE CREDITO FACTORING]]</f>
        <v>129484847</v>
      </c>
      <c r="Y92" s="47"/>
      <c r="Z92" s="47"/>
    </row>
    <row r="93" spans="1:26" hidden="1">
      <c r="A93" s="113" t="s">
        <v>1462</v>
      </c>
      <c r="B93" s="114">
        <v>900330225</v>
      </c>
      <c r="C93" s="136" t="s">
        <v>2019</v>
      </c>
      <c r="D93" s="118" t="s">
        <v>1245</v>
      </c>
      <c r="E93" s="227">
        <v>0</v>
      </c>
      <c r="F93" s="137"/>
      <c r="G93" s="73">
        <f>+Tabla4[[#This Row],[CUPO DE CREDITO FANALCA]]+Tabla4[[#This Row],[CUPO DE CREDITO FACTORING]]</f>
        <v>0</v>
      </c>
      <c r="Y93" s="47"/>
      <c r="Z93" s="47"/>
    </row>
    <row r="94" spans="1:26" hidden="1">
      <c r="A94" s="113" t="s">
        <v>1480</v>
      </c>
      <c r="B94" s="114">
        <v>900334447</v>
      </c>
      <c r="C94" s="140" t="s">
        <v>1495</v>
      </c>
      <c r="D94" s="118" t="s">
        <v>1245</v>
      </c>
      <c r="E94" s="227">
        <v>0</v>
      </c>
      <c r="F94" s="142"/>
      <c r="G94" s="73">
        <f>+Tabla4[[#This Row],[CUPO DE CREDITO FANALCA]]+Tabla4[[#This Row],[CUPO DE CREDITO FACTORING]]</f>
        <v>0</v>
      </c>
      <c r="Y94" s="47"/>
      <c r="Z94" s="47"/>
    </row>
    <row r="95" spans="1:26" hidden="1">
      <c r="A95" s="113" t="s">
        <v>1467</v>
      </c>
      <c r="B95" s="114">
        <v>900345712</v>
      </c>
      <c r="C95" s="126" t="s">
        <v>2028</v>
      </c>
      <c r="D95" s="118" t="s">
        <v>1245</v>
      </c>
      <c r="E95" s="227">
        <v>8544857</v>
      </c>
      <c r="F95" s="135"/>
      <c r="G95" s="73">
        <f>+Tabla4[[#This Row],[CUPO DE CREDITO FANALCA]]+Tabla4[[#This Row],[CUPO DE CREDITO FACTORING]]</f>
        <v>8544857</v>
      </c>
      <c r="Z95" s="47"/>
    </row>
    <row r="96" spans="1:26" hidden="1">
      <c r="A96" s="113" t="s">
        <v>1480</v>
      </c>
      <c r="B96" s="114">
        <v>900367920</v>
      </c>
      <c r="C96" s="115" t="s">
        <v>1535</v>
      </c>
      <c r="D96" s="118">
        <v>26234998</v>
      </c>
      <c r="E96" s="94"/>
      <c r="F96" s="137"/>
      <c r="G96" s="74">
        <f>+Tabla4[[#This Row],[CUPO DE CREDITO FANALCA]]+Tabla4[[#This Row],[CUPO DE CREDITO FACTORING]]</f>
        <v>0</v>
      </c>
      <c r="Z96" s="47"/>
    </row>
    <row r="97" spans="1:26" hidden="1">
      <c r="A97" s="113" t="s">
        <v>1467</v>
      </c>
      <c r="B97" s="161">
        <v>900371112</v>
      </c>
      <c r="C97" s="162" t="s">
        <v>1518</v>
      </c>
      <c r="D97" s="164">
        <v>567963</v>
      </c>
      <c r="E97" s="94"/>
      <c r="F97" s="230"/>
      <c r="G97" s="73">
        <f>+Tabla4[[#This Row],[CUPO DE CREDITO FANALCA]]+Tabla4[[#This Row],[CUPO DE CREDITO FACTORING]]</f>
        <v>0</v>
      </c>
      <c r="Z97" s="47"/>
    </row>
    <row r="98" spans="1:26" hidden="1">
      <c r="A98" s="113" t="s">
        <v>1480</v>
      </c>
      <c r="B98" s="114">
        <v>900400965</v>
      </c>
      <c r="C98" s="115" t="s">
        <v>260</v>
      </c>
      <c r="D98" s="116" t="s">
        <v>1470</v>
      </c>
      <c r="E98" s="227">
        <v>0</v>
      </c>
      <c r="F98" s="135"/>
      <c r="G98" s="73">
        <f>+Tabla4[[#This Row],[CUPO DE CREDITO FANALCA]]+Tabla4[[#This Row],[CUPO DE CREDITO FACTORING]]</f>
        <v>0</v>
      </c>
      <c r="Z98" s="47"/>
    </row>
    <row r="99" spans="1:26" hidden="1">
      <c r="A99" s="113" t="s">
        <v>1476</v>
      </c>
      <c r="B99" s="114">
        <v>900413902</v>
      </c>
      <c r="C99" s="114" t="s">
        <v>129</v>
      </c>
      <c r="D99" s="118" t="s">
        <v>1245</v>
      </c>
      <c r="E99" s="227">
        <v>5162201</v>
      </c>
      <c r="F99" s="137"/>
      <c r="G99" s="73">
        <f>+Tabla4[[#This Row],[CUPO DE CREDITO FANALCA]]+Tabla4[[#This Row],[CUPO DE CREDITO FACTORING]]</f>
        <v>5162201</v>
      </c>
      <c r="Z99" s="47"/>
    </row>
    <row r="100" spans="1:26" hidden="1">
      <c r="A100" s="113" t="s">
        <v>1480</v>
      </c>
      <c r="B100" s="114">
        <v>900425597</v>
      </c>
      <c r="C100" s="114" t="s">
        <v>1500</v>
      </c>
      <c r="D100" s="116" t="s">
        <v>1245</v>
      </c>
      <c r="E100" s="227">
        <v>0</v>
      </c>
      <c r="F100" s="137"/>
      <c r="G100" s="73">
        <f>+Tabla4[[#This Row],[CUPO DE CREDITO FANALCA]]+Tabla4[[#This Row],[CUPO DE CREDITO FACTORING]]</f>
        <v>0</v>
      </c>
      <c r="Z100" s="47"/>
    </row>
    <row r="101" spans="1:26" hidden="1">
      <c r="A101" s="113" t="s">
        <v>1480</v>
      </c>
      <c r="B101" s="161">
        <v>900426895</v>
      </c>
      <c r="C101" s="162" t="s">
        <v>101</v>
      </c>
      <c r="D101" s="164">
        <v>6375000</v>
      </c>
      <c r="E101" s="94"/>
      <c r="F101" s="230"/>
      <c r="G101" s="73">
        <f>+Tabla4[[#This Row],[CUPO DE CREDITO FANALCA]]+Tabla4[[#This Row],[CUPO DE CREDITO FACTORING]]</f>
        <v>0</v>
      </c>
      <c r="Z101" s="47"/>
    </row>
    <row r="102" spans="1:26">
      <c r="A102" s="113" t="s">
        <v>1462</v>
      </c>
      <c r="B102" s="114">
        <v>900439362</v>
      </c>
      <c r="C102" s="115" t="s">
        <v>266</v>
      </c>
      <c r="D102" s="118">
        <v>5845363</v>
      </c>
      <c r="E102" s="94">
        <v>0</v>
      </c>
      <c r="F102" s="230"/>
      <c r="G102" s="73">
        <f>+Tabla4[[#This Row],[CUPO DE CREDITO FANALCA]]+Tabla4[[#This Row],[CUPO DE CREDITO FACTORING]]</f>
        <v>0</v>
      </c>
      <c r="Z102" s="47"/>
    </row>
    <row r="103" spans="1:26" hidden="1">
      <c r="A103" s="113" t="s">
        <v>1476</v>
      </c>
      <c r="B103" s="114">
        <v>900454096</v>
      </c>
      <c r="C103" s="139" t="s">
        <v>1482</v>
      </c>
      <c r="D103" s="118" t="s">
        <v>1245</v>
      </c>
      <c r="E103" s="227">
        <v>14346296</v>
      </c>
      <c r="F103" s="135"/>
      <c r="G103" s="73">
        <f>+Tabla4[[#This Row],[CUPO DE CREDITO FANALCA]]+Tabla4[[#This Row],[CUPO DE CREDITO FACTORING]]</f>
        <v>14346296</v>
      </c>
      <c r="Z103" s="47"/>
    </row>
    <row r="104" spans="1:26" hidden="1">
      <c r="A104" s="113" t="s">
        <v>1467</v>
      </c>
      <c r="B104" s="114">
        <v>900473906</v>
      </c>
      <c r="C104" s="115" t="s">
        <v>1492</v>
      </c>
      <c r="D104" s="118" t="s">
        <v>1245</v>
      </c>
      <c r="E104" s="227">
        <v>5995608</v>
      </c>
      <c r="F104" s="135"/>
      <c r="G104" s="73">
        <f>+Tabla4[[#This Row],[CUPO DE CREDITO FANALCA]]+Tabla4[[#This Row],[CUPO DE CREDITO FACTORING]]</f>
        <v>5995608</v>
      </c>
      <c r="Z104" s="47"/>
    </row>
    <row r="105" spans="1:26" hidden="1">
      <c r="A105" s="113" t="s">
        <v>1480</v>
      </c>
      <c r="B105" s="125">
        <v>900481864</v>
      </c>
      <c r="C105" s="115" t="s">
        <v>277</v>
      </c>
      <c r="D105" s="118">
        <v>1568168</v>
      </c>
      <c r="E105" s="94"/>
      <c r="F105" s="137"/>
      <c r="G105" s="73">
        <f>+Tabla4[[#This Row],[CUPO DE CREDITO FANALCA]]+Tabla4[[#This Row],[CUPO DE CREDITO FACTORING]]</f>
        <v>0</v>
      </c>
      <c r="Z105" s="47"/>
    </row>
    <row r="106" spans="1:26" hidden="1">
      <c r="A106" s="113" t="s">
        <v>1479</v>
      </c>
      <c r="B106" s="125">
        <v>900485301</v>
      </c>
      <c r="C106" s="115" t="s">
        <v>1528</v>
      </c>
      <c r="D106" s="163">
        <v>89672187</v>
      </c>
      <c r="E106" s="94"/>
      <c r="F106" s="137"/>
      <c r="G106" s="73">
        <f>+Tabla4[[#This Row],[CUPO DE CREDITO FANALCA]]+Tabla4[[#This Row],[CUPO DE CREDITO FACTORING]]</f>
        <v>0</v>
      </c>
      <c r="Z106" s="47"/>
    </row>
    <row r="107" spans="1:26" hidden="1">
      <c r="A107" s="124" t="s">
        <v>1513</v>
      </c>
      <c r="B107" s="114">
        <v>900495592</v>
      </c>
      <c r="C107" s="115" t="s">
        <v>1514</v>
      </c>
      <c r="D107" s="118">
        <v>0</v>
      </c>
      <c r="E107" s="94"/>
      <c r="F107" s="137"/>
      <c r="G107" s="73">
        <f>+Tabla4[[#This Row],[CUPO DE CREDITO FANALCA]]+Tabla4[[#This Row],[CUPO DE CREDITO FACTORING]]</f>
        <v>0</v>
      </c>
      <c r="Z107" s="47"/>
    </row>
    <row r="108" spans="1:26" hidden="1">
      <c r="A108" s="113" t="s">
        <v>1480</v>
      </c>
      <c r="B108" s="114">
        <v>900500702</v>
      </c>
      <c r="C108" s="115" t="s">
        <v>1529</v>
      </c>
      <c r="D108" s="118">
        <v>713074</v>
      </c>
      <c r="E108" s="94"/>
      <c r="F108" s="137"/>
      <c r="G108" s="73">
        <f>+Tabla4[[#This Row],[CUPO DE CREDITO FANALCA]]+Tabla4[[#This Row],[CUPO DE CREDITO FACTORING]]</f>
        <v>0</v>
      </c>
      <c r="Z108" s="47"/>
    </row>
    <row r="109" spans="1:26" hidden="1">
      <c r="A109" s="113" t="s">
        <v>1467</v>
      </c>
      <c r="B109" s="161">
        <v>900502698</v>
      </c>
      <c r="C109" s="161" t="s">
        <v>1526</v>
      </c>
      <c r="D109" s="164">
        <v>4569000</v>
      </c>
      <c r="E109" s="94"/>
      <c r="F109" s="229">
        <v>0</v>
      </c>
      <c r="G109" s="73">
        <f>+Tabla4[[#This Row],[CUPO DE CREDITO FANALCA]]+Tabla4[[#This Row],[CUPO DE CREDITO FACTORING]]</f>
        <v>0</v>
      </c>
      <c r="Z109" s="47"/>
    </row>
    <row r="110" spans="1:26" hidden="1">
      <c r="A110" s="113" t="s">
        <v>1467</v>
      </c>
      <c r="B110" s="114">
        <v>900521663</v>
      </c>
      <c r="C110" s="114" t="s">
        <v>159</v>
      </c>
      <c r="D110" s="118">
        <v>12834041</v>
      </c>
      <c r="E110" s="94"/>
      <c r="F110" s="137"/>
      <c r="G110" s="73">
        <f>+Tabla4[[#This Row],[CUPO DE CREDITO FANALCA]]+Tabla4[[#This Row],[CUPO DE CREDITO FACTORING]]</f>
        <v>0</v>
      </c>
      <c r="Z110" s="47"/>
    </row>
    <row r="111" spans="1:26" hidden="1">
      <c r="A111" s="113" t="s">
        <v>1474</v>
      </c>
      <c r="B111" s="114">
        <v>900531076</v>
      </c>
      <c r="C111" s="114" t="s">
        <v>269</v>
      </c>
      <c r="D111" s="118">
        <v>77679</v>
      </c>
      <c r="E111" s="94"/>
      <c r="F111" s="137"/>
      <c r="G111" s="73">
        <f>+Tabla4[[#This Row],[CUPO DE CREDITO FANALCA]]+Tabla4[[#This Row],[CUPO DE CREDITO FACTORING]]</f>
        <v>0</v>
      </c>
      <c r="Z111" s="47"/>
    </row>
    <row r="112" spans="1:26" hidden="1">
      <c r="A112" s="113" t="s">
        <v>1467</v>
      </c>
      <c r="B112" s="114">
        <v>900539934</v>
      </c>
      <c r="C112" s="115" t="s">
        <v>268</v>
      </c>
      <c r="D112" s="118">
        <v>1131587</v>
      </c>
      <c r="E112" s="94"/>
      <c r="F112" s="137"/>
      <c r="G112" s="73">
        <f>+Tabla4[[#This Row],[CUPO DE CREDITO FANALCA]]+Tabla4[[#This Row],[CUPO DE CREDITO FACTORING]]</f>
        <v>0</v>
      </c>
    </row>
    <row r="113" spans="1:7" hidden="1">
      <c r="A113" s="124" t="s">
        <v>1513</v>
      </c>
      <c r="B113" s="114">
        <v>900545852</v>
      </c>
      <c r="C113" s="115" t="s">
        <v>1520</v>
      </c>
      <c r="D113" s="118">
        <v>1088813</v>
      </c>
      <c r="E113" s="94"/>
      <c r="F113" s="137"/>
      <c r="G113" s="73">
        <f>+Tabla4[[#This Row],[CUPO DE CREDITO FANALCA]]+Tabla4[[#This Row],[CUPO DE CREDITO FACTORING]]</f>
        <v>0</v>
      </c>
    </row>
    <row r="114" spans="1:7" hidden="1">
      <c r="A114" s="159" t="s">
        <v>1508</v>
      </c>
      <c r="B114" s="114">
        <v>900568580</v>
      </c>
      <c r="C114" s="115" t="s">
        <v>1509</v>
      </c>
      <c r="D114" s="118">
        <v>477803</v>
      </c>
      <c r="E114" s="94"/>
      <c r="F114" s="137"/>
      <c r="G114" s="73">
        <f>+Tabla4[[#This Row],[CUPO DE CREDITO FANALCA]]+Tabla4[[#This Row],[CUPO DE CREDITO FACTORING]]</f>
        <v>0</v>
      </c>
    </row>
    <row r="115" spans="1:7" hidden="1">
      <c r="A115" s="113" t="s">
        <v>1467</v>
      </c>
      <c r="B115" s="114">
        <v>900573176</v>
      </c>
      <c r="C115" s="139" t="s">
        <v>1490</v>
      </c>
      <c r="D115" s="118">
        <v>4600000</v>
      </c>
      <c r="E115" s="227">
        <v>10000000</v>
      </c>
      <c r="F115" s="135"/>
      <c r="G115" s="73">
        <f>+Tabla4[[#This Row],[CUPO DE CREDITO FANALCA]]+Tabla4[[#This Row],[CUPO DE CREDITO FACTORING]]</f>
        <v>10000000</v>
      </c>
    </row>
    <row r="116" spans="1:7" hidden="1">
      <c r="A116" s="113" t="s">
        <v>1467</v>
      </c>
      <c r="B116" s="114">
        <v>900593566</v>
      </c>
      <c r="C116" s="115" t="s">
        <v>1486</v>
      </c>
      <c r="D116" s="118" t="s">
        <v>1245</v>
      </c>
      <c r="E116" s="227">
        <v>0</v>
      </c>
      <c r="F116" s="137"/>
      <c r="G116" s="73">
        <f>+Tabla4[[#This Row],[CUPO DE CREDITO FANALCA]]+Tabla4[[#This Row],[CUPO DE CREDITO FACTORING]]</f>
        <v>0</v>
      </c>
    </row>
    <row r="117" spans="1:7" hidden="1">
      <c r="A117" s="113" t="s">
        <v>1480</v>
      </c>
      <c r="B117" s="114">
        <v>900599349</v>
      </c>
      <c r="C117" s="115" t="s">
        <v>185</v>
      </c>
      <c r="D117" s="118" t="s">
        <v>1245</v>
      </c>
      <c r="E117" s="227">
        <v>0</v>
      </c>
      <c r="F117" s="135"/>
      <c r="G117" s="73">
        <f>+Tabla4[[#This Row],[CUPO DE CREDITO FANALCA]]+Tabla4[[#This Row],[CUPO DE CREDITO FACTORING]]</f>
        <v>0</v>
      </c>
    </row>
    <row r="118" spans="1:7" hidden="1">
      <c r="A118" s="113" t="s">
        <v>1467</v>
      </c>
      <c r="B118" s="114">
        <v>900623159</v>
      </c>
      <c r="C118" s="114" t="s">
        <v>274</v>
      </c>
      <c r="D118" s="118" t="s">
        <v>1245</v>
      </c>
      <c r="E118" s="94"/>
      <c r="F118" s="137"/>
      <c r="G118" s="73">
        <f>+Tabla4[[#This Row],[CUPO DE CREDITO FANALCA]]+Tabla4[[#This Row],[CUPO DE CREDITO FACTORING]]</f>
        <v>0</v>
      </c>
    </row>
    <row r="119" spans="1:7" hidden="1">
      <c r="A119" s="113" t="s">
        <v>1476</v>
      </c>
      <c r="B119" s="114">
        <v>900637901</v>
      </c>
      <c r="C119" s="115" t="s">
        <v>271</v>
      </c>
      <c r="D119" s="118">
        <v>865935</v>
      </c>
      <c r="E119" s="94"/>
      <c r="F119" s="137"/>
      <c r="G119" s="73">
        <f>+Tabla4[[#This Row],[CUPO DE CREDITO FANALCA]]+Tabla4[[#This Row],[CUPO DE CREDITO FACTORING]]</f>
        <v>0</v>
      </c>
    </row>
    <row r="120" spans="1:7" hidden="1">
      <c r="A120" s="113" t="s">
        <v>1479</v>
      </c>
      <c r="B120" s="125">
        <v>900648202</v>
      </c>
      <c r="C120" s="115" t="s">
        <v>180</v>
      </c>
      <c r="D120" s="118">
        <v>8577107</v>
      </c>
      <c r="E120" s="94" t="s">
        <v>1505</v>
      </c>
      <c r="F120" s="137"/>
      <c r="G120" s="73" t="e">
        <f>+Tabla4[[#This Row],[CUPO DE CREDITO FANALCA]]+Tabla4[[#This Row],[CUPO DE CREDITO FACTORING]]</f>
        <v>#VALUE!</v>
      </c>
    </row>
    <row r="121" spans="1:7" hidden="1">
      <c r="A121" s="113" t="s">
        <v>1479</v>
      </c>
      <c r="B121" s="125">
        <v>900661269</v>
      </c>
      <c r="C121" s="115" t="s">
        <v>89</v>
      </c>
      <c r="D121" s="118">
        <v>10399677</v>
      </c>
      <c r="E121" s="94"/>
      <c r="F121" s="137"/>
      <c r="G121" s="73">
        <f>+Tabla4[[#This Row],[CUPO DE CREDITO FANALCA]]+Tabla4[[#This Row],[CUPO DE CREDITO FACTORING]]</f>
        <v>0</v>
      </c>
    </row>
    <row r="122" spans="1:7" hidden="1">
      <c r="A122" s="113" t="s">
        <v>1480</v>
      </c>
      <c r="B122" s="125">
        <v>900695615</v>
      </c>
      <c r="C122" s="115" t="s">
        <v>187</v>
      </c>
      <c r="D122" s="163">
        <v>0</v>
      </c>
      <c r="E122" s="94"/>
      <c r="F122" s="137"/>
      <c r="G122" s="73">
        <f>+Tabla4[[#This Row],[CUPO DE CREDITO FANALCA]]+Tabla4[[#This Row],[CUPO DE CREDITO FACTORING]]</f>
        <v>0</v>
      </c>
    </row>
    <row r="123" spans="1:7" hidden="1">
      <c r="A123" s="113" t="s">
        <v>1479</v>
      </c>
      <c r="B123" s="165">
        <v>900731201</v>
      </c>
      <c r="C123" s="162" t="s">
        <v>95</v>
      </c>
      <c r="D123" s="164">
        <v>1542776</v>
      </c>
      <c r="E123" s="94"/>
      <c r="F123" s="229">
        <v>0</v>
      </c>
      <c r="G123" s="73">
        <f>+Tabla4[[#This Row],[CUPO DE CREDITO FANALCA]]+Tabla4[[#This Row],[CUPO DE CREDITO FACTORING]]</f>
        <v>0</v>
      </c>
    </row>
    <row r="124" spans="1:7" hidden="1">
      <c r="A124" s="124" t="s">
        <v>275</v>
      </c>
      <c r="B124" s="114">
        <v>900749799</v>
      </c>
      <c r="C124" s="114" t="s">
        <v>1527</v>
      </c>
      <c r="D124" s="118">
        <v>108613</v>
      </c>
      <c r="E124" s="94"/>
      <c r="F124" s="137"/>
      <c r="G124" s="73">
        <f>+Tabla4[[#This Row],[CUPO DE CREDITO FANALCA]]+Tabla4[[#This Row],[CUPO DE CREDITO FACTORING]]</f>
        <v>0</v>
      </c>
    </row>
    <row r="125" spans="1:7" hidden="1">
      <c r="A125" s="113" t="s">
        <v>1479</v>
      </c>
      <c r="B125" s="114">
        <v>900768559</v>
      </c>
      <c r="C125" s="114" t="s">
        <v>396</v>
      </c>
      <c r="D125" s="163">
        <v>16259248</v>
      </c>
      <c r="E125" s="94"/>
      <c r="F125" s="137"/>
      <c r="G125" s="73">
        <f>+Tabla4[[#This Row],[CUPO DE CREDITO FANALCA]]+Tabla4[[#This Row],[CUPO DE CREDITO FACTORING]]</f>
        <v>0</v>
      </c>
    </row>
    <row r="126" spans="1:7" hidden="1">
      <c r="A126" s="113" t="s">
        <v>1476</v>
      </c>
      <c r="B126" s="114">
        <v>900777108</v>
      </c>
      <c r="C126" s="114" t="s">
        <v>131</v>
      </c>
      <c r="D126" s="118">
        <v>7126115</v>
      </c>
      <c r="E126" s="94"/>
      <c r="F126" s="137"/>
      <c r="G126" s="73">
        <f>+Tabla4[[#This Row],[CUPO DE CREDITO FANALCA]]+Tabla4[[#This Row],[CUPO DE CREDITO FACTORING]]</f>
        <v>0</v>
      </c>
    </row>
    <row r="127" spans="1:7" hidden="1">
      <c r="A127" s="113" t="s">
        <v>1467</v>
      </c>
      <c r="B127" s="161">
        <v>900810098</v>
      </c>
      <c r="C127" s="162" t="s">
        <v>272</v>
      </c>
      <c r="D127" s="164">
        <v>2920259</v>
      </c>
      <c r="E127" s="91"/>
      <c r="F127" s="229">
        <v>0</v>
      </c>
      <c r="G127" s="73">
        <f>+Tabla4[[#This Row],[CUPO DE CREDITO FANALCA]]+Tabla4[[#This Row],[CUPO DE CREDITO FACTORING]]</f>
        <v>0</v>
      </c>
    </row>
    <row r="128" spans="1:7" hidden="1">
      <c r="A128" s="113" t="s">
        <v>1479</v>
      </c>
      <c r="B128" s="114">
        <v>900861288</v>
      </c>
      <c r="C128" s="114" t="s">
        <v>199</v>
      </c>
      <c r="D128" s="118">
        <v>4870287</v>
      </c>
      <c r="E128" s="94"/>
      <c r="F128" s="137"/>
      <c r="G128" s="73">
        <f>+Tabla4[[#This Row],[CUPO DE CREDITO FANALCA]]+Tabla4[[#This Row],[CUPO DE CREDITO FACTORING]]</f>
        <v>0</v>
      </c>
    </row>
    <row r="129" spans="1:7" hidden="1">
      <c r="A129" s="113" t="s">
        <v>1480</v>
      </c>
      <c r="B129" s="114">
        <v>900872772</v>
      </c>
      <c r="C129" s="115" t="s">
        <v>1244</v>
      </c>
      <c r="D129" s="118">
        <v>7591371</v>
      </c>
      <c r="E129" s="94"/>
      <c r="F129" s="137"/>
      <c r="G129" s="73">
        <f>+Tabla4[[#This Row],[CUPO DE CREDITO FANALCA]]+Tabla4[[#This Row],[CUPO DE CREDITO FACTORING]]</f>
        <v>0</v>
      </c>
    </row>
    <row r="130" spans="1:7" hidden="1">
      <c r="A130" s="113" t="s">
        <v>1474</v>
      </c>
      <c r="B130" s="114">
        <v>900917237</v>
      </c>
      <c r="C130" s="115" t="s">
        <v>270</v>
      </c>
      <c r="D130" s="118">
        <v>558621</v>
      </c>
      <c r="E130" s="94"/>
      <c r="F130" s="137"/>
      <c r="G130" s="73">
        <f>+Tabla4[[#This Row],[CUPO DE CREDITO FANALCA]]+Tabla4[[#This Row],[CUPO DE CREDITO FACTORING]]</f>
        <v>0</v>
      </c>
    </row>
    <row r="131" spans="1:7" hidden="1">
      <c r="A131" s="113" t="s">
        <v>1479</v>
      </c>
      <c r="B131" s="114">
        <v>900929001</v>
      </c>
      <c r="C131" s="114" t="s">
        <v>231</v>
      </c>
      <c r="D131" s="118">
        <v>18317129</v>
      </c>
      <c r="E131" s="94"/>
      <c r="F131" s="137"/>
      <c r="G131" s="73">
        <f>+Tabla4[[#This Row],[CUPO DE CREDITO FANALCA]]+Tabla4[[#This Row],[CUPO DE CREDITO FACTORING]]</f>
        <v>0</v>
      </c>
    </row>
    <row r="132" spans="1:7">
      <c r="A132" s="113" t="s">
        <v>1480</v>
      </c>
      <c r="B132" s="161">
        <v>900984443</v>
      </c>
      <c r="C132" s="161" t="s">
        <v>408</v>
      </c>
      <c r="D132" s="164">
        <v>42622000</v>
      </c>
      <c r="E132" s="94"/>
      <c r="F132" s="137"/>
      <c r="G132" s="73">
        <f>+Tabla4[[#This Row],[CUPO DE CREDITO FANALCA]]+Tabla4[[#This Row],[CUPO DE CREDITO FACTORING]]</f>
        <v>0</v>
      </c>
    </row>
    <row r="133" spans="1:7" hidden="1">
      <c r="A133" s="113" t="s">
        <v>1480</v>
      </c>
      <c r="B133" s="161">
        <v>901023135</v>
      </c>
      <c r="C133" s="161" t="s">
        <v>393</v>
      </c>
      <c r="D133" s="164">
        <v>16737000</v>
      </c>
      <c r="E133" s="94"/>
      <c r="F133" s="137"/>
      <c r="G133" s="73">
        <f>+Tabla4[[#This Row],[CUPO DE CREDITO FANALCA]]+Tabla4[[#This Row],[CUPO DE CREDITO FACTORING]]</f>
        <v>0</v>
      </c>
    </row>
    <row r="134" spans="1:7" hidden="1">
      <c r="A134" s="113" t="s">
        <v>1467</v>
      </c>
      <c r="B134" s="114">
        <v>1042768777</v>
      </c>
      <c r="C134" s="136" t="s">
        <v>172</v>
      </c>
      <c r="D134" s="118">
        <v>0</v>
      </c>
      <c r="E134" s="227">
        <v>0</v>
      </c>
      <c r="F134" s="137"/>
      <c r="G134" s="73">
        <f>+Tabla4[[#This Row],[CUPO DE CREDITO FANALCA]]+Tabla4[[#This Row],[CUPO DE CREDITO FACTORING]]</f>
        <v>0</v>
      </c>
    </row>
    <row r="135" spans="1:7" hidden="1">
      <c r="A135" s="113" t="s">
        <v>1467</v>
      </c>
      <c r="B135" s="114">
        <v>1046902802</v>
      </c>
      <c r="C135" s="115" t="s">
        <v>174</v>
      </c>
      <c r="D135" s="118">
        <v>22095166</v>
      </c>
      <c r="E135" s="94"/>
      <c r="F135" s="137"/>
      <c r="G135" s="73">
        <f>+Tabla4[[#This Row],[CUPO DE CREDITO FANALCA]]+Tabla4[[#This Row],[CUPO DE CREDITO FACTORING]]</f>
        <v>0</v>
      </c>
    </row>
    <row r="136" spans="1:7" hidden="1">
      <c r="A136" s="113" t="s">
        <v>1467</v>
      </c>
      <c r="B136" s="114">
        <v>1047964676</v>
      </c>
      <c r="C136" s="114" t="s">
        <v>473</v>
      </c>
      <c r="D136" s="118" t="s">
        <v>1245</v>
      </c>
      <c r="E136" s="94"/>
      <c r="F136" s="137"/>
      <c r="G136" s="73">
        <f>+Tabla4[[#This Row],[CUPO DE CREDITO FANALCA]]+Tabla4[[#This Row],[CUPO DE CREDITO FACTORING]]</f>
        <v>0</v>
      </c>
    </row>
    <row r="137" spans="1:7" hidden="1">
      <c r="A137" s="124" t="s">
        <v>1513</v>
      </c>
      <c r="B137" s="114">
        <v>1049612408</v>
      </c>
      <c r="C137" s="114" t="s">
        <v>1524</v>
      </c>
      <c r="D137" s="118" t="s">
        <v>1245</v>
      </c>
      <c r="E137" s="94"/>
      <c r="F137" s="137"/>
      <c r="G137" s="73">
        <f>+Tabla4[[#This Row],[CUPO DE CREDITO FANALCA]]+Tabla4[[#This Row],[CUPO DE CREDITO FACTORING]]</f>
        <v>0</v>
      </c>
    </row>
    <row r="138" spans="1:7" hidden="1">
      <c r="A138" s="113" t="s">
        <v>1479</v>
      </c>
      <c r="B138" s="114">
        <v>1065840417</v>
      </c>
      <c r="C138" s="115" t="s">
        <v>1506</v>
      </c>
      <c r="D138" s="118">
        <v>812980</v>
      </c>
      <c r="E138" s="94" t="s">
        <v>1505</v>
      </c>
      <c r="F138" s="137"/>
      <c r="G138" s="73" t="e">
        <f>+Tabla4[[#This Row],[CUPO DE CREDITO FANALCA]]+Tabla4[[#This Row],[CUPO DE CREDITO FACTORING]]</f>
        <v>#VALUE!</v>
      </c>
    </row>
    <row r="139" spans="1:7" hidden="1">
      <c r="A139" s="158" t="s">
        <v>276</v>
      </c>
      <c r="B139" s="114">
        <v>1072648809</v>
      </c>
      <c r="C139" s="115" t="s">
        <v>1498</v>
      </c>
      <c r="D139" s="118" t="s">
        <v>1245</v>
      </c>
      <c r="E139" s="227">
        <v>21931807</v>
      </c>
      <c r="F139" s="231">
        <v>0</v>
      </c>
      <c r="G139" s="73">
        <f>+Tabla4[[#This Row],[CUPO DE CREDITO FANALCA]]+Tabla4[[#This Row],[CUPO DE CREDITO FACTORING]]</f>
        <v>21931807</v>
      </c>
    </row>
    <row r="140" spans="1:7" hidden="1">
      <c r="A140" s="158" t="s">
        <v>276</v>
      </c>
      <c r="B140" s="114">
        <v>1073321063</v>
      </c>
      <c r="C140" s="115" t="s">
        <v>1531</v>
      </c>
      <c r="D140" s="118">
        <v>6343</v>
      </c>
      <c r="E140" s="94"/>
      <c r="F140" s="137"/>
      <c r="G140" s="73">
        <f>+Tabla4[[#This Row],[CUPO DE CREDITO FANALCA]]+Tabla4[[#This Row],[CUPO DE CREDITO FACTORING]]</f>
        <v>0</v>
      </c>
    </row>
    <row r="141" spans="1:7" hidden="1">
      <c r="A141" s="113" t="s">
        <v>1474</v>
      </c>
      <c r="B141" s="161">
        <v>1098623565</v>
      </c>
      <c r="C141" s="161" t="s">
        <v>1515</v>
      </c>
      <c r="D141" s="164">
        <v>0</v>
      </c>
      <c r="E141" s="94"/>
      <c r="F141" s="229">
        <v>288000000</v>
      </c>
      <c r="G141" s="73">
        <f>+Tabla4[[#This Row],[CUPO DE CREDITO FANALCA]]+Tabla4[[#This Row],[CUPO DE CREDITO FACTORING]]</f>
        <v>288000000</v>
      </c>
    </row>
    <row r="142" spans="1:7" hidden="1">
      <c r="A142" s="214"/>
      <c r="B142" s="217"/>
      <c r="C142" s="221"/>
      <c r="D142" s="224"/>
      <c r="E142" s="89"/>
      <c r="F142" s="144"/>
      <c r="G142" s="73">
        <f>+Tabla4[[#This Row],[CUPO DE CREDITO FANALCA]]+Tabla4[[#This Row],[CUPO DE CREDITO FACTORING]]</f>
        <v>0</v>
      </c>
    </row>
    <row r="143" spans="1:7" hidden="1">
      <c r="A143" s="214"/>
      <c r="B143" s="217"/>
      <c r="C143" s="219"/>
      <c r="D143" s="222"/>
      <c r="E143" s="92"/>
      <c r="F143" s="144"/>
      <c r="G143" s="73">
        <f>+Tabla4[[#This Row],[CUPO DE CREDITO FANALCA]]+Tabla4[[#This Row],[CUPO DE CREDITO FACTORING]]</f>
        <v>0</v>
      </c>
    </row>
    <row r="144" spans="1:7" hidden="1">
      <c r="A144" s="113"/>
      <c r="B144" s="114"/>
      <c r="C144" s="115"/>
      <c r="D144" s="116"/>
      <c r="E144" s="92"/>
      <c r="F144" s="144"/>
      <c r="G144" s="127">
        <f>+Tabla4[[#This Row],[CUPO DE CREDITO FANALCA]]+Tabla4[[#This Row],[CUPO DE CREDITO FACTORING]]</f>
        <v>0</v>
      </c>
    </row>
    <row r="145" spans="1:7" hidden="1">
      <c r="A145" s="113"/>
      <c r="B145" s="114"/>
      <c r="C145" s="126"/>
      <c r="D145" s="116"/>
      <c r="E145" s="92"/>
      <c r="F145" s="144"/>
      <c r="G145" s="127">
        <f>+Tabla4[[#This Row],[CUPO DE CREDITO FANALCA]]+Tabla4[[#This Row],[CUPO DE CREDITO FACTORING]]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0.39997558519241921"/>
  </sheetPr>
  <dimension ref="A1:AL2651"/>
  <sheetViews>
    <sheetView topLeftCell="A292" zoomScale="98" zoomScaleNormal="98" workbookViewId="0">
      <selection activeCell="H11" sqref="H11"/>
    </sheetView>
  </sheetViews>
  <sheetFormatPr defaultColWidth="11.42578125" defaultRowHeight="15" outlineLevelCol="1"/>
  <cols>
    <col min="1" max="1" width="13.42578125" style="10" customWidth="1"/>
    <col min="2" max="2" width="13.28515625" style="10" hidden="1" customWidth="1" outlineLevel="1"/>
    <col min="3" max="3" width="12.7109375" style="10" hidden="1" customWidth="1" outlineLevel="1"/>
    <col min="4" max="4" width="36" style="10" hidden="1" customWidth="1" outlineLevel="1"/>
    <col min="5" max="5" width="17" style="10" hidden="1" customWidth="1" outlineLevel="1"/>
    <col min="6" max="6" width="12" style="10" hidden="1" customWidth="1" outlineLevel="1"/>
    <col min="7" max="7" width="36.42578125" style="10" customWidth="1" collapsed="1"/>
    <col min="8" max="8" width="16" style="11" customWidth="1"/>
    <col min="9" max="9" width="57.7109375" style="10" customWidth="1"/>
    <col min="10" max="10" width="16" style="10" customWidth="1"/>
    <col min="11" max="11" width="24.42578125" style="10" customWidth="1"/>
    <col min="12" max="12" width="15.7109375" style="11" customWidth="1" outlineLevel="1"/>
    <col min="13" max="13" width="26.7109375" style="10" customWidth="1" outlineLevel="1"/>
    <col min="14" max="14" width="16.28515625" style="10" customWidth="1" outlineLevel="1"/>
    <col min="15" max="15" width="14.42578125" style="10" customWidth="1"/>
    <col min="16" max="16" width="14.7109375" style="10" hidden="1" customWidth="1" outlineLevel="1"/>
    <col min="17" max="17" width="18.42578125" style="11" hidden="1" customWidth="1" outlineLevel="1"/>
    <col min="18" max="18" width="15.42578125" style="10" hidden="1" customWidth="1" outlineLevel="1"/>
    <col min="19" max="19" width="11.7109375" style="10" hidden="1" customWidth="1" outlineLevel="1"/>
    <col min="20" max="20" width="8.5703125" style="10" customWidth="1" collapsed="1"/>
    <col min="21" max="38" width="11.42578125" style="5"/>
  </cols>
  <sheetData>
    <row r="1" spans="1:38" s="191" customFormat="1">
      <c r="A1" s="191" t="s">
        <v>1999</v>
      </c>
      <c r="B1" s="191" t="s">
        <v>2000</v>
      </c>
      <c r="C1" s="191" t="s">
        <v>2001</v>
      </c>
      <c r="D1" s="191" t="s">
        <v>2002</v>
      </c>
      <c r="E1" s="191" t="s">
        <v>2003</v>
      </c>
      <c r="F1" s="191" t="s">
        <v>2004</v>
      </c>
      <c r="G1" s="191" t="s">
        <v>2005</v>
      </c>
      <c r="H1" s="191" t="s">
        <v>2006</v>
      </c>
      <c r="I1" s="191" t="s">
        <v>2007</v>
      </c>
      <c r="J1" s="191" t="s">
        <v>2008</v>
      </c>
      <c r="K1" s="191" t="s">
        <v>2009</v>
      </c>
      <c r="L1" s="191" t="s">
        <v>2010</v>
      </c>
      <c r="M1" s="191" t="s">
        <v>2011</v>
      </c>
      <c r="N1" s="191" t="s">
        <v>2012</v>
      </c>
      <c r="O1" s="191" t="s">
        <v>2013</v>
      </c>
      <c r="P1" s="192" t="s">
        <v>2014</v>
      </c>
      <c r="Q1" s="193" t="s">
        <v>2015</v>
      </c>
      <c r="R1" s="192" t="s">
        <v>2016</v>
      </c>
      <c r="S1" s="192" t="s">
        <v>2017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</row>
    <row r="2" spans="1:38" ht="15" customHeight="1">
      <c r="A2" s="153" t="s">
        <v>1544</v>
      </c>
      <c r="B2" s="154">
        <v>42979</v>
      </c>
      <c r="C2" s="153" t="s">
        <v>1545</v>
      </c>
      <c r="D2" s="153" t="s">
        <v>1546</v>
      </c>
      <c r="E2" s="153" t="s">
        <v>1547</v>
      </c>
      <c r="F2" s="153">
        <v>1</v>
      </c>
      <c r="G2" s="153" t="s">
        <v>75</v>
      </c>
      <c r="H2" s="153">
        <v>1</v>
      </c>
      <c r="I2" s="153" t="s">
        <v>75</v>
      </c>
      <c r="J2" s="153" t="s">
        <v>27</v>
      </c>
      <c r="K2" s="153" t="s">
        <v>26</v>
      </c>
      <c r="L2" s="153"/>
      <c r="M2" s="153" t="s">
        <v>76</v>
      </c>
      <c r="N2" s="153">
        <v>838000154</v>
      </c>
      <c r="O2" s="155">
        <v>5789916</v>
      </c>
      <c r="P2" s="7"/>
      <c r="Q2" s="12">
        <f>+IF(IFERROR(VLOOKUP(Tabla3[[#This Row],[Column14]],Tabla4[[NIT]:[TOTAL CREDITO]],3,FALSE),0)="",0,IFERROR(VLOOKUP(Tabla3[[#This Row],[Column14]],Tabla4[[NIT]:[TOTAL CREDITO]],3,FALSE),0))</f>
        <v>0</v>
      </c>
      <c r="R2" s="9">
        <f>+IFERROR(VLOOKUP(Tabla3[[#This Row],[Column14]],Tabla4[[NIT]:[TOTAL CREDITO]],6,FALSE),0)</f>
        <v>53334553</v>
      </c>
      <c r="S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" s="5"/>
      <c r="AL2"/>
    </row>
    <row r="3" spans="1:38" ht="15" customHeight="1">
      <c r="A3" s="153" t="s">
        <v>1544</v>
      </c>
      <c r="B3" s="154">
        <v>42979</v>
      </c>
      <c r="C3" s="153" t="s">
        <v>1545</v>
      </c>
      <c r="D3" s="153" t="s">
        <v>1546</v>
      </c>
      <c r="E3" s="153" t="s">
        <v>1547</v>
      </c>
      <c r="F3" s="153">
        <v>1</v>
      </c>
      <c r="G3" s="153" t="s">
        <v>75</v>
      </c>
      <c r="H3" s="153">
        <v>1</v>
      </c>
      <c r="I3" s="153" t="s">
        <v>75</v>
      </c>
      <c r="J3" s="153" t="s">
        <v>25</v>
      </c>
      <c r="K3" s="153" t="s">
        <v>26</v>
      </c>
      <c r="L3" s="153"/>
      <c r="M3" s="153" t="s">
        <v>76</v>
      </c>
      <c r="N3" s="153">
        <v>838000154</v>
      </c>
      <c r="O3" s="155">
        <v>3521008</v>
      </c>
      <c r="P3" s="7"/>
      <c r="Q3" s="12">
        <f>+IF(IFERROR(VLOOKUP(Tabla3[[#This Row],[Column14]],Tabla4[[NIT]:[TOTAL CREDITO]],3,FALSE),0)="",0,IFERROR(VLOOKUP(Tabla3[[#This Row],[Column14]],Tabla4[[NIT]:[TOTAL CREDITO]],3,FALSE),0))</f>
        <v>0</v>
      </c>
      <c r="R3" s="9">
        <f>+IFERROR(VLOOKUP(Tabla3[[#This Row],[Column14]],Tabla4[[NIT]:[TOTAL CREDITO]],6,FALSE),0)</f>
        <v>53334553</v>
      </c>
      <c r="S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" s="5"/>
      <c r="AL3"/>
    </row>
    <row r="4" spans="1:38" ht="15" customHeight="1">
      <c r="A4" s="153" t="s">
        <v>1544</v>
      </c>
      <c r="B4" s="154">
        <v>42979</v>
      </c>
      <c r="C4" s="153" t="s">
        <v>1545</v>
      </c>
      <c r="D4" s="153" t="s">
        <v>1546</v>
      </c>
      <c r="E4" s="153" t="s">
        <v>1547</v>
      </c>
      <c r="F4" s="153">
        <v>1</v>
      </c>
      <c r="G4" s="153" t="s">
        <v>75</v>
      </c>
      <c r="H4" s="153">
        <v>1</v>
      </c>
      <c r="I4" s="153" t="s">
        <v>75</v>
      </c>
      <c r="J4" s="153" t="s">
        <v>352</v>
      </c>
      <c r="K4" s="153" t="s">
        <v>472</v>
      </c>
      <c r="L4" s="153"/>
      <c r="M4" s="153" t="s">
        <v>76</v>
      </c>
      <c r="N4" s="153">
        <v>838000154</v>
      </c>
      <c r="O4" s="155">
        <v>6133613</v>
      </c>
      <c r="P4" s="7"/>
      <c r="Q4" s="12">
        <f>+IF(IFERROR(VLOOKUP(Tabla3[[#This Row],[Column14]],Tabla4[[NIT]:[TOTAL CREDITO]],3,FALSE),0)="",0,IFERROR(VLOOKUP(Tabla3[[#This Row],[Column14]],Tabla4[[NIT]:[TOTAL CREDITO]],3,FALSE),0))</f>
        <v>0</v>
      </c>
      <c r="R4" s="9">
        <f>+IFERROR(VLOOKUP(Tabla3[[#This Row],[Column14]],Tabla4[[NIT]:[TOTAL CREDITO]],6,FALSE),0)</f>
        <v>53334553</v>
      </c>
      <c r="S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" s="5"/>
      <c r="AL4"/>
    </row>
    <row r="5" spans="1:38" ht="15" customHeight="1">
      <c r="A5" s="153" t="s">
        <v>1544</v>
      </c>
      <c r="B5" s="154">
        <v>42979</v>
      </c>
      <c r="C5" s="153" t="s">
        <v>1545</v>
      </c>
      <c r="D5" s="153" t="s">
        <v>1546</v>
      </c>
      <c r="E5" s="153" t="s">
        <v>1547</v>
      </c>
      <c r="F5" s="153">
        <v>1</v>
      </c>
      <c r="G5" s="153" t="s">
        <v>75</v>
      </c>
      <c r="H5" s="153">
        <v>1</v>
      </c>
      <c r="I5" s="153" t="s">
        <v>75</v>
      </c>
      <c r="J5" s="153" t="s">
        <v>1433</v>
      </c>
      <c r="K5" s="153" t="s">
        <v>1426</v>
      </c>
      <c r="L5" s="153"/>
      <c r="M5" s="153" t="s">
        <v>76</v>
      </c>
      <c r="N5" s="153">
        <v>838000154</v>
      </c>
      <c r="O5" s="155">
        <v>3941176</v>
      </c>
      <c r="P5" s="7"/>
      <c r="Q5" s="12">
        <f>+IF(IFERROR(VLOOKUP(Tabla3[[#This Row],[Column14]],Tabla4[[NIT]:[TOTAL CREDITO]],3,FALSE),0)="",0,IFERROR(VLOOKUP(Tabla3[[#This Row],[Column14]],Tabla4[[NIT]:[TOTAL CREDITO]],3,FALSE),0))</f>
        <v>0</v>
      </c>
      <c r="R5" s="9">
        <f>+IFERROR(VLOOKUP(Tabla3[[#This Row],[Column14]],Tabla4[[NIT]:[TOTAL CREDITO]],6,FALSE),0)</f>
        <v>53334553</v>
      </c>
      <c r="S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" s="5"/>
      <c r="AL5"/>
    </row>
    <row r="6" spans="1:38" ht="15" customHeight="1">
      <c r="A6" s="153" t="s">
        <v>1544</v>
      </c>
      <c r="B6" s="154">
        <v>42979</v>
      </c>
      <c r="C6" s="153" t="s">
        <v>1545</v>
      </c>
      <c r="D6" s="153" t="s">
        <v>1546</v>
      </c>
      <c r="E6" s="153" t="s">
        <v>1547</v>
      </c>
      <c r="F6" s="153">
        <v>1</v>
      </c>
      <c r="G6" s="153" t="s">
        <v>75</v>
      </c>
      <c r="H6" s="153">
        <v>1</v>
      </c>
      <c r="I6" s="153" t="s">
        <v>75</v>
      </c>
      <c r="J6" s="153" t="s">
        <v>1433</v>
      </c>
      <c r="K6" s="153" t="s">
        <v>16</v>
      </c>
      <c r="L6" s="153"/>
      <c r="M6" s="153" t="s">
        <v>76</v>
      </c>
      <c r="N6" s="153">
        <v>838000154</v>
      </c>
      <c r="O6" s="155">
        <v>3941176</v>
      </c>
      <c r="P6" s="7"/>
      <c r="Q6" s="12">
        <f>+IF(IFERROR(VLOOKUP(Tabla3[[#This Row],[Column14]],Tabla4[[NIT]:[TOTAL CREDITO]],3,FALSE),0)="",0,IFERROR(VLOOKUP(Tabla3[[#This Row],[Column14]],Tabla4[[NIT]:[TOTAL CREDITO]],3,FALSE),0))</f>
        <v>0</v>
      </c>
      <c r="R6" s="9">
        <f>+IFERROR(VLOOKUP(Tabla3[[#This Row],[Column14]],Tabla4[[NIT]:[TOTAL CREDITO]],6,FALSE),0)</f>
        <v>53334553</v>
      </c>
      <c r="S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" s="5"/>
      <c r="AL6"/>
    </row>
    <row r="7" spans="1:38" ht="15" customHeight="1">
      <c r="A7" s="153" t="s">
        <v>1548</v>
      </c>
      <c r="B7" s="154">
        <v>42979</v>
      </c>
      <c r="C7" s="153" t="s">
        <v>1545</v>
      </c>
      <c r="D7" s="153" t="s">
        <v>1546</v>
      </c>
      <c r="E7" s="153" t="s">
        <v>1547</v>
      </c>
      <c r="F7" s="153">
        <v>1</v>
      </c>
      <c r="G7" s="153" t="s">
        <v>48</v>
      </c>
      <c r="H7" s="153">
        <v>1</v>
      </c>
      <c r="I7" s="153" t="s">
        <v>1549</v>
      </c>
      <c r="J7" s="153" t="s">
        <v>14</v>
      </c>
      <c r="K7" s="153" t="s">
        <v>16</v>
      </c>
      <c r="L7" s="153"/>
      <c r="M7" s="153" t="s">
        <v>119</v>
      </c>
      <c r="N7" s="153">
        <v>900330225</v>
      </c>
      <c r="O7" s="155">
        <v>3360504</v>
      </c>
      <c r="P7" s="7"/>
      <c r="Q7" s="12">
        <f>+IF(IFERROR(VLOOKUP(Tabla3[[#This Row],[Column14]],Tabla4[[NIT]:[TOTAL CREDITO]],3,FALSE),0)="",0,IFERROR(VLOOKUP(Tabla3[[#This Row],[Column14]],Tabla4[[NIT]:[TOTAL CREDITO]],3,FALSE),0))</f>
        <v>0</v>
      </c>
      <c r="R7" s="9">
        <f>+IFERROR(VLOOKUP(Tabla3[[#This Row],[Column14]],Tabla4[[NIT]:[TOTAL CREDITO]],6,FALSE),0)</f>
        <v>0</v>
      </c>
      <c r="S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" s="5"/>
      <c r="AL7"/>
    </row>
    <row r="8" spans="1:38" ht="15" customHeight="1">
      <c r="A8" s="153" t="s">
        <v>1548</v>
      </c>
      <c r="B8" s="154">
        <v>42979</v>
      </c>
      <c r="C8" s="153" t="s">
        <v>1545</v>
      </c>
      <c r="D8" s="153" t="s">
        <v>1546</v>
      </c>
      <c r="E8" s="153" t="s">
        <v>1547</v>
      </c>
      <c r="F8" s="153">
        <v>1</v>
      </c>
      <c r="G8" s="153" t="s">
        <v>48</v>
      </c>
      <c r="H8" s="153">
        <v>1</v>
      </c>
      <c r="I8" s="153" t="s">
        <v>1549</v>
      </c>
      <c r="J8" s="153" t="s">
        <v>27</v>
      </c>
      <c r="K8" s="153" t="s">
        <v>32</v>
      </c>
      <c r="L8" s="153"/>
      <c r="M8" s="153" t="s">
        <v>119</v>
      </c>
      <c r="N8" s="153">
        <v>900330225</v>
      </c>
      <c r="O8" s="155">
        <v>5789916</v>
      </c>
      <c r="P8" s="7"/>
      <c r="Q8" s="12">
        <f>+IF(IFERROR(VLOOKUP(Tabla3[[#This Row],[Column14]],Tabla4[[NIT]:[TOTAL CREDITO]],3,FALSE),0)="",0,IFERROR(VLOOKUP(Tabla3[[#This Row],[Column14]],Tabla4[[NIT]:[TOTAL CREDITO]],3,FALSE),0))</f>
        <v>0</v>
      </c>
      <c r="R8" s="9">
        <f>+IFERROR(VLOOKUP(Tabla3[[#This Row],[Column14]],Tabla4[[NIT]:[TOTAL CREDITO]],6,FALSE),0)</f>
        <v>0</v>
      </c>
      <c r="S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" s="5"/>
      <c r="AL8"/>
    </row>
    <row r="9" spans="1:38" ht="15" customHeight="1">
      <c r="A9" s="153" t="s">
        <v>1548</v>
      </c>
      <c r="B9" s="154">
        <v>42979</v>
      </c>
      <c r="C9" s="153" t="s">
        <v>1545</v>
      </c>
      <c r="D9" s="153" t="s">
        <v>1546</v>
      </c>
      <c r="E9" s="153" t="s">
        <v>1547</v>
      </c>
      <c r="F9" s="153">
        <v>1</v>
      </c>
      <c r="G9" s="153" t="s">
        <v>48</v>
      </c>
      <c r="H9" s="153">
        <v>1</v>
      </c>
      <c r="I9" s="153" t="s">
        <v>1549</v>
      </c>
      <c r="J9" s="153" t="s">
        <v>10</v>
      </c>
      <c r="K9" s="153" t="s">
        <v>11</v>
      </c>
      <c r="L9" s="153"/>
      <c r="M9" s="153" t="s">
        <v>119</v>
      </c>
      <c r="N9" s="153">
        <v>900330225</v>
      </c>
      <c r="O9" s="155">
        <v>7554622</v>
      </c>
      <c r="P9" s="7"/>
      <c r="Q9" s="12">
        <f>+IF(IFERROR(VLOOKUP(Tabla3[[#This Row],[Column14]],Tabla4[[NIT]:[TOTAL CREDITO]],3,FALSE),0)="",0,IFERROR(VLOOKUP(Tabla3[[#This Row],[Column14]],Tabla4[[NIT]:[TOTAL CREDITO]],3,FALSE),0))</f>
        <v>0</v>
      </c>
      <c r="R9" s="9">
        <f>+IFERROR(VLOOKUP(Tabla3[[#This Row],[Column14]],Tabla4[[NIT]:[TOTAL CREDITO]],6,FALSE),0)</f>
        <v>0</v>
      </c>
      <c r="S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" s="5"/>
      <c r="AL9"/>
    </row>
    <row r="10" spans="1:38" ht="15" customHeight="1">
      <c r="A10" s="153" t="s">
        <v>1548</v>
      </c>
      <c r="B10" s="154">
        <v>42979</v>
      </c>
      <c r="C10" s="153" t="s">
        <v>1545</v>
      </c>
      <c r="D10" s="153" t="s">
        <v>1546</v>
      </c>
      <c r="E10" s="153" t="s">
        <v>1547</v>
      </c>
      <c r="F10" s="153">
        <v>1</v>
      </c>
      <c r="G10" s="153" t="s">
        <v>48</v>
      </c>
      <c r="H10" s="153">
        <v>1</v>
      </c>
      <c r="I10" s="153" t="s">
        <v>1549</v>
      </c>
      <c r="J10" s="153" t="s">
        <v>352</v>
      </c>
      <c r="K10" s="153" t="s">
        <v>353</v>
      </c>
      <c r="L10" s="153"/>
      <c r="M10" s="153" t="s">
        <v>119</v>
      </c>
      <c r="N10" s="153">
        <v>900330225</v>
      </c>
      <c r="O10" s="155">
        <v>6133613</v>
      </c>
      <c r="P10" s="7"/>
      <c r="Q10" s="12">
        <f>+IF(IFERROR(VLOOKUP(Tabla3[[#This Row],[Column14]],Tabla4[[NIT]:[TOTAL CREDITO]],3,FALSE),0)="",0,IFERROR(VLOOKUP(Tabla3[[#This Row],[Column14]],Tabla4[[NIT]:[TOTAL CREDITO]],3,FALSE),0))</f>
        <v>0</v>
      </c>
      <c r="R10" s="9">
        <f>+IFERROR(VLOOKUP(Tabla3[[#This Row],[Column14]],Tabla4[[NIT]:[TOTAL CREDITO]],6,FALSE),0)</f>
        <v>0</v>
      </c>
      <c r="S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" s="5"/>
      <c r="AL10"/>
    </row>
    <row r="11" spans="1:38" ht="15" customHeight="1">
      <c r="A11" s="153" t="s">
        <v>1548</v>
      </c>
      <c r="B11" s="154">
        <v>42979</v>
      </c>
      <c r="C11" s="153" t="s">
        <v>1545</v>
      </c>
      <c r="D11" s="153" t="s">
        <v>1546</v>
      </c>
      <c r="E11" s="153" t="s">
        <v>1547</v>
      </c>
      <c r="F11" s="153">
        <v>1</v>
      </c>
      <c r="G11" s="153" t="s">
        <v>48</v>
      </c>
      <c r="H11" s="153">
        <v>1</v>
      </c>
      <c r="I11" s="153" t="s">
        <v>1549</v>
      </c>
      <c r="J11" s="153" t="s">
        <v>1550</v>
      </c>
      <c r="K11" s="153" t="s">
        <v>1438</v>
      </c>
      <c r="L11" s="153"/>
      <c r="M11" s="153" t="s">
        <v>119</v>
      </c>
      <c r="N11" s="153">
        <v>900330225</v>
      </c>
      <c r="O11" s="155">
        <v>3521008</v>
      </c>
      <c r="P11" s="7"/>
      <c r="Q11" s="12">
        <f>+IF(IFERROR(VLOOKUP(Tabla3[[#This Row],[Column14]],Tabla4[[NIT]:[TOTAL CREDITO]],3,FALSE),0)="",0,IFERROR(VLOOKUP(Tabla3[[#This Row],[Column14]],Tabla4[[NIT]:[TOTAL CREDITO]],3,FALSE),0))</f>
        <v>0</v>
      </c>
      <c r="R11" s="9">
        <f>+IFERROR(VLOOKUP(Tabla3[[#This Row],[Column14]],Tabla4[[NIT]:[TOTAL CREDITO]],6,FALSE),0)</f>
        <v>0</v>
      </c>
      <c r="S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" s="5"/>
      <c r="AL11"/>
    </row>
    <row r="12" spans="1:38" ht="15" customHeight="1">
      <c r="A12" s="153" t="s">
        <v>1548</v>
      </c>
      <c r="B12" s="154">
        <v>42979</v>
      </c>
      <c r="C12" s="153" t="s">
        <v>1545</v>
      </c>
      <c r="D12" s="153" t="s">
        <v>1546</v>
      </c>
      <c r="E12" s="153" t="s">
        <v>1547</v>
      </c>
      <c r="F12" s="153">
        <v>1</v>
      </c>
      <c r="G12" s="153" t="s">
        <v>48</v>
      </c>
      <c r="H12" s="153">
        <v>1</v>
      </c>
      <c r="I12" s="153" t="s">
        <v>1549</v>
      </c>
      <c r="J12" s="153" t="s">
        <v>1433</v>
      </c>
      <c r="K12" s="153" t="s">
        <v>1447</v>
      </c>
      <c r="L12" s="153"/>
      <c r="M12" s="153" t="s">
        <v>119</v>
      </c>
      <c r="N12" s="153">
        <v>900330225</v>
      </c>
      <c r="O12" s="155">
        <v>3941176</v>
      </c>
      <c r="P12" s="7"/>
      <c r="Q12" s="12">
        <f>+IF(IFERROR(VLOOKUP(Tabla3[[#This Row],[Column14]],Tabla4[[NIT]:[TOTAL CREDITO]],3,FALSE),0)="",0,IFERROR(VLOOKUP(Tabla3[[#This Row],[Column14]],Tabla4[[NIT]:[TOTAL CREDITO]],3,FALSE),0))</f>
        <v>0</v>
      </c>
      <c r="R12" s="9">
        <f>+IFERROR(VLOOKUP(Tabla3[[#This Row],[Column14]],Tabla4[[NIT]:[TOTAL CREDITO]],6,FALSE),0)</f>
        <v>0</v>
      </c>
      <c r="S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" s="5"/>
      <c r="AL12"/>
    </row>
    <row r="13" spans="1:38" ht="15" customHeight="1">
      <c r="A13" s="153" t="s">
        <v>1548</v>
      </c>
      <c r="B13" s="154">
        <v>42979</v>
      </c>
      <c r="C13" s="153" t="s">
        <v>1545</v>
      </c>
      <c r="D13" s="153" t="s">
        <v>1546</v>
      </c>
      <c r="E13" s="153" t="s">
        <v>1547</v>
      </c>
      <c r="F13" s="153">
        <v>1</v>
      </c>
      <c r="G13" s="153" t="s">
        <v>48</v>
      </c>
      <c r="H13" s="153">
        <v>1</v>
      </c>
      <c r="I13" s="153" t="s">
        <v>1549</v>
      </c>
      <c r="J13" s="153" t="s">
        <v>1437</v>
      </c>
      <c r="K13" s="153" t="s">
        <v>16</v>
      </c>
      <c r="L13" s="153"/>
      <c r="M13" s="153" t="s">
        <v>119</v>
      </c>
      <c r="N13" s="153">
        <v>900330225</v>
      </c>
      <c r="O13" s="155">
        <v>3696639</v>
      </c>
      <c r="P13" s="7"/>
      <c r="Q13" s="12">
        <f>+IF(IFERROR(VLOOKUP(Tabla3[[#This Row],[Column14]],Tabla4[[NIT]:[TOTAL CREDITO]],3,FALSE),0)="",0,IFERROR(VLOOKUP(Tabla3[[#This Row],[Column14]],Tabla4[[NIT]:[TOTAL CREDITO]],3,FALSE),0))</f>
        <v>0</v>
      </c>
      <c r="R13" s="9">
        <f>+IFERROR(VLOOKUP(Tabla3[[#This Row],[Column14]],Tabla4[[NIT]:[TOTAL CREDITO]],6,FALSE),0)</f>
        <v>0</v>
      </c>
      <c r="S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3" s="5"/>
      <c r="AL13"/>
    </row>
    <row r="14" spans="1:38" ht="15" customHeight="1">
      <c r="A14" s="153" t="s">
        <v>1551</v>
      </c>
      <c r="B14" s="154">
        <v>42979</v>
      </c>
      <c r="C14" s="153" t="s">
        <v>1545</v>
      </c>
      <c r="D14" s="153" t="s">
        <v>1546</v>
      </c>
      <c r="E14" s="153" t="s">
        <v>1547</v>
      </c>
      <c r="F14" s="153">
        <v>1</v>
      </c>
      <c r="G14" s="153" t="s">
        <v>48</v>
      </c>
      <c r="H14" s="153">
        <v>1</v>
      </c>
      <c r="I14" s="153" t="s">
        <v>1552</v>
      </c>
      <c r="J14" s="153" t="s">
        <v>14</v>
      </c>
      <c r="K14" s="153" t="s">
        <v>16</v>
      </c>
      <c r="L14" s="153"/>
      <c r="M14" s="153" t="s">
        <v>120</v>
      </c>
      <c r="N14" s="153">
        <v>900330225</v>
      </c>
      <c r="O14" s="155">
        <v>3360504</v>
      </c>
      <c r="P14" s="7"/>
      <c r="Q14" s="12">
        <f>+IF(IFERROR(VLOOKUP(Tabla3[[#This Row],[Column14]],Tabla4[[NIT]:[TOTAL CREDITO]],3,FALSE),0)="",0,IFERROR(VLOOKUP(Tabla3[[#This Row],[Column14]],Tabla4[[NIT]:[TOTAL CREDITO]],3,FALSE),0))</f>
        <v>0</v>
      </c>
      <c r="R14" s="9">
        <f>+IFERROR(VLOOKUP(Tabla3[[#This Row],[Column14]],Tabla4[[NIT]:[TOTAL CREDITO]],6,FALSE),0)</f>
        <v>0</v>
      </c>
      <c r="S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" s="5"/>
      <c r="AL14"/>
    </row>
    <row r="15" spans="1:38" ht="15" customHeight="1">
      <c r="A15" s="153" t="s">
        <v>1551</v>
      </c>
      <c r="B15" s="154">
        <v>42979</v>
      </c>
      <c r="C15" s="153" t="s">
        <v>1545</v>
      </c>
      <c r="D15" s="153" t="s">
        <v>1546</v>
      </c>
      <c r="E15" s="153" t="s">
        <v>1547</v>
      </c>
      <c r="F15" s="153">
        <v>1</v>
      </c>
      <c r="G15" s="153" t="s">
        <v>48</v>
      </c>
      <c r="H15" s="153">
        <v>1</v>
      </c>
      <c r="I15" s="153" t="s">
        <v>1552</v>
      </c>
      <c r="J15" s="153" t="s">
        <v>10</v>
      </c>
      <c r="K15" s="153" t="s">
        <v>11</v>
      </c>
      <c r="L15" s="153"/>
      <c r="M15" s="153" t="s">
        <v>120</v>
      </c>
      <c r="N15" s="153">
        <v>900330225</v>
      </c>
      <c r="O15" s="155">
        <v>7554622</v>
      </c>
      <c r="P15" s="7"/>
      <c r="Q15" s="12">
        <f>+IF(IFERROR(VLOOKUP(Tabla3[[#This Row],[Column14]],Tabla4[[NIT]:[TOTAL CREDITO]],3,FALSE),0)="",0,IFERROR(VLOOKUP(Tabla3[[#This Row],[Column14]],Tabla4[[NIT]:[TOTAL CREDITO]],3,FALSE),0))</f>
        <v>0</v>
      </c>
      <c r="R15" s="9">
        <f>+IFERROR(VLOOKUP(Tabla3[[#This Row],[Column14]],Tabla4[[NIT]:[TOTAL CREDITO]],6,FALSE),0)</f>
        <v>0</v>
      </c>
      <c r="S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" s="5"/>
      <c r="AL15"/>
    </row>
    <row r="16" spans="1:38" ht="15" customHeight="1">
      <c r="A16" s="153" t="s">
        <v>1551</v>
      </c>
      <c r="B16" s="154">
        <v>42979</v>
      </c>
      <c r="C16" s="153" t="s">
        <v>1545</v>
      </c>
      <c r="D16" s="153" t="s">
        <v>1546</v>
      </c>
      <c r="E16" s="153" t="s">
        <v>1547</v>
      </c>
      <c r="F16" s="153">
        <v>1</v>
      </c>
      <c r="G16" s="153" t="s">
        <v>48</v>
      </c>
      <c r="H16" s="153">
        <v>1</v>
      </c>
      <c r="I16" s="153" t="s">
        <v>1552</v>
      </c>
      <c r="J16" s="153" t="s">
        <v>25</v>
      </c>
      <c r="K16" s="153" t="s">
        <v>26</v>
      </c>
      <c r="L16" s="153"/>
      <c r="M16" s="153" t="s">
        <v>120</v>
      </c>
      <c r="N16" s="153">
        <v>900330225</v>
      </c>
      <c r="O16" s="155">
        <v>3521008</v>
      </c>
      <c r="P16" s="7"/>
      <c r="Q16" s="12">
        <f>+IF(IFERROR(VLOOKUP(Tabla3[[#This Row],[Column14]],Tabla4[[NIT]:[TOTAL CREDITO]],3,FALSE),0)="",0,IFERROR(VLOOKUP(Tabla3[[#This Row],[Column14]],Tabla4[[NIT]:[TOTAL CREDITO]],3,FALSE),0))</f>
        <v>0</v>
      </c>
      <c r="R16" s="9">
        <f>+IFERROR(VLOOKUP(Tabla3[[#This Row],[Column14]],Tabla4[[NIT]:[TOTAL CREDITO]],6,FALSE),0)</f>
        <v>0</v>
      </c>
      <c r="S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" s="5"/>
      <c r="AL16"/>
    </row>
    <row r="17" spans="1:38" ht="15" customHeight="1">
      <c r="A17" s="153" t="s">
        <v>1551</v>
      </c>
      <c r="B17" s="154">
        <v>42979</v>
      </c>
      <c r="C17" s="153" t="s">
        <v>1545</v>
      </c>
      <c r="D17" s="153" t="s">
        <v>1546</v>
      </c>
      <c r="E17" s="153" t="s">
        <v>1547</v>
      </c>
      <c r="F17" s="153">
        <v>1</v>
      </c>
      <c r="G17" s="153" t="s">
        <v>48</v>
      </c>
      <c r="H17" s="153">
        <v>1</v>
      </c>
      <c r="I17" s="153" t="s">
        <v>1552</v>
      </c>
      <c r="J17" s="153" t="s">
        <v>352</v>
      </c>
      <c r="K17" s="153" t="s">
        <v>353</v>
      </c>
      <c r="L17" s="153"/>
      <c r="M17" s="153" t="s">
        <v>120</v>
      </c>
      <c r="N17" s="153">
        <v>900330225</v>
      </c>
      <c r="O17" s="155">
        <v>6133613</v>
      </c>
      <c r="P17" s="7"/>
      <c r="Q17" s="12">
        <f>+IF(IFERROR(VLOOKUP(Tabla3[[#This Row],[Column14]],Tabla4[[NIT]:[TOTAL CREDITO]],3,FALSE),0)="",0,IFERROR(VLOOKUP(Tabla3[[#This Row],[Column14]],Tabla4[[NIT]:[TOTAL CREDITO]],3,FALSE),0))</f>
        <v>0</v>
      </c>
      <c r="R17" s="9">
        <f>+IFERROR(VLOOKUP(Tabla3[[#This Row],[Column14]],Tabla4[[NIT]:[TOTAL CREDITO]],6,FALSE),0)</f>
        <v>0</v>
      </c>
      <c r="S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" s="5"/>
      <c r="AL17"/>
    </row>
    <row r="18" spans="1:38" ht="15" customHeight="1">
      <c r="A18" s="153" t="s">
        <v>1551</v>
      </c>
      <c r="B18" s="154">
        <v>42979</v>
      </c>
      <c r="C18" s="153" t="s">
        <v>1545</v>
      </c>
      <c r="D18" s="153" t="s">
        <v>1546</v>
      </c>
      <c r="E18" s="153" t="s">
        <v>1547</v>
      </c>
      <c r="F18" s="153">
        <v>1</v>
      </c>
      <c r="G18" s="153" t="s">
        <v>48</v>
      </c>
      <c r="H18" s="153">
        <v>1</v>
      </c>
      <c r="I18" s="153" t="s">
        <v>1552</v>
      </c>
      <c r="J18" s="153" t="s">
        <v>1433</v>
      </c>
      <c r="K18" s="153" t="s">
        <v>16</v>
      </c>
      <c r="L18" s="153"/>
      <c r="M18" s="153" t="s">
        <v>120</v>
      </c>
      <c r="N18" s="153">
        <v>900330225</v>
      </c>
      <c r="O18" s="155">
        <v>3941176</v>
      </c>
      <c r="P18" s="7"/>
      <c r="Q18" s="12">
        <f>+IF(IFERROR(VLOOKUP(Tabla3[[#This Row],[Column14]],Tabla4[[NIT]:[TOTAL CREDITO]],3,FALSE),0)="",0,IFERROR(VLOOKUP(Tabla3[[#This Row],[Column14]],Tabla4[[NIT]:[TOTAL CREDITO]],3,FALSE),0))</f>
        <v>0</v>
      </c>
      <c r="R18" s="9">
        <f>+IFERROR(VLOOKUP(Tabla3[[#This Row],[Column14]],Tabla4[[NIT]:[TOTAL CREDITO]],6,FALSE),0)</f>
        <v>0</v>
      </c>
      <c r="S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" s="5"/>
      <c r="AL18"/>
    </row>
    <row r="19" spans="1:38" ht="15" customHeight="1">
      <c r="A19" s="153" t="s">
        <v>1551</v>
      </c>
      <c r="B19" s="154">
        <v>42979</v>
      </c>
      <c r="C19" s="153" t="s">
        <v>1545</v>
      </c>
      <c r="D19" s="153" t="s">
        <v>1546</v>
      </c>
      <c r="E19" s="153" t="s">
        <v>1547</v>
      </c>
      <c r="F19" s="153">
        <v>1</v>
      </c>
      <c r="G19" s="153" t="s">
        <v>48</v>
      </c>
      <c r="H19" s="153">
        <v>1</v>
      </c>
      <c r="I19" s="153" t="s">
        <v>1552</v>
      </c>
      <c r="J19" s="153" t="s">
        <v>1437</v>
      </c>
      <c r="K19" s="153" t="s">
        <v>16</v>
      </c>
      <c r="L19" s="153"/>
      <c r="M19" s="153" t="s">
        <v>120</v>
      </c>
      <c r="N19" s="153">
        <v>900330225</v>
      </c>
      <c r="O19" s="155">
        <v>3696639</v>
      </c>
      <c r="P19" s="7"/>
      <c r="Q19" s="12">
        <f>+IF(IFERROR(VLOOKUP(Tabla3[[#This Row],[Column14]],Tabla4[[NIT]:[TOTAL CREDITO]],3,FALSE),0)="",0,IFERROR(VLOOKUP(Tabla3[[#This Row],[Column14]],Tabla4[[NIT]:[TOTAL CREDITO]],3,FALSE),0))</f>
        <v>0</v>
      </c>
      <c r="R19" s="9">
        <f>+IFERROR(VLOOKUP(Tabla3[[#This Row],[Column14]],Tabla4[[NIT]:[TOTAL CREDITO]],6,FALSE),0)</f>
        <v>0</v>
      </c>
      <c r="S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" s="5"/>
      <c r="AL19"/>
    </row>
    <row r="20" spans="1:38" ht="15" customHeight="1">
      <c r="A20" s="153" t="s">
        <v>1553</v>
      </c>
      <c r="B20" s="154">
        <v>42979</v>
      </c>
      <c r="C20" s="153" t="s">
        <v>1545</v>
      </c>
      <c r="D20" s="153" t="s">
        <v>1546</v>
      </c>
      <c r="E20" s="153" t="s">
        <v>1547</v>
      </c>
      <c r="F20" s="153">
        <v>1</v>
      </c>
      <c r="G20" s="153" t="s">
        <v>48</v>
      </c>
      <c r="H20" s="153">
        <v>1</v>
      </c>
      <c r="I20" s="153" t="s">
        <v>1554</v>
      </c>
      <c r="J20" s="153" t="s">
        <v>1442</v>
      </c>
      <c r="K20" s="153" t="s">
        <v>16</v>
      </c>
      <c r="L20" s="153"/>
      <c r="M20" s="153" t="s">
        <v>122</v>
      </c>
      <c r="N20" s="153">
        <v>900330225</v>
      </c>
      <c r="O20" s="155">
        <v>11496063</v>
      </c>
      <c r="P20" s="7"/>
      <c r="Q20" s="12">
        <f>+IF(IFERROR(VLOOKUP(Tabla3[[#This Row],[Column14]],Tabla4[[NIT]:[TOTAL CREDITO]],3,FALSE),0)="",0,IFERROR(VLOOKUP(Tabla3[[#This Row],[Column14]],Tabla4[[NIT]:[TOTAL CREDITO]],3,FALSE),0))</f>
        <v>0</v>
      </c>
      <c r="R20" s="9">
        <f>+IFERROR(VLOOKUP(Tabla3[[#This Row],[Column14]],Tabla4[[NIT]:[TOTAL CREDITO]],6,FALSE),0)</f>
        <v>0</v>
      </c>
      <c r="S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" s="5"/>
      <c r="AL20"/>
    </row>
    <row r="21" spans="1:38" ht="15" customHeight="1">
      <c r="A21" s="153" t="s">
        <v>1553</v>
      </c>
      <c r="B21" s="154">
        <v>42979</v>
      </c>
      <c r="C21" s="153" t="s">
        <v>1545</v>
      </c>
      <c r="D21" s="153" t="s">
        <v>1546</v>
      </c>
      <c r="E21" s="153" t="s">
        <v>1547</v>
      </c>
      <c r="F21" s="153">
        <v>2</v>
      </c>
      <c r="G21" s="153" t="s">
        <v>48</v>
      </c>
      <c r="H21" s="153">
        <v>2</v>
      </c>
      <c r="I21" s="153" t="s">
        <v>1554</v>
      </c>
      <c r="J21" s="153" t="s">
        <v>14</v>
      </c>
      <c r="K21" s="153" t="s">
        <v>17</v>
      </c>
      <c r="L21" s="153"/>
      <c r="M21" s="153" t="s">
        <v>122</v>
      </c>
      <c r="N21" s="153">
        <v>900330225</v>
      </c>
      <c r="O21" s="155">
        <v>3360504</v>
      </c>
      <c r="P21" s="7"/>
      <c r="Q21" s="12">
        <f>+IF(IFERROR(VLOOKUP(Tabla3[[#This Row],[Column14]],Tabla4[[NIT]:[TOTAL CREDITO]],3,FALSE),0)="",0,IFERROR(VLOOKUP(Tabla3[[#This Row],[Column14]],Tabla4[[NIT]:[TOTAL CREDITO]],3,FALSE),0))</f>
        <v>0</v>
      </c>
      <c r="R21" s="9">
        <f>+IFERROR(VLOOKUP(Tabla3[[#This Row],[Column14]],Tabla4[[NIT]:[TOTAL CREDITO]],6,FALSE),0)</f>
        <v>0</v>
      </c>
      <c r="S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" s="5"/>
      <c r="AL21"/>
    </row>
    <row r="22" spans="1:38" ht="15" customHeight="1">
      <c r="A22" s="153" t="s">
        <v>1553</v>
      </c>
      <c r="B22" s="154">
        <v>42979</v>
      </c>
      <c r="C22" s="153" t="s">
        <v>1545</v>
      </c>
      <c r="D22" s="153" t="s">
        <v>1546</v>
      </c>
      <c r="E22" s="153" t="s">
        <v>1547</v>
      </c>
      <c r="F22" s="153">
        <v>2</v>
      </c>
      <c r="G22" s="153" t="s">
        <v>48</v>
      </c>
      <c r="H22" s="153">
        <v>2</v>
      </c>
      <c r="I22" s="153" t="s">
        <v>1554</v>
      </c>
      <c r="J22" s="153" t="s">
        <v>14</v>
      </c>
      <c r="K22" s="153" t="s">
        <v>16</v>
      </c>
      <c r="L22" s="153"/>
      <c r="M22" s="153" t="s">
        <v>122</v>
      </c>
      <c r="N22" s="153">
        <v>900330225</v>
      </c>
      <c r="O22" s="155">
        <v>3360504</v>
      </c>
      <c r="P22" s="7"/>
      <c r="Q22" s="12">
        <f>+IF(IFERROR(VLOOKUP(Tabla3[[#This Row],[Column14]],Tabla4[[NIT]:[TOTAL CREDITO]],3,FALSE),0)="",0,IFERROR(VLOOKUP(Tabla3[[#This Row],[Column14]],Tabla4[[NIT]:[TOTAL CREDITO]],3,FALSE),0))</f>
        <v>0</v>
      </c>
      <c r="R22" s="9">
        <f>+IFERROR(VLOOKUP(Tabla3[[#This Row],[Column14]],Tabla4[[NIT]:[TOTAL CREDITO]],6,FALSE),0)</f>
        <v>0</v>
      </c>
      <c r="S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2" s="5"/>
      <c r="AL22"/>
    </row>
    <row r="23" spans="1:38" ht="15" customHeight="1">
      <c r="A23" s="153" t="s">
        <v>1553</v>
      </c>
      <c r="B23" s="154">
        <v>42979</v>
      </c>
      <c r="C23" s="153" t="s">
        <v>1545</v>
      </c>
      <c r="D23" s="153" t="s">
        <v>1546</v>
      </c>
      <c r="E23" s="153" t="s">
        <v>1547</v>
      </c>
      <c r="F23" s="153">
        <v>1</v>
      </c>
      <c r="G23" s="153" t="s">
        <v>48</v>
      </c>
      <c r="H23" s="153">
        <v>1</v>
      </c>
      <c r="I23" s="153" t="s">
        <v>1554</v>
      </c>
      <c r="J23" s="153" t="s">
        <v>14</v>
      </c>
      <c r="K23" s="153" t="s">
        <v>1420</v>
      </c>
      <c r="L23" s="153"/>
      <c r="M23" s="153" t="s">
        <v>122</v>
      </c>
      <c r="N23" s="153">
        <v>900330225</v>
      </c>
      <c r="O23" s="155">
        <v>3360504</v>
      </c>
      <c r="P23" s="7"/>
      <c r="Q23" s="12">
        <f>+IF(IFERROR(VLOOKUP(Tabla3[[#This Row],[Column14]],Tabla4[[NIT]:[TOTAL CREDITO]],3,FALSE),0)="",0,IFERROR(VLOOKUP(Tabla3[[#This Row],[Column14]],Tabla4[[NIT]:[TOTAL CREDITO]],3,FALSE),0))</f>
        <v>0</v>
      </c>
      <c r="R23" s="9">
        <f>+IFERROR(VLOOKUP(Tabla3[[#This Row],[Column14]],Tabla4[[NIT]:[TOTAL CREDITO]],6,FALSE),0)</f>
        <v>0</v>
      </c>
      <c r="S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3" s="5"/>
      <c r="AL23"/>
    </row>
    <row r="24" spans="1:38" ht="15" customHeight="1">
      <c r="A24" s="153" t="s">
        <v>1553</v>
      </c>
      <c r="B24" s="154">
        <v>42979</v>
      </c>
      <c r="C24" s="153" t="s">
        <v>1545</v>
      </c>
      <c r="D24" s="153" t="s">
        <v>1546</v>
      </c>
      <c r="E24" s="153" t="s">
        <v>1547</v>
      </c>
      <c r="F24" s="153">
        <v>3</v>
      </c>
      <c r="G24" s="153" t="s">
        <v>48</v>
      </c>
      <c r="H24" s="153">
        <v>3</v>
      </c>
      <c r="I24" s="153" t="s">
        <v>1554</v>
      </c>
      <c r="J24" s="153" t="s">
        <v>10</v>
      </c>
      <c r="K24" s="153" t="s">
        <v>13</v>
      </c>
      <c r="L24" s="153"/>
      <c r="M24" s="153" t="s">
        <v>122</v>
      </c>
      <c r="N24" s="153">
        <v>900330225</v>
      </c>
      <c r="O24" s="155">
        <v>7554622</v>
      </c>
      <c r="P24" s="7"/>
      <c r="Q24" s="12">
        <f>+IF(IFERROR(VLOOKUP(Tabla3[[#This Row],[Column14]],Tabla4[[NIT]:[TOTAL CREDITO]],3,FALSE),0)="",0,IFERROR(VLOOKUP(Tabla3[[#This Row],[Column14]],Tabla4[[NIT]:[TOTAL CREDITO]],3,FALSE),0))</f>
        <v>0</v>
      </c>
      <c r="R24" s="9">
        <f>+IFERROR(VLOOKUP(Tabla3[[#This Row],[Column14]],Tabla4[[NIT]:[TOTAL CREDITO]],6,FALSE),0)</f>
        <v>0</v>
      </c>
      <c r="S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4" s="5"/>
      <c r="AL24"/>
    </row>
    <row r="25" spans="1:38" ht="15" customHeight="1">
      <c r="A25" s="153" t="s">
        <v>1553</v>
      </c>
      <c r="B25" s="154">
        <v>42979</v>
      </c>
      <c r="C25" s="153" t="s">
        <v>1545</v>
      </c>
      <c r="D25" s="153" t="s">
        <v>1546</v>
      </c>
      <c r="E25" s="153" t="s">
        <v>1547</v>
      </c>
      <c r="F25" s="153">
        <v>1</v>
      </c>
      <c r="G25" s="153" t="s">
        <v>48</v>
      </c>
      <c r="H25" s="153">
        <v>1</v>
      </c>
      <c r="I25" s="153" t="s">
        <v>1554</v>
      </c>
      <c r="J25" s="153" t="s">
        <v>10</v>
      </c>
      <c r="K25" s="153" t="s">
        <v>11</v>
      </c>
      <c r="L25" s="153"/>
      <c r="M25" s="153" t="s">
        <v>122</v>
      </c>
      <c r="N25" s="153">
        <v>900330225</v>
      </c>
      <c r="O25" s="155">
        <v>7554622</v>
      </c>
      <c r="P25" s="7"/>
      <c r="Q25" s="12">
        <f>+IF(IFERROR(VLOOKUP(Tabla3[[#This Row],[Column14]],Tabla4[[NIT]:[TOTAL CREDITO]],3,FALSE),0)="",0,IFERROR(VLOOKUP(Tabla3[[#This Row],[Column14]],Tabla4[[NIT]:[TOTAL CREDITO]],3,FALSE),0))</f>
        <v>0</v>
      </c>
      <c r="R25" s="9">
        <f>+IFERROR(VLOOKUP(Tabla3[[#This Row],[Column14]],Tabla4[[NIT]:[TOTAL CREDITO]],6,FALSE),0)</f>
        <v>0</v>
      </c>
      <c r="S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5" s="5"/>
      <c r="AL25"/>
    </row>
    <row r="26" spans="1:38" ht="15" customHeight="1">
      <c r="A26" s="153" t="s">
        <v>1553</v>
      </c>
      <c r="B26" s="154">
        <v>42979</v>
      </c>
      <c r="C26" s="153" t="s">
        <v>1545</v>
      </c>
      <c r="D26" s="153" t="s">
        <v>1546</v>
      </c>
      <c r="E26" s="153" t="s">
        <v>1547</v>
      </c>
      <c r="F26" s="153">
        <v>1</v>
      </c>
      <c r="G26" s="153" t="s">
        <v>48</v>
      </c>
      <c r="H26" s="153">
        <v>1</v>
      </c>
      <c r="I26" s="153" t="s">
        <v>1554</v>
      </c>
      <c r="J26" s="153" t="s">
        <v>1422</v>
      </c>
      <c r="K26" s="153" t="s">
        <v>1423</v>
      </c>
      <c r="L26" s="153"/>
      <c r="M26" s="153" t="s">
        <v>122</v>
      </c>
      <c r="N26" s="153">
        <v>900330225</v>
      </c>
      <c r="O26" s="155">
        <v>7730252</v>
      </c>
      <c r="P26" s="7"/>
      <c r="Q26" s="12">
        <f>+IF(IFERROR(VLOOKUP(Tabla3[[#This Row],[Column14]],Tabla4[[NIT]:[TOTAL CREDITO]],3,FALSE),0)="",0,IFERROR(VLOOKUP(Tabla3[[#This Row],[Column14]],Tabla4[[NIT]:[TOTAL CREDITO]],3,FALSE),0))</f>
        <v>0</v>
      </c>
      <c r="R26" s="9">
        <f>+IFERROR(VLOOKUP(Tabla3[[#This Row],[Column14]],Tabla4[[NIT]:[TOTAL CREDITO]],6,FALSE),0)</f>
        <v>0</v>
      </c>
      <c r="S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6" s="5"/>
      <c r="AL26"/>
    </row>
    <row r="27" spans="1:38" ht="15" customHeight="1">
      <c r="A27" s="153" t="s">
        <v>1553</v>
      </c>
      <c r="B27" s="154">
        <v>42979</v>
      </c>
      <c r="C27" s="153" t="s">
        <v>1545</v>
      </c>
      <c r="D27" s="153" t="s">
        <v>1546</v>
      </c>
      <c r="E27" s="153" t="s">
        <v>1547</v>
      </c>
      <c r="F27" s="153">
        <v>6</v>
      </c>
      <c r="G27" s="153" t="s">
        <v>48</v>
      </c>
      <c r="H27" s="153">
        <v>6</v>
      </c>
      <c r="I27" s="153" t="s">
        <v>1554</v>
      </c>
      <c r="J27" s="153" t="s">
        <v>352</v>
      </c>
      <c r="K27" s="153" t="s">
        <v>353</v>
      </c>
      <c r="L27" s="153"/>
      <c r="M27" s="153" t="s">
        <v>122</v>
      </c>
      <c r="N27" s="153">
        <v>900330225</v>
      </c>
      <c r="O27" s="155">
        <v>6133613</v>
      </c>
      <c r="P27" s="7"/>
      <c r="Q27" s="12">
        <f>+IF(IFERROR(VLOOKUP(Tabla3[[#This Row],[Column14]],Tabla4[[NIT]:[TOTAL CREDITO]],3,FALSE),0)="",0,IFERROR(VLOOKUP(Tabla3[[#This Row],[Column14]],Tabla4[[NIT]:[TOTAL CREDITO]],3,FALSE),0))</f>
        <v>0</v>
      </c>
      <c r="R27" s="9">
        <f>+IFERROR(VLOOKUP(Tabla3[[#This Row],[Column14]],Tabla4[[NIT]:[TOTAL CREDITO]],6,FALSE),0)</f>
        <v>0</v>
      </c>
      <c r="S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7" s="5"/>
      <c r="AL27"/>
    </row>
    <row r="28" spans="1:38" ht="15" customHeight="1">
      <c r="A28" s="153" t="s">
        <v>1553</v>
      </c>
      <c r="B28" s="154">
        <v>42979</v>
      </c>
      <c r="C28" s="153" t="s">
        <v>1545</v>
      </c>
      <c r="D28" s="153" t="s">
        <v>1546</v>
      </c>
      <c r="E28" s="153" t="s">
        <v>1547</v>
      </c>
      <c r="F28" s="153">
        <v>2</v>
      </c>
      <c r="G28" s="153" t="s">
        <v>48</v>
      </c>
      <c r="H28" s="153">
        <v>2</v>
      </c>
      <c r="I28" s="153" t="s">
        <v>1554</v>
      </c>
      <c r="J28" s="153" t="s">
        <v>352</v>
      </c>
      <c r="K28" s="153" t="s">
        <v>17</v>
      </c>
      <c r="L28" s="153"/>
      <c r="M28" s="153" t="s">
        <v>122</v>
      </c>
      <c r="N28" s="153">
        <v>900330225</v>
      </c>
      <c r="O28" s="155">
        <v>6133613</v>
      </c>
      <c r="P28" s="7"/>
      <c r="Q28" s="12">
        <f>+IF(IFERROR(VLOOKUP(Tabla3[[#This Row],[Column14]],Tabla4[[NIT]:[TOTAL CREDITO]],3,FALSE),0)="",0,IFERROR(VLOOKUP(Tabla3[[#This Row],[Column14]],Tabla4[[NIT]:[TOTAL CREDITO]],3,FALSE),0))</f>
        <v>0</v>
      </c>
      <c r="R28" s="9">
        <f>+IFERROR(VLOOKUP(Tabla3[[#This Row],[Column14]],Tabla4[[NIT]:[TOTAL CREDITO]],6,FALSE),0)</f>
        <v>0</v>
      </c>
      <c r="S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8" s="5"/>
      <c r="AL28"/>
    </row>
    <row r="29" spans="1:38" ht="15" customHeight="1">
      <c r="A29" s="153" t="s">
        <v>1553</v>
      </c>
      <c r="B29" s="154">
        <v>42979</v>
      </c>
      <c r="C29" s="153" t="s">
        <v>1545</v>
      </c>
      <c r="D29" s="153" t="s">
        <v>1546</v>
      </c>
      <c r="E29" s="153" t="s">
        <v>1547</v>
      </c>
      <c r="F29" s="153">
        <v>1</v>
      </c>
      <c r="G29" s="153" t="s">
        <v>48</v>
      </c>
      <c r="H29" s="153">
        <v>1</v>
      </c>
      <c r="I29" s="153" t="s">
        <v>1554</v>
      </c>
      <c r="J29" s="153" t="s">
        <v>1550</v>
      </c>
      <c r="K29" s="153" t="s">
        <v>1438</v>
      </c>
      <c r="L29" s="153"/>
      <c r="M29" s="153" t="s">
        <v>122</v>
      </c>
      <c r="N29" s="153">
        <v>900330225</v>
      </c>
      <c r="O29" s="155">
        <v>3521008</v>
      </c>
      <c r="P29" s="7"/>
      <c r="Q29" s="12">
        <f>+IF(IFERROR(VLOOKUP(Tabla3[[#This Row],[Column14]],Tabla4[[NIT]:[TOTAL CREDITO]],3,FALSE),0)="",0,IFERROR(VLOOKUP(Tabla3[[#This Row],[Column14]],Tabla4[[NIT]:[TOTAL CREDITO]],3,FALSE),0))</f>
        <v>0</v>
      </c>
      <c r="R29" s="9">
        <f>+IFERROR(VLOOKUP(Tabla3[[#This Row],[Column14]],Tabla4[[NIT]:[TOTAL CREDITO]],6,FALSE),0)</f>
        <v>0</v>
      </c>
      <c r="S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" s="5"/>
      <c r="AL29"/>
    </row>
    <row r="30" spans="1:38" ht="15" customHeight="1">
      <c r="A30" s="153" t="s">
        <v>1553</v>
      </c>
      <c r="B30" s="154">
        <v>42979</v>
      </c>
      <c r="C30" s="153" t="s">
        <v>1545</v>
      </c>
      <c r="D30" s="153" t="s">
        <v>1546</v>
      </c>
      <c r="E30" s="153" t="s">
        <v>1547</v>
      </c>
      <c r="F30" s="153">
        <v>1</v>
      </c>
      <c r="G30" s="153" t="s">
        <v>48</v>
      </c>
      <c r="H30" s="153">
        <v>1</v>
      </c>
      <c r="I30" s="153" t="s">
        <v>1554</v>
      </c>
      <c r="J30" s="153" t="s">
        <v>1555</v>
      </c>
      <c r="K30" s="153" t="s">
        <v>11</v>
      </c>
      <c r="L30" s="153"/>
      <c r="M30" s="153" t="s">
        <v>122</v>
      </c>
      <c r="N30" s="153">
        <v>900330225</v>
      </c>
      <c r="O30" s="155">
        <v>7730252</v>
      </c>
      <c r="P30" s="7"/>
      <c r="Q30" s="12">
        <f>+IF(IFERROR(VLOOKUP(Tabla3[[#This Row],[Column14]],Tabla4[[NIT]:[TOTAL CREDITO]],3,FALSE),0)="",0,IFERROR(VLOOKUP(Tabla3[[#This Row],[Column14]],Tabla4[[NIT]:[TOTAL CREDITO]],3,FALSE),0))</f>
        <v>0</v>
      </c>
      <c r="R30" s="9">
        <f>+IFERROR(VLOOKUP(Tabla3[[#This Row],[Column14]],Tabla4[[NIT]:[TOTAL CREDITO]],6,FALSE),0)</f>
        <v>0</v>
      </c>
      <c r="S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" s="5"/>
      <c r="AL30"/>
    </row>
    <row r="31" spans="1:38" ht="15" customHeight="1">
      <c r="A31" s="153" t="s">
        <v>1553</v>
      </c>
      <c r="B31" s="154">
        <v>42979</v>
      </c>
      <c r="C31" s="153" t="s">
        <v>1545</v>
      </c>
      <c r="D31" s="153" t="s">
        <v>1546</v>
      </c>
      <c r="E31" s="153" t="s">
        <v>1547</v>
      </c>
      <c r="F31" s="153">
        <v>1</v>
      </c>
      <c r="G31" s="153" t="s">
        <v>48</v>
      </c>
      <c r="H31" s="153">
        <v>1</v>
      </c>
      <c r="I31" s="153" t="s">
        <v>1554</v>
      </c>
      <c r="J31" s="153" t="s">
        <v>1428</v>
      </c>
      <c r="K31" s="153" t="s">
        <v>1430</v>
      </c>
      <c r="L31" s="153"/>
      <c r="M31" s="153" t="s">
        <v>122</v>
      </c>
      <c r="N31" s="153">
        <v>900330225</v>
      </c>
      <c r="O31" s="155">
        <v>3067227</v>
      </c>
      <c r="P31" s="7"/>
      <c r="Q31" s="12">
        <f>+IF(IFERROR(VLOOKUP(Tabla3[[#This Row],[Column14]],Tabla4[[NIT]:[TOTAL CREDITO]],3,FALSE),0)="",0,IFERROR(VLOOKUP(Tabla3[[#This Row],[Column14]],Tabla4[[NIT]:[TOTAL CREDITO]],3,FALSE),0))</f>
        <v>0</v>
      </c>
      <c r="R31" s="9">
        <f>+IFERROR(VLOOKUP(Tabla3[[#This Row],[Column14]],Tabla4[[NIT]:[TOTAL CREDITO]],6,FALSE),0)</f>
        <v>0</v>
      </c>
      <c r="S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" s="5"/>
      <c r="AL31"/>
    </row>
    <row r="32" spans="1:38" ht="15" customHeight="1">
      <c r="A32" s="153" t="s">
        <v>1553</v>
      </c>
      <c r="B32" s="154">
        <v>42979</v>
      </c>
      <c r="C32" s="153" t="s">
        <v>1545</v>
      </c>
      <c r="D32" s="153" t="s">
        <v>1546</v>
      </c>
      <c r="E32" s="153" t="s">
        <v>1547</v>
      </c>
      <c r="F32" s="153">
        <v>1</v>
      </c>
      <c r="G32" s="153" t="s">
        <v>48</v>
      </c>
      <c r="H32" s="153">
        <v>1</v>
      </c>
      <c r="I32" s="153" t="s">
        <v>1554</v>
      </c>
      <c r="J32" s="153" t="s">
        <v>1428</v>
      </c>
      <c r="K32" s="153" t="s">
        <v>32</v>
      </c>
      <c r="L32" s="153"/>
      <c r="M32" s="153" t="s">
        <v>122</v>
      </c>
      <c r="N32" s="153">
        <v>900330225</v>
      </c>
      <c r="O32" s="155">
        <v>3067227</v>
      </c>
      <c r="P32" s="7"/>
      <c r="Q32" s="12">
        <f>+IF(IFERROR(VLOOKUP(Tabla3[[#This Row],[Column14]],Tabla4[[NIT]:[TOTAL CREDITO]],3,FALSE),0)="",0,IFERROR(VLOOKUP(Tabla3[[#This Row],[Column14]],Tabla4[[NIT]:[TOTAL CREDITO]],3,FALSE),0))</f>
        <v>0</v>
      </c>
      <c r="R32" s="9">
        <f>+IFERROR(VLOOKUP(Tabla3[[#This Row],[Column14]],Tabla4[[NIT]:[TOTAL CREDITO]],6,FALSE),0)</f>
        <v>0</v>
      </c>
      <c r="S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" s="5"/>
      <c r="AL32"/>
    </row>
    <row r="33" spans="1:38" ht="15" customHeight="1">
      <c r="A33" s="153" t="s">
        <v>1553</v>
      </c>
      <c r="B33" s="154">
        <v>42979</v>
      </c>
      <c r="C33" s="153" t="s">
        <v>1545</v>
      </c>
      <c r="D33" s="153" t="s">
        <v>1546</v>
      </c>
      <c r="E33" s="153" t="s">
        <v>1547</v>
      </c>
      <c r="F33" s="153">
        <v>1</v>
      </c>
      <c r="G33" s="153" t="s">
        <v>48</v>
      </c>
      <c r="H33" s="153">
        <v>1</v>
      </c>
      <c r="I33" s="153" t="s">
        <v>1554</v>
      </c>
      <c r="J33" s="153" t="s">
        <v>1433</v>
      </c>
      <c r="K33" s="153" t="s">
        <v>16</v>
      </c>
      <c r="L33" s="153"/>
      <c r="M33" s="153" t="s">
        <v>122</v>
      </c>
      <c r="N33" s="153">
        <v>900330225</v>
      </c>
      <c r="O33" s="155">
        <v>3941176</v>
      </c>
      <c r="P33" s="7"/>
      <c r="Q33" s="12">
        <f>+IF(IFERROR(VLOOKUP(Tabla3[[#This Row],[Column14]],Tabla4[[NIT]:[TOTAL CREDITO]],3,FALSE),0)="",0,IFERROR(VLOOKUP(Tabla3[[#This Row],[Column14]],Tabla4[[NIT]:[TOTAL CREDITO]],3,FALSE),0))</f>
        <v>0</v>
      </c>
      <c r="R33" s="9">
        <f>+IFERROR(VLOOKUP(Tabla3[[#This Row],[Column14]],Tabla4[[NIT]:[TOTAL CREDITO]],6,FALSE),0)</f>
        <v>0</v>
      </c>
      <c r="S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3" s="5"/>
      <c r="AL33"/>
    </row>
    <row r="34" spans="1:38" ht="15" customHeight="1">
      <c r="A34" s="153" t="s">
        <v>1553</v>
      </c>
      <c r="B34" s="154">
        <v>42979</v>
      </c>
      <c r="C34" s="153" t="s">
        <v>1545</v>
      </c>
      <c r="D34" s="153" t="s">
        <v>1546</v>
      </c>
      <c r="E34" s="153" t="s">
        <v>1547</v>
      </c>
      <c r="F34" s="153">
        <v>1</v>
      </c>
      <c r="G34" s="153" t="s">
        <v>48</v>
      </c>
      <c r="H34" s="153">
        <v>1</v>
      </c>
      <c r="I34" s="153" t="s">
        <v>1554</v>
      </c>
      <c r="J34" s="153" t="s">
        <v>1232</v>
      </c>
      <c r="K34" s="153" t="s">
        <v>353</v>
      </c>
      <c r="L34" s="153"/>
      <c r="M34" s="153" t="s">
        <v>122</v>
      </c>
      <c r="N34" s="153">
        <v>900330225</v>
      </c>
      <c r="O34" s="155">
        <v>5453782</v>
      </c>
      <c r="P34" s="7"/>
      <c r="Q34" s="12">
        <f>+IF(IFERROR(VLOOKUP(Tabla3[[#This Row],[Column14]],Tabla4[[NIT]:[TOTAL CREDITO]],3,FALSE),0)="",0,IFERROR(VLOOKUP(Tabla3[[#This Row],[Column14]],Tabla4[[NIT]:[TOTAL CREDITO]],3,FALSE),0))</f>
        <v>0</v>
      </c>
      <c r="R34" s="9">
        <f>+IFERROR(VLOOKUP(Tabla3[[#This Row],[Column14]],Tabla4[[NIT]:[TOTAL CREDITO]],6,FALSE),0)</f>
        <v>0</v>
      </c>
      <c r="S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" s="5"/>
      <c r="AL34"/>
    </row>
    <row r="35" spans="1:38" ht="15" customHeight="1">
      <c r="A35" s="153" t="s">
        <v>1553</v>
      </c>
      <c r="B35" s="154">
        <v>42979</v>
      </c>
      <c r="C35" s="153" t="s">
        <v>1545</v>
      </c>
      <c r="D35" s="153" t="s">
        <v>1546</v>
      </c>
      <c r="E35" s="153" t="s">
        <v>1547</v>
      </c>
      <c r="F35" s="153">
        <v>1</v>
      </c>
      <c r="G35" s="153" t="s">
        <v>48</v>
      </c>
      <c r="H35" s="153">
        <v>1</v>
      </c>
      <c r="I35" s="153" t="s">
        <v>1554</v>
      </c>
      <c r="J35" s="153" t="s">
        <v>1232</v>
      </c>
      <c r="K35" s="153" t="s">
        <v>17</v>
      </c>
      <c r="L35" s="153"/>
      <c r="M35" s="153" t="s">
        <v>122</v>
      </c>
      <c r="N35" s="153">
        <v>900330225</v>
      </c>
      <c r="O35" s="155">
        <v>5453782</v>
      </c>
      <c r="P35" s="7"/>
      <c r="Q35" s="12">
        <f>+IF(IFERROR(VLOOKUP(Tabla3[[#This Row],[Column14]],Tabla4[[NIT]:[TOTAL CREDITO]],3,FALSE),0)="",0,IFERROR(VLOOKUP(Tabla3[[#This Row],[Column14]],Tabla4[[NIT]:[TOTAL CREDITO]],3,FALSE),0))</f>
        <v>0</v>
      </c>
      <c r="R35" s="9">
        <f>+IFERROR(VLOOKUP(Tabla3[[#This Row],[Column14]],Tabla4[[NIT]:[TOTAL CREDITO]],6,FALSE),0)</f>
        <v>0</v>
      </c>
      <c r="S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" s="5"/>
      <c r="AL35"/>
    </row>
    <row r="36" spans="1:38" ht="15" customHeight="1">
      <c r="A36" s="153" t="s">
        <v>1553</v>
      </c>
      <c r="B36" s="154">
        <v>42979</v>
      </c>
      <c r="C36" s="153" t="s">
        <v>1545</v>
      </c>
      <c r="D36" s="153" t="s">
        <v>1546</v>
      </c>
      <c r="E36" s="153" t="s">
        <v>1547</v>
      </c>
      <c r="F36" s="153">
        <v>1</v>
      </c>
      <c r="G36" s="153" t="s">
        <v>48</v>
      </c>
      <c r="H36" s="153">
        <v>1</v>
      </c>
      <c r="I36" s="153" t="s">
        <v>1554</v>
      </c>
      <c r="J36" s="153" t="s">
        <v>1437</v>
      </c>
      <c r="K36" s="153" t="s">
        <v>1436</v>
      </c>
      <c r="L36" s="153"/>
      <c r="M36" s="153" t="s">
        <v>122</v>
      </c>
      <c r="N36" s="153">
        <v>900330225</v>
      </c>
      <c r="O36" s="155">
        <v>3696639</v>
      </c>
      <c r="P36" s="7"/>
      <c r="Q36" s="12">
        <f>+IF(IFERROR(VLOOKUP(Tabla3[[#This Row],[Column14]],Tabla4[[NIT]:[TOTAL CREDITO]],3,FALSE),0)="",0,IFERROR(VLOOKUP(Tabla3[[#This Row],[Column14]],Tabla4[[NIT]:[TOTAL CREDITO]],3,FALSE),0))</f>
        <v>0</v>
      </c>
      <c r="R36" s="9">
        <f>+IFERROR(VLOOKUP(Tabla3[[#This Row],[Column14]],Tabla4[[NIT]:[TOTAL CREDITO]],6,FALSE),0)</f>
        <v>0</v>
      </c>
      <c r="S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6" s="5"/>
      <c r="AL36"/>
    </row>
    <row r="37" spans="1:38" ht="15" customHeight="1">
      <c r="A37" s="153" t="s">
        <v>1553</v>
      </c>
      <c r="B37" s="154">
        <v>42979</v>
      </c>
      <c r="C37" s="153" t="s">
        <v>1545</v>
      </c>
      <c r="D37" s="153" t="s">
        <v>1546</v>
      </c>
      <c r="E37" s="153" t="s">
        <v>1547</v>
      </c>
      <c r="F37" s="153">
        <v>1</v>
      </c>
      <c r="G37" s="153" t="s">
        <v>48</v>
      </c>
      <c r="H37" s="153">
        <v>1</v>
      </c>
      <c r="I37" s="153" t="s">
        <v>1554</v>
      </c>
      <c r="J37" s="153" t="s">
        <v>1437</v>
      </c>
      <c r="K37" s="153" t="s">
        <v>1426</v>
      </c>
      <c r="L37" s="153"/>
      <c r="M37" s="153" t="s">
        <v>122</v>
      </c>
      <c r="N37" s="153">
        <v>900330225</v>
      </c>
      <c r="O37" s="155">
        <v>3696639</v>
      </c>
      <c r="P37" s="7"/>
      <c r="Q37" s="12">
        <f>+IF(IFERROR(VLOOKUP(Tabla3[[#This Row],[Column14]],Tabla4[[NIT]:[TOTAL CREDITO]],3,FALSE),0)="",0,IFERROR(VLOOKUP(Tabla3[[#This Row],[Column14]],Tabla4[[NIT]:[TOTAL CREDITO]],3,FALSE),0))</f>
        <v>0</v>
      </c>
      <c r="R37" s="9">
        <f>+IFERROR(VLOOKUP(Tabla3[[#This Row],[Column14]],Tabla4[[NIT]:[TOTAL CREDITO]],6,FALSE),0)</f>
        <v>0</v>
      </c>
      <c r="S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7" s="5"/>
      <c r="AL37"/>
    </row>
    <row r="38" spans="1:38" ht="15" customHeight="1">
      <c r="A38" s="153" t="s">
        <v>1553</v>
      </c>
      <c r="B38" s="154">
        <v>42979</v>
      </c>
      <c r="C38" s="153" t="s">
        <v>1545</v>
      </c>
      <c r="D38" s="153" t="s">
        <v>1546</v>
      </c>
      <c r="E38" s="153" t="s">
        <v>1547</v>
      </c>
      <c r="F38" s="153">
        <v>2</v>
      </c>
      <c r="G38" s="153" t="s">
        <v>48</v>
      </c>
      <c r="H38" s="153">
        <v>2</v>
      </c>
      <c r="I38" s="153" t="s">
        <v>1554</v>
      </c>
      <c r="J38" s="153" t="s">
        <v>1437</v>
      </c>
      <c r="K38" s="153" t="s">
        <v>1438</v>
      </c>
      <c r="L38" s="153"/>
      <c r="M38" s="153" t="s">
        <v>122</v>
      </c>
      <c r="N38" s="153">
        <v>900330225</v>
      </c>
      <c r="O38" s="155">
        <v>3696639</v>
      </c>
      <c r="P38" s="7"/>
      <c r="Q38" s="12">
        <f>+IF(IFERROR(VLOOKUP(Tabla3[[#This Row],[Column14]],Tabla4[[NIT]:[TOTAL CREDITO]],3,FALSE),0)="",0,IFERROR(VLOOKUP(Tabla3[[#This Row],[Column14]],Tabla4[[NIT]:[TOTAL CREDITO]],3,FALSE),0))</f>
        <v>0</v>
      </c>
      <c r="R38" s="9">
        <f>+IFERROR(VLOOKUP(Tabla3[[#This Row],[Column14]],Tabla4[[NIT]:[TOTAL CREDITO]],6,FALSE),0)</f>
        <v>0</v>
      </c>
      <c r="S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8" s="5"/>
      <c r="AL38"/>
    </row>
    <row r="39" spans="1:38" ht="15" customHeight="1">
      <c r="A39" s="153" t="s">
        <v>1553</v>
      </c>
      <c r="B39" s="154">
        <v>42979</v>
      </c>
      <c r="C39" s="153" t="s">
        <v>1545</v>
      </c>
      <c r="D39" s="153" t="s">
        <v>1546</v>
      </c>
      <c r="E39" s="153" t="s">
        <v>1547</v>
      </c>
      <c r="F39" s="153">
        <v>2</v>
      </c>
      <c r="G39" s="153" t="s">
        <v>48</v>
      </c>
      <c r="H39" s="153">
        <v>2</v>
      </c>
      <c r="I39" s="153" t="s">
        <v>1554</v>
      </c>
      <c r="J39" s="153" t="s">
        <v>1437</v>
      </c>
      <c r="K39" s="153" t="s">
        <v>16</v>
      </c>
      <c r="L39" s="153"/>
      <c r="M39" s="153" t="s">
        <v>122</v>
      </c>
      <c r="N39" s="153">
        <v>900330225</v>
      </c>
      <c r="O39" s="155">
        <v>3696639</v>
      </c>
      <c r="P39" s="7"/>
      <c r="Q39" s="12">
        <f>+IF(IFERROR(VLOOKUP(Tabla3[[#This Row],[Column14]],Tabla4[[NIT]:[TOTAL CREDITO]],3,FALSE),0)="",0,IFERROR(VLOOKUP(Tabla3[[#This Row],[Column14]],Tabla4[[NIT]:[TOTAL CREDITO]],3,FALSE),0))</f>
        <v>0</v>
      </c>
      <c r="R39" s="9">
        <f>+IFERROR(VLOOKUP(Tabla3[[#This Row],[Column14]],Tabla4[[NIT]:[TOTAL CREDITO]],6,FALSE),0)</f>
        <v>0</v>
      </c>
      <c r="S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9" s="5"/>
      <c r="AL39"/>
    </row>
    <row r="40" spans="1:38" ht="15" customHeight="1">
      <c r="A40" s="153" t="s">
        <v>1556</v>
      </c>
      <c r="B40" s="154">
        <v>42979</v>
      </c>
      <c r="C40" s="153" t="s">
        <v>1545</v>
      </c>
      <c r="D40" s="153" t="s">
        <v>1546</v>
      </c>
      <c r="E40" s="153" t="s">
        <v>1547</v>
      </c>
      <c r="F40" s="153">
        <v>4</v>
      </c>
      <c r="G40" s="153" t="s">
        <v>48</v>
      </c>
      <c r="H40" s="153">
        <v>4</v>
      </c>
      <c r="I40" s="153" t="s">
        <v>1557</v>
      </c>
      <c r="J40" s="153" t="s">
        <v>14</v>
      </c>
      <c r="K40" s="153" t="s">
        <v>1421</v>
      </c>
      <c r="L40" s="153"/>
      <c r="M40" s="153" t="s">
        <v>123</v>
      </c>
      <c r="N40" s="153">
        <v>900330225</v>
      </c>
      <c r="O40" s="155">
        <v>3360504</v>
      </c>
      <c r="P40" s="7"/>
      <c r="Q40" s="12">
        <f>+IF(IFERROR(VLOOKUP(Tabla3[[#This Row],[Column14]],Tabla4[[NIT]:[TOTAL CREDITO]],3,FALSE),0)="",0,IFERROR(VLOOKUP(Tabla3[[#This Row],[Column14]],Tabla4[[NIT]:[TOTAL CREDITO]],3,FALSE),0))</f>
        <v>0</v>
      </c>
      <c r="R40" s="9">
        <f>+IFERROR(VLOOKUP(Tabla3[[#This Row],[Column14]],Tabla4[[NIT]:[TOTAL CREDITO]],6,FALSE),0)</f>
        <v>0</v>
      </c>
      <c r="S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0" s="5"/>
      <c r="AL40"/>
    </row>
    <row r="41" spans="1:38" ht="15" customHeight="1">
      <c r="A41" s="153" t="s">
        <v>1556</v>
      </c>
      <c r="B41" s="154">
        <v>42979</v>
      </c>
      <c r="C41" s="153" t="s">
        <v>1545</v>
      </c>
      <c r="D41" s="153" t="s">
        <v>1546</v>
      </c>
      <c r="E41" s="153" t="s">
        <v>1547</v>
      </c>
      <c r="F41" s="153">
        <v>1</v>
      </c>
      <c r="G41" s="153" t="s">
        <v>48</v>
      </c>
      <c r="H41" s="153">
        <v>1</v>
      </c>
      <c r="I41" s="153" t="s">
        <v>1557</v>
      </c>
      <c r="J41" s="153" t="s">
        <v>14</v>
      </c>
      <c r="K41" s="153" t="s">
        <v>16</v>
      </c>
      <c r="L41" s="153"/>
      <c r="M41" s="153" t="s">
        <v>123</v>
      </c>
      <c r="N41" s="153">
        <v>900330225</v>
      </c>
      <c r="O41" s="155">
        <v>3360504</v>
      </c>
      <c r="P41" s="7"/>
      <c r="Q41" s="12">
        <f>+IF(IFERROR(VLOOKUP(Tabla3[[#This Row],[Column14]],Tabla4[[NIT]:[TOTAL CREDITO]],3,FALSE),0)="",0,IFERROR(VLOOKUP(Tabla3[[#This Row],[Column14]],Tabla4[[NIT]:[TOTAL CREDITO]],3,FALSE),0))</f>
        <v>0</v>
      </c>
      <c r="R41" s="9">
        <f>+IFERROR(VLOOKUP(Tabla3[[#This Row],[Column14]],Tabla4[[NIT]:[TOTAL CREDITO]],6,FALSE),0)</f>
        <v>0</v>
      </c>
      <c r="S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1" s="5"/>
      <c r="AL41"/>
    </row>
    <row r="42" spans="1:38" ht="15" customHeight="1">
      <c r="A42" s="153" t="s">
        <v>1556</v>
      </c>
      <c r="B42" s="154">
        <v>42979</v>
      </c>
      <c r="C42" s="153" t="s">
        <v>1545</v>
      </c>
      <c r="D42" s="153" t="s">
        <v>1546</v>
      </c>
      <c r="E42" s="153" t="s">
        <v>1547</v>
      </c>
      <c r="F42" s="153">
        <v>1</v>
      </c>
      <c r="G42" s="153" t="s">
        <v>48</v>
      </c>
      <c r="H42" s="153">
        <v>1</v>
      </c>
      <c r="I42" s="153" t="s">
        <v>1557</v>
      </c>
      <c r="J42" s="153" t="s">
        <v>27</v>
      </c>
      <c r="K42" s="153" t="s">
        <v>32</v>
      </c>
      <c r="L42" s="153"/>
      <c r="M42" s="153" t="s">
        <v>123</v>
      </c>
      <c r="N42" s="153">
        <v>900330225</v>
      </c>
      <c r="O42" s="155">
        <v>5789916</v>
      </c>
      <c r="P42" s="7"/>
      <c r="Q42" s="12">
        <f>+IF(IFERROR(VLOOKUP(Tabla3[[#This Row],[Column14]],Tabla4[[NIT]:[TOTAL CREDITO]],3,FALSE),0)="",0,IFERROR(VLOOKUP(Tabla3[[#This Row],[Column14]],Tabla4[[NIT]:[TOTAL CREDITO]],3,FALSE),0))</f>
        <v>0</v>
      </c>
      <c r="R42" s="9">
        <f>+IFERROR(VLOOKUP(Tabla3[[#This Row],[Column14]],Tabla4[[NIT]:[TOTAL CREDITO]],6,FALSE),0)</f>
        <v>0</v>
      </c>
      <c r="S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2" s="5"/>
      <c r="AL42"/>
    </row>
    <row r="43" spans="1:38" ht="15" customHeight="1">
      <c r="A43" s="153" t="s">
        <v>1556</v>
      </c>
      <c r="B43" s="154">
        <v>42979</v>
      </c>
      <c r="C43" s="153" t="s">
        <v>1545</v>
      </c>
      <c r="D43" s="153" t="s">
        <v>1546</v>
      </c>
      <c r="E43" s="153" t="s">
        <v>1547</v>
      </c>
      <c r="F43" s="153">
        <v>1</v>
      </c>
      <c r="G43" s="153" t="s">
        <v>48</v>
      </c>
      <c r="H43" s="153">
        <v>1</v>
      </c>
      <c r="I43" s="153" t="s">
        <v>1557</v>
      </c>
      <c r="J43" s="153" t="s">
        <v>10</v>
      </c>
      <c r="K43" s="153" t="s">
        <v>11</v>
      </c>
      <c r="L43" s="153"/>
      <c r="M43" s="153" t="s">
        <v>123</v>
      </c>
      <c r="N43" s="153">
        <v>900330225</v>
      </c>
      <c r="O43" s="155">
        <v>7554622</v>
      </c>
      <c r="P43" s="7"/>
      <c r="Q43" s="12">
        <f>+IF(IFERROR(VLOOKUP(Tabla3[[#This Row],[Column14]],Tabla4[[NIT]:[TOTAL CREDITO]],3,FALSE),0)="",0,IFERROR(VLOOKUP(Tabla3[[#This Row],[Column14]],Tabla4[[NIT]:[TOTAL CREDITO]],3,FALSE),0))</f>
        <v>0</v>
      </c>
      <c r="R43" s="9">
        <f>+IFERROR(VLOOKUP(Tabla3[[#This Row],[Column14]],Tabla4[[NIT]:[TOTAL CREDITO]],6,FALSE),0)</f>
        <v>0</v>
      </c>
      <c r="S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3" s="5"/>
      <c r="AL43"/>
    </row>
    <row r="44" spans="1:38" ht="15" customHeight="1">
      <c r="A44" s="153" t="s">
        <v>1556</v>
      </c>
      <c r="B44" s="154">
        <v>42979</v>
      </c>
      <c r="C44" s="153" t="s">
        <v>1545</v>
      </c>
      <c r="D44" s="153" t="s">
        <v>1546</v>
      </c>
      <c r="E44" s="153" t="s">
        <v>1547</v>
      </c>
      <c r="F44" s="153">
        <v>1</v>
      </c>
      <c r="G44" s="153" t="s">
        <v>48</v>
      </c>
      <c r="H44" s="153">
        <v>1</v>
      </c>
      <c r="I44" s="153" t="s">
        <v>1557</v>
      </c>
      <c r="J44" s="153" t="s">
        <v>352</v>
      </c>
      <c r="K44" s="153" t="s">
        <v>353</v>
      </c>
      <c r="L44" s="153"/>
      <c r="M44" s="153" t="s">
        <v>123</v>
      </c>
      <c r="N44" s="153">
        <v>900330225</v>
      </c>
      <c r="O44" s="155">
        <v>6133613</v>
      </c>
      <c r="P44" s="7"/>
      <c r="Q44" s="12">
        <f>+IF(IFERROR(VLOOKUP(Tabla3[[#This Row],[Column14]],Tabla4[[NIT]:[TOTAL CREDITO]],3,FALSE),0)="",0,IFERROR(VLOOKUP(Tabla3[[#This Row],[Column14]],Tabla4[[NIT]:[TOTAL CREDITO]],3,FALSE),0))</f>
        <v>0</v>
      </c>
      <c r="R44" s="9">
        <f>+IFERROR(VLOOKUP(Tabla3[[#This Row],[Column14]],Tabla4[[NIT]:[TOTAL CREDITO]],6,FALSE),0)</f>
        <v>0</v>
      </c>
      <c r="S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4" s="5"/>
      <c r="AL44"/>
    </row>
    <row r="45" spans="1:38" ht="15" customHeight="1">
      <c r="A45" s="153" t="s">
        <v>1556</v>
      </c>
      <c r="B45" s="154">
        <v>42979</v>
      </c>
      <c r="C45" s="153" t="s">
        <v>1545</v>
      </c>
      <c r="D45" s="153" t="s">
        <v>1546</v>
      </c>
      <c r="E45" s="153" t="s">
        <v>1547</v>
      </c>
      <c r="F45" s="153">
        <v>1</v>
      </c>
      <c r="G45" s="153" t="s">
        <v>48</v>
      </c>
      <c r="H45" s="153">
        <v>1</v>
      </c>
      <c r="I45" s="153" t="s">
        <v>1557</v>
      </c>
      <c r="J45" s="153" t="s">
        <v>352</v>
      </c>
      <c r="K45" s="153" t="s">
        <v>472</v>
      </c>
      <c r="L45" s="153"/>
      <c r="M45" s="153" t="s">
        <v>123</v>
      </c>
      <c r="N45" s="153">
        <v>900330225</v>
      </c>
      <c r="O45" s="155">
        <v>6133613</v>
      </c>
      <c r="P45" s="7"/>
      <c r="Q45" s="12">
        <f>+IF(IFERROR(VLOOKUP(Tabla3[[#This Row],[Column14]],Tabla4[[NIT]:[TOTAL CREDITO]],3,FALSE),0)="",0,IFERROR(VLOOKUP(Tabla3[[#This Row],[Column14]],Tabla4[[NIT]:[TOTAL CREDITO]],3,FALSE),0))</f>
        <v>0</v>
      </c>
      <c r="R45" s="9">
        <f>+IFERROR(VLOOKUP(Tabla3[[#This Row],[Column14]],Tabla4[[NIT]:[TOTAL CREDITO]],6,FALSE),0)</f>
        <v>0</v>
      </c>
      <c r="S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5" s="5"/>
      <c r="AL45"/>
    </row>
    <row r="46" spans="1:38" ht="15" customHeight="1">
      <c r="A46" s="153" t="s">
        <v>1556</v>
      </c>
      <c r="B46" s="154">
        <v>42979</v>
      </c>
      <c r="C46" s="153" t="s">
        <v>1545</v>
      </c>
      <c r="D46" s="153" t="s">
        <v>1546</v>
      </c>
      <c r="E46" s="153" t="s">
        <v>1547</v>
      </c>
      <c r="F46" s="153">
        <v>1</v>
      </c>
      <c r="G46" s="153" t="s">
        <v>48</v>
      </c>
      <c r="H46" s="153">
        <v>1</v>
      </c>
      <c r="I46" s="153" t="s">
        <v>1557</v>
      </c>
      <c r="J46" s="153" t="s">
        <v>1550</v>
      </c>
      <c r="K46" s="153" t="s">
        <v>1426</v>
      </c>
      <c r="L46" s="153"/>
      <c r="M46" s="153" t="s">
        <v>123</v>
      </c>
      <c r="N46" s="153">
        <v>900330225</v>
      </c>
      <c r="O46" s="155">
        <v>3521008</v>
      </c>
      <c r="P46" s="7"/>
      <c r="Q46" s="12">
        <f>+IF(IFERROR(VLOOKUP(Tabla3[[#This Row],[Column14]],Tabla4[[NIT]:[TOTAL CREDITO]],3,FALSE),0)="",0,IFERROR(VLOOKUP(Tabla3[[#This Row],[Column14]],Tabla4[[NIT]:[TOTAL CREDITO]],3,FALSE),0))</f>
        <v>0</v>
      </c>
      <c r="R46" s="9">
        <f>+IFERROR(VLOOKUP(Tabla3[[#This Row],[Column14]],Tabla4[[NIT]:[TOTAL CREDITO]],6,FALSE),0)</f>
        <v>0</v>
      </c>
      <c r="S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6" s="5"/>
      <c r="AL46"/>
    </row>
    <row r="47" spans="1:38" ht="15" customHeight="1">
      <c r="A47" s="153" t="s">
        <v>1556</v>
      </c>
      <c r="B47" s="154">
        <v>42979</v>
      </c>
      <c r="C47" s="153" t="s">
        <v>1545</v>
      </c>
      <c r="D47" s="153" t="s">
        <v>1546</v>
      </c>
      <c r="E47" s="153" t="s">
        <v>1547</v>
      </c>
      <c r="F47" s="153">
        <v>1</v>
      </c>
      <c r="G47" s="153" t="s">
        <v>48</v>
      </c>
      <c r="H47" s="153">
        <v>1</v>
      </c>
      <c r="I47" s="153" t="s">
        <v>1557</v>
      </c>
      <c r="J47" s="153" t="s">
        <v>1433</v>
      </c>
      <c r="K47" s="153" t="s">
        <v>1426</v>
      </c>
      <c r="L47" s="153"/>
      <c r="M47" s="153" t="s">
        <v>123</v>
      </c>
      <c r="N47" s="153">
        <v>900330225</v>
      </c>
      <c r="O47" s="155">
        <v>3941176</v>
      </c>
      <c r="P47" s="7"/>
      <c r="Q47" s="12">
        <f>+IF(IFERROR(VLOOKUP(Tabla3[[#This Row],[Column14]],Tabla4[[NIT]:[TOTAL CREDITO]],3,FALSE),0)="",0,IFERROR(VLOOKUP(Tabla3[[#This Row],[Column14]],Tabla4[[NIT]:[TOTAL CREDITO]],3,FALSE),0))</f>
        <v>0</v>
      </c>
      <c r="R47" s="9">
        <f>+IFERROR(VLOOKUP(Tabla3[[#This Row],[Column14]],Tabla4[[NIT]:[TOTAL CREDITO]],6,FALSE),0)</f>
        <v>0</v>
      </c>
      <c r="S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7" s="5"/>
      <c r="AL47"/>
    </row>
    <row r="48" spans="1:38" ht="15" customHeight="1">
      <c r="A48" s="153" t="s">
        <v>1556</v>
      </c>
      <c r="B48" s="154">
        <v>42979</v>
      </c>
      <c r="C48" s="153" t="s">
        <v>1545</v>
      </c>
      <c r="D48" s="153" t="s">
        <v>1546</v>
      </c>
      <c r="E48" s="153" t="s">
        <v>1547</v>
      </c>
      <c r="F48" s="153">
        <v>1</v>
      </c>
      <c r="G48" s="153" t="s">
        <v>48</v>
      </c>
      <c r="H48" s="153">
        <v>1</v>
      </c>
      <c r="I48" s="153" t="s">
        <v>1557</v>
      </c>
      <c r="J48" s="153" t="s">
        <v>1437</v>
      </c>
      <c r="K48" s="153" t="s">
        <v>1426</v>
      </c>
      <c r="L48" s="153"/>
      <c r="M48" s="153" t="s">
        <v>123</v>
      </c>
      <c r="N48" s="153">
        <v>900330225</v>
      </c>
      <c r="O48" s="155">
        <v>3696639</v>
      </c>
      <c r="P48" s="7"/>
      <c r="Q48" s="12">
        <f>+IF(IFERROR(VLOOKUP(Tabla3[[#This Row],[Column14]],Tabla4[[NIT]:[TOTAL CREDITO]],3,FALSE),0)="",0,IFERROR(VLOOKUP(Tabla3[[#This Row],[Column14]],Tabla4[[NIT]:[TOTAL CREDITO]],3,FALSE),0))</f>
        <v>0</v>
      </c>
      <c r="R48" s="9">
        <f>+IFERROR(VLOOKUP(Tabla3[[#This Row],[Column14]],Tabla4[[NIT]:[TOTAL CREDITO]],6,FALSE),0)</f>
        <v>0</v>
      </c>
      <c r="S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8" s="5"/>
      <c r="AL48"/>
    </row>
    <row r="49" spans="1:38" ht="15" customHeight="1">
      <c r="A49" s="153" t="s">
        <v>1556</v>
      </c>
      <c r="B49" s="154">
        <v>42979</v>
      </c>
      <c r="C49" s="153" t="s">
        <v>1545</v>
      </c>
      <c r="D49" s="153" t="s">
        <v>1546</v>
      </c>
      <c r="E49" s="153" t="s">
        <v>1547</v>
      </c>
      <c r="F49" s="153">
        <v>1</v>
      </c>
      <c r="G49" s="153" t="s">
        <v>48</v>
      </c>
      <c r="H49" s="153">
        <v>1</v>
      </c>
      <c r="I49" s="153" t="s">
        <v>1557</v>
      </c>
      <c r="J49" s="153" t="s">
        <v>1437</v>
      </c>
      <c r="K49" s="153" t="s">
        <v>16</v>
      </c>
      <c r="L49" s="153"/>
      <c r="M49" s="153" t="s">
        <v>123</v>
      </c>
      <c r="N49" s="153">
        <v>900330225</v>
      </c>
      <c r="O49" s="155">
        <v>3696639</v>
      </c>
      <c r="P49" s="7"/>
      <c r="Q49" s="12">
        <f>+IF(IFERROR(VLOOKUP(Tabla3[[#This Row],[Column14]],Tabla4[[NIT]:[TOTAL CREDITO]],3,FALSE),0)="",0,IFERROR(VLOOKUP(Tabla3[[#This Row],[Column14]],Tabla4[[NIT]:[TOTAL CREDITO]],3,FALSE),0))</f>
        <v>0</v>
      </c>
      <c r="R49" s="9">
        <f>+IFERROR(VLOOKUP(Tabla3[[#This Row],[Column14]],Tabla4[[NIT]:[TOTAL CREDITO]],6,FALSE),0)</f>
        <v>0</v>
      </c>
      <c r="S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9" s="5"/>
      <c r="AL49"/>
    </row>
    <row r="50" spans="1:38" ht="15" customHeight="1">
      <c r="A50" s="153" t="s">
        <v>1558</v>
      </c>
      <c r="B50" s="154">
        <v>42979</v>
      </c>
      <c r="C50" s="153" t="s">
        <v>1545</v>
      </c>
      <c r="D50" s="153" t="s">
        <v>1546</v>
      </c>
      <c r="E50" s="153" t="s">
        <v>1547</v>
      </c>
      <c r="F50" s="153">
        <v>1</v>
      </c>
      <c r="G50" s="153" t="s">
        <v>48</v>
      </c>
      <c r="H50" s="153">
        <v>1</v>
      </c>
      <c r="I50" s="153" t="s">
        <v>1559</v>
      </c>
      <c r="J50" s="153" t="s">
        <v>14</v>
      </c>
      <c r="K50" s="153" t="s">
        <v>16</v>
      </c>
      <c r="L50" s="153"/>
      <c r="M50" s="153" t="s">
        <v>124</v>
      </c>
      <c r="N50" s="153">
        <v>900330225</v>
      </c>
      <c r="O50" s="155">
        <v>3360504</v>
      </c>
      <c r="P50" s="7"/>
      <c r="Q50" s="12">
        <f>+IF(IFERROR(VLOOKUP(Tabla3[[#This Row],[Column14]],Tabla4[[NIT]:[TOTAL CREDITO]],3,FALSE),0)="",0,IFERROR(VLOOKUP(Tabla3[[#This Row],[Column14]],Tabla4[[NIT]:[TOTAL CREDITO]],3,FALSE),0))</f>
        <v>0</v>
      </c>
      <c r="R50" s="9">
        <f>+IFERROR(VLOOKUP(Tabla3[[#This Row],[Column14]],Tabla4[[NIT]:[TOTAL CREDITO]],6,FALSE),0)</f>
        <v>0</v>
      </c>
      <c r="S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0" s="5"/>
      <c r="AL50"/>
    </row>
    <row r="51" spans="1:38" ht="15" customHeight="1">
      <c r="A51" s="153" t="s">
        <v>1558</v>
      </c>
      <c r="B51" s="154">
        <v>42979</v>
      </c>
      <c r="C51" s="153" t="s">
        <v>1545</v>
      </c>
      <c r="D51" s="153" t="s">
        <v>1546</v>
      </c>
      <c r="E51" s="153" t="s">
        <v>1547</v>
      </c>
      <c r="F51" s="153">
        <v>1</v>
      </c>
      <c r="G51" s="153" t="s">
        <v>48</v>
      </c>
      <c r="H51" s="153">
        <v>1</v>
      </c>
      <c r="I51" s="153" t="s">
        <v>1559</v>
      </c>
      <c r="J51" s="153" t="s">
        <v>27</v>
      </c>
      <c r="K51" s="153" t="s">
        <v>32</v>
      </c>
      <c r="L51" s="153"/>
      <c r="M51" s="153" t="s">
        <v>124</v>
      </c>
      <c r="N51" s="153">
        <v>900330225</v>
      </c>
      <c r="O51" s="155">
        <v>5789916</v>
      </c>
      <c r="P51" s="7"/>
      <c r="Q51" s="12">
        <f>+IF(IFERROR(VLOOKUP(Tabla3[[#This Row],[Column14]],Tabla4[[NIT]:[TOTAL CREDITO]],3,FALSE),0)="",0,IFERROR(VLOOKUP(Tabla3[[#This Row],[Column14]],Tabla4[[NIT]:[TOTAL CREDITO]],3,FALSE),0))</f>
        <v>0</v>
      </c>
      <c r="R51" s="9">
        <f>+IFERROR(VLOOKUP(Tabla3[[#This Row],[Column14]],Tabla4[[NIT]:[TOTAL CREDITO]],6,FALSE),0)</f>
        <v>0</v>
      </c>
      <c r="S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1" s="5"/>
      <c r="AL51"/>
    </row>
    <row r="52" spans="1:38" ht="15" customHeight="1">
      <c r="A52" s="153" t="s">
        <v>1558</v>
      </c>
      <c r="B52" s="154">
        <v>42979</v>
      </c>
      <c r="C52" s="153" t="s">
        <v>1545</v>
      </c>
      <c r="D52" s="153" t="s">
        <v>1546</v>
      </c>
      <c r="E52" s="153" t="s">
        <v>1547</v>
      </c>
      <c r="F52" s="153">
        <v>1</v>
      </c>
      <c r="G52" s="153" t="s">
        <v>48</v>
      </c>
      <c r="H52" s="153">
        <v>1</v>
      </c>
      <c r="I52" s="153" t="s">
        <v>1559</v>
      </c>
      <c r="J52" s="153" t="s">
        <v>10</v>
      </c>
      <c r="K52" s="153" t="s">
        <v>11</v>
      </c>
      <c r="L52" s="153"/>
      <c r="M52" s="153" t="s">
        <v>124</v>
      </c>
      <c r="N52" s="153">
        <v>900330225</v>
      </c>
      <c r="O52" s="155">
        <v>7554622</v>
      </c>
      <c r="P52" s="7"/>
      <c r="Q52" s="12">
        <f>+IF(IFERROR(VLOOKUP(Tabla3[[#This Row],[Column14]],Tabla4[[NIT]:[TOTAL CREDITO]],3,FALSE),0)="",0,IFERROR(VLOOKUP(Tabla3[[#This Row],[Column14]],Tabla4[[NIT]:[TOTAL CREDITO]],3,FALSE),0))</f>
        <v>0</v>
      </c>
      <c r="R52" s="9">
        <f>+IFERROR(VLOOKUP(Tabla3[[#This Row],[Column14]],Tabla4[[NIT]:[TOTAL CREDITO]],6,FALSE),0)</f>
        <v>0</v>
      </c>
      <c r="S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2" s="5"/>
      <c r="AL52"/>
    </row>
    <row r="53" spans="1:38" ht="15" customHeight="1">
      <c r="A53" s="153" t="s">
        <v>1558</v>
      </c>
      <c r="B53" s="154">
        <v>42979</v>
      </c>
      <c r="C53" s="153" t="s">
        <v>1545</v>
      </c>
      <c r="D53" s="153" t="s">
        <v>1546</v>
      </c>
      <c r="E53" s="153" t="s">
        <v>1547</v>
      </c>
      <c r="F53" s="153">
        <v>1</v>
      </c>
      <c r="G53" s="153" t="s">
        <v>48</v>
      </c>
      <c r="H53" s="153">
        <v>1</v>
      </c>
      <c r="I53" s="153" t="s">
        <v>1559</v>
      </c>
      <c r="J53" s="153" t="s">
        <v>1422</v>
      </c>
      <c r="K53" s="153" t="s">
        <v>1423</v>
      </c>
      <c r="L53" s="153"/>
      <c r="M53" s="153" t="s">
        <v>124</v>
      </c>
      <c r="N53" s="153">
        <v>900330225</v>
      </c>
      <c r="O53" s="155">
        <v>7730252</v>
      </c>
      <c r="P53" s="7"/>
      <c r="Q53" s="12">
        <f>+IF(IFERROR(VLOOKUP(Tabla3[[#This Row],[Column14]],Tabla4[[NIT]:[TOTAL CREDITO]],3,FALSE),0)="",0,IFERROR(VLOOKUP(Tabla3[[#This Row],[Column14]],Tabla4[[NIT]:[TOTAL CREDITO]],3,FALSE),0))</f>
        <v>0</v>
      </c>
      <c r="R53" s="9">
        <f>+IFERROR(VLOOKUP(Tabla3[[#This Row],[Column14]],Tabla4[[NIT]:[TOTAL CREDITO]],6,FALSE),0)</f>
        <v>0</v>
      </c>
      <c r="S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3" s="5"/>
      <c r="AL53"/>
    </row>
    <row r="54" spans="1:38" ht="15" customHeight="1">
      <c r="A54" s="153" t="s">
        <v>1558</v>
      </c>
      <c r="B54" s="154">
        <v>42979</v>
      </c>
      <c r="C54" s="153" t="s">
        <v>1545</v>
      </c>
      <c r="D54" s="153" t="s">
        <v>1546</v>
      </c>
      <c r="E54" s="153" t="s">
        <v>1547</v>
      </c>
      <c r="F54" s="153">
        <v>1</v>
      </c>
      <c r="G54" s="153" t="s">
        <v>48</v>
      </c>
      <c r="H54" s="153">
        <v>1</v>
      </c>
      <c r="I54" s="153" t="s">
        <v>1559</v>
      </c>
      <c r="J54" s="153" t="s">
        <v>352</v>
      </c>
      <c r="K54" s="153" t="s">
        <v>353</v>
      </c>
      <c r="L54" s="153"/>
      <c r="M54" s="153" t="s">
        <v>124</v>
      </c>
      <c r="N54" s="153">
        <v>900330225</v>
      </c>
      <c r="O54" s="155">
        <v>6133613</v>
      </c>
      <c r="P54" s="7"/>
      <c r="Q54" s="12">
        <f>+IF(IFERROR(VLOOKUP(Tabla3[[#This Row],[Column14]],Tabla4[[NIT]:[TOTAL CREDITO]],3,FALSE),0)="",0,IFERROR(VLOOKUP(Tabla3[[#This Row],[Column14]],Tabla4[[NIT]:[TOTAL CREDITO]],3,FALSE),0))</f>
        <v>0</v>
      </c>
      <c r="R54" s="9">
        <f>+IFERROR(VLOOKUP(Tabla3[[#This Row],[Column14]],Tabla4[[NIT]:[TOTAL CREDITO]],6,FALSE),0)</f>
        <v>0</v>
      </c>
      <c r="S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4" s="5"/>
      <c r="AL54"/>
    </row>
    <row r="55" spans="1:38" ht="15" customHeight="1">
      <c r="A55" s="153" t="s">
        <v>1558</v>
      </c>
      <c r="B55" s="154">
        <v>42979</v>
      </c>
      <c r="C55" s="153" t="s">
        <v>1545</v>
      </c>
      <c r="D55" s="153" t="s">
        <v>1546</v>
      </c>
      <c r="E55" s="153" t="s">
        <v>1547</v>
      </c>
      <c r="F55" s="153">
        <v>1</v>
      </c>
      <c r="G55" s="153" t="s">
        <v>48</v>
      </c>
      <c r="H55" s="153">
        <v>1</v>
      </c>
      <c r="I55" s="153" t="s">
        <v>1559</v>
      </c>
      <c r="J55" s="153" t="s">
        <v>1550</v>
      </c>
      <c r="K55" s="153" t="s">
        <v>1438</v>
      </c>
      <c r="L55" s="153"/>
      <c r="M55" s="153" t="s">
        <v>124</v>
      </c>
      <c r="N55" s="153">
        <v>900330225</v>
      </c>
      <c r="O55" s="155">
        <v>3521008</v>
      </c>
      <c r="P55" s="7"/>
      <c r="Q55" s="12">
        <f>+IF(IFERROR(VLOOKUP(Tabla3[[#This Row],[Column14]],Tabla4[[NIT]:[TOTAL CREDITO]],3,FALSE),0)="",0,IFERROR(VLOOKUP(Tabla3[[#This Row],[Column14]],Tabla4[[NIT]:[TOTAL CREDITO]],3,FALSE),0))</f>
        <v>0</v>
      </c>
      <c r="R55" s="9">
        <f>+IFERROR(VLOOKUP(Tabla3[[#This Row],[Column14]],Tabla4[[NIT]:[TOTAL CREDITO]],6,FALSE),0)</f>
        <v>0</v>
      </c>
      <c r="S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5" s="5"/>
      <c r="AL55"/>
    </row>
    <row r="56" spans="1:38" ht="15" customHeight="1">
      <c r="A56" s="153" t="s">
        <v>1558</v>
      </c>
      <c r="B56" s="154">
        <v>42979</v>
      </c>
      <c r="C56" s="153" t="s">
        <v>1545</v>
      </c>
      <c r="D56" s="153" t="s">
        <v>1546</v>
      </c>
      <c r="E56" s="153" t="s">
        <v>1547</v>
      </c>
      <c r="F56" s="153">
        <v>1</v>
      </c>
      <c r="G56" s="153" t="s">
        <v>48</v>
      </c>
      <c r="H56" s="153">
        <v>1</v>
      </c>
      <c r="I56" s="153" t="s">
        <v>1559</v>
      </c>
      <c r="J56" s="153" t="s">
        <v>1550</v>
      </c>
      <c r="K56" s="153" t="s">
        <v>1426</v>
      </c>
      <c r="L56" s="153"/>
      <c r="M56" s="153" t="s">
        <v>124</v>
      </c>
      <c r="N56" s="153">
        <v>900330225</v>
      </c>
      <c r="O56" s="155">
        <v>3521008</v>
      </c>
      <c r="P56" s="7"/>
      <c r="Q56" s="12">
        <f>+IF(IFERROR(VLOOKUP(Tabla3[[#This Row],[Column14]],Tabla4[[NIT]:[TOTAL CREDITO]],3,FALSE),0)="",0,IFERROR(VLOOKUP(Tabla3[[#This Row],[Column14]],Tabla4[[NIT]:[TOTAL CREDITO]],3,FALSE),0))</f>
        <v>0</v>
      </c>
      <c r="R56" s="9">
        <f>+IFERROR(VLOOKUP(Tabla3[[#This Row],[Column14]],Tabla4[[NIT]:[TOTAL CREDITO]],6,FALSE),0)</f>
        <v>0</v>
      </c>
      <c r="S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6" s="5"/>
      <c r="AL56"/>
    </row>
    <row r="57" spans="1:38" ht="15" customHeight="1">
      <c r="A57" s="153" t="s">
        <v>1558</v>
      </c>
      <c r="B57" s="154">
        <v>42979</v>
      </c>
      <c r="C57" s="153" t="s">
        <v>1545</v>
      </c>
      <c r="D57" s="153" t="s">
        <v>1546</v>
      </c>
      <c r="E57" s="153" t="s">
        <v>1547</v>
      </c>
      <c r="F57" s="153">
        <v>1</v>
      </c>
      <c r="G57" s="153" t="s">
        <v>48</v>
      </c>
      <c r="H57" s="153">
        <v>1</v>
      </c>
      <c r="I57" s="153" t="s">
        <v>1559</v>
      </c>
      <c r="J57" s="153" t="s">
        <v>1428</v>
      </c>
      <c r="K57" s="153" t="s">
        <v>32</v>
      </c>
      <c r="L57" s="153"/>
      <c r="M57" s="153" t="s">
        <v>124</v>
      </c>
      <c r="N57" s="153">
        <v>900330225</v>
      </c>
      <c r="O57" s="155">
        <v>3067227</v>
      </c>
      <c r="P57" s="7"/>
      <c r="Q57" s="12">
        <f>+IF(IFERROR(VLOOKUP(Tabla3[[#This Row],[Column14]],Tabla4[[NIT]:[TOTAL CREDITO]],3,FALSE),0)="",0,IFERROR(VLOOKUP(Tabla3[[#This Row],[Column14]],Tabla4[[NIT]:[TOTAL CREDITO]],3,FALSE),0))</f>
        <v>0</v>
      </c>
      <c r="R57" s="9">
        <f>+IFERROR(VLOOKUP(Tabla3[[#This Row],[Column14]],Tabla4[[NIT]:[TOTAL CREDITO]],6,FALSE),0)</f>
        <v>0</v>
      </c>
      <c r="S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7" s="5"/>
      <c r="AL57"/>
    </row>
    <row r="58" spans="1:38" ht="15" customHeight="1">
      <c r="A58" s="153" t="s">
        <v>1558</v>
      </c>
      <c r="B58" s="154">
        <v>42979</v>
      </c>
      <c r="C58" s="153" t="s">
        <v>1545</v>
      </c>
      <c r="D58" s="153" t="s">
        <v>1546</v>
      </c>
      <c r="E58" s="153" t="s">
        <v>1547</v>
      </c>
      <c r="F58" s="153">
        <v>1</v>
      </c>
      <c r="G58" s="153" t="s">
        <v>48</v>
      </c>
      <c r="H58" s="153">
        <v>1</v>
      </c>
      <c r="I58" s="153" t="s">
        <v>1559</v>
      </c>
      <c r="J58" s="153" t="s">
        <v>1433</v>
      </c>
      <c r="K58" s="153" t="s">
        <v>1426</v>
      </c>
      <c r="L58" s="153"/>
      <c r="M58" s="153" t="s">
        <v>124</v>
      </c>
      <c r="N58" s="153">
        <v>900330225</v>
      </c>
      <c r="O58" s="155">
        <v>3941176</v>
      </c>
      <c r="P58" s="7"/>
      <c r="Q58" s="12">
        <f>+IF(IFERROR(VLOOKUP(Tabla3[[#This Row],[Column14]],Tabla4[[NIT]:[TOTAL CREDITO]],3,FALSE),0)="",0,IFERROR(VLOOKUP(Tabla3[[#This Row],[Column14]],Tabla4[[NIT]:[TOTAL CREDITO]],3,FALSE),0))</f>
        <v>0</v>
      </c>
      <c r="R58" s="9">
        <f>+IFERROR(VLOOKUP(Tabla3[[#This Row],[Column14]],Tabla4[[NIT]:[TOTAL CREDITO]],6,FALSE),0)</f>
        <v>0</v>
      </c>
      <c r="S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8" s="5"/>
      <c r="AL58"/>
    </row>
    <row r="59" spans="1:38" ht="15" customHeight="1">
      <c r="A59" s="153" t="s">
        <v>1558</v>
      </c>
      <c r="B59" s="154">
        <v>42979</v>
      </c>
      <c r="C59" s="153" t="s">
        <v>1545</v>
      </c>
      <c r="D59" s="153" t="s">
        <v>1546</v>
      </c>
      <c r="E59" s="153" t="s">
        <v>1547</v>
      </c>
      <c r="F59" s="153">
        <v>1</v>
      </c>
      <c r="G59" s="153" t="s">
        <v>48</v>
      </c>
      <c r="H59" s="153">
        <v>1</v>
      </c>
      <c r="I59" s="153" t="s">
        <v>1559</v>
      </c>
      <c r="J59" s="153" t="s">
        <v>1433</v>
      </c>
      <c r="K59" s="153" t="s">
        <v>16</v>
      </c>
      <c r="L59" s="153"/>
      <c r="M59" s="153" t="s">
        <v>124</v>
      </c>
      <c r="N59" s="153">
        <v>900330225</v>
      </c>
      <c r="O59" s="155">
        <v>3941176</v>
      </c>
      <c r="P59" s="7"/>
      <c r="Q59" s="12">
        <f>+IF(IFERROR(VLOOKUP(Tabla3[[#This Row],[Column14]],Tabla4[[NIT]:[TOTAL CREDITO]],3,FALSE),0)="",0,IFERROR(VLOOKUP(Tabla3[[#This Row],[Column14]],Tabla4[[NIT]:[TOTAL CREDITO]],3,FALSE),0))</f>
        <v>0</v>
      </c>
      <c r="R59" s="9">
        <f>+IFERROR(VLOOKUP(Tabla3[[#This Row],[Column14]],Tabla4[[NIT]:[TOTAL CREDITO]],6,FALSE),0)</f>
        <v>0</v>
      </c>
      <c r="S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" s="5"/>
      <c r="AL59"/>
    </row>
    <row r="60" spans="1:38" ht="15" customHeight="1">
      <c r="A60" s="153" t="s">
        <v>1558</v>
      </c>
      <c r="B60" s="154">
        <v>42979</v>
      </c>
      <c r="C60" s="153" t="s">
        <v>1545</v>
      </c>
      <c r="D60" s="153" t="s">
        <v>1546</v>
      </c>
      <c r="E60" s="153" t="s">
        <v>1547</v>
      </c>
      <c r="F60" s="153">
        <v>1</v>
      </c>
      <c r="G60" s="153" t="s">
        <v>48</v>
      </c>
      <c r="H60" s="153">
        <v>1</v>
      </c>
      <c r="I60" s="153" t="s">
        <v>1559</v>
      </c>
      <c r="J60" s="153" t="s">
        <v>1437</v>
      </c>
      <c r="K60" s="153" t="s">
        <v>1426</v>
      </c>
      <c r="L60" s="153"/>
      <c r="M60" s="153" t="s">
        <v>124</v>
      </c>
      <c r="N60" s="153">
        <v>900330225</v>
      </c>
      <c r="O60" s="155">
        <v>3696639</v>
      </c>
      <c r="P60" s="7"/>
      <c r="Q60" s="12">
        <f>+IF(IFERROR(VLOOKUP(Tabla3[[#This Row],[Column14]],Tabla4[[NIT]:[TOTAL CREDITO]],3,FALSE),0)="",0,IFERROR(VLOOKUP(Tabla3[[#This Row],[Column14]],Tabla4[[NIT]:[TOTAL CREDITO]],3,FALSE),0))</f>
        <v>0</v>
      </c>
      <c r="R60" s="9">
        <f>+IFERROR(VLOOKUP(Tabla3[[#This Row],[Column14]],Tabla4[[NIT]:[TOTAL CREDITO]],6,FALSE),0)</f>
        <v>0</v>
      </c>
      <c r="S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0" s="5"/>
      <c r="AL60"/>
    </row>
    <row r="61" spans="1:38" ht="15" customHeight="1">
      <c r="A61" s="153" t="s">
        <v>1560</v>
      </c>
      <c r="B61" s="154">
        <v>42979</v>
      </c>
      <c r="C61" s="153" t="s">
        <v>1229</v>
      </c>
      <c r="D61" s="153" t="s">
        <v>1546</v>
      </c>
      <c r="E61" s="153" t="s">
        <v>1547</v>
      </c>
      <c r="F61" s="153">
        <v>1</v>
      </c>
      <c r="G61" s="153" t="s">
        <v>48</v>
      </c>
      <c r="H61" s="153">
        <v>1</v>
      </c>
      <c r="I61" s="153" t="s">
        <v>1561</v>
      </c>
      <c r="J61" s="153" t="s">
        <v>14</v>
      </c>
      <c r="K61" s="153" t="s">
        <v>17</v>
      </c>
      <c r="L61" s="153"/>
      <c r="M61" s="153" t="s">
        <v>49</v>
      </c>
      <c r="N61" s="153">
        <v>900330225</v>
      </c>
      <c r="O61" s="155">
        <v>3360504</v>
      </c>
      <c r="P61" s="7"/>
      <c r="Q61" s="12">
        <f>+IF(IFERROR(VLOOKUP(Tabla3[[#This Row],[Column14]],Tabla4[[NIT]:[TOTAL CREDITO]],3,FALSE),0)="",0,IFERROR(VLOOKUP(Tabla3[[#This Row],[Column14]],Tabla4[[NIT]:[TOTAL CREDITO]],3,FALSE),0))</f>
        <v>0</v>
      </c>
      <c r="R61" s="9">
        <f>+IFERROR(VLOOKUP(Tabla3[[#This Row],[Column14]],Tabla4[[NIT]:[TOTAL CREDITO]],6,FALSE),0)</f>
        <v>0</v>
      </c>
      <c r="S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1" s="5"/>
      <c r="AL61"/>
    </row>
    <row r="62" spans="1:38" ht="15" customHeight="1">
      <c r="A62" s="153" t="s">
        <v>1560</v>
      </c>
      <c r="B62" s="154">
        <v>42979</v>
      </c>
      <c r="C62" s="153" t="s">
        <v>1229</v>
      </c>
      <c r="D62" s="153" t="s">
        <v>1546</v>
      </c>
      <c r="E62" s="153" t="s">
        <v>1547</v>
      </c>
      <c r="F62" s="153">
        <v>1</v>
      </c>
      <c r="G62" s="153" t="s">
        <v>48</v>
      </c>
      <c r="H62" s="153">
        <v>1</v>
      </c>
      <c r="I62" s="153" t="s">
        <v>1561</v>
      </c>
      <c r="J62" s="153" t="s">
        <v>14</v>
      </c>
      <c r="K62" s="153" t="s">
        <v>16</v>
      </c>
      <c r="L62" s="153"/>
      <c r="M62" s="153" t="s">
        <v>49</v>
      </c>
      <c r="N62" s="153">
        <v>900330225</v>
      </c>
      <c r="O62" s="155">
        <v>3360504</v>
      </c>
      <c r="P62" s="7"/>
      <c r="Q62" s="12">
        <f>+IF(IFERROR(VLOOKUP(Tabla3[[#This Row],[Column14]],Tabla4[[NIT]:[TOTAL CREDITO]],3,FALSE),0)="",0,IFERROR(VLOOKUP(Tabla3[[#This Row],[Column14]],Tabla4[[NIT]:[TOTAL CREDITO]],3,FALSE),0))</f>
        <v>0</v>
      </c>
      <c r="R62" s="9">
        <f>+IFERROR(VLOOKUP(Tabla3[[#This Row],[Column14]],Tabla4[[NIT]:[TOTAL CREDITO]],6,FALSE),0)</f>
        <v>0</v>
      </c>
      <c r="S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2" s="5"/>
      <c r="AL62"/>
    </row>
    <row r="63" spans="1:38" ht="15" customHeight="1">
      <c r="A63" s="153" t="s">
        <v>1560</v>
      </c>
      <c r="B63" s="154">
        <v>42979</v>
      </c>
      <c r="C63" s="153" t="s">
        <v>1229</v>
      </c>
      <c r="D63" s="153" t="s">
        <v>1546</v>
      </c>
      <c r="E63" s="153" t="s">
        <v>1547</v>
      </c>
      <c r="F63" s="153">
        <v>1</v>
      </c>
      <c r="G63" s="153" t="s">
        <v>48</v>
      </c>
      <c r="H63" s="153">
        <v>1</v>
      </c>
      <c r="I63" s="153" t="s">
        <v>1561</v>
      </c>
      <c r="J63" s="153" t="s">
        <v>14</v>
      </c>
      <c r="K63" s="153" t="s">
        <v>15</v>
      </c>
      <c r="L63" s="153"/>
      <c r="M63" s="153" t="s">
        <v>49</v>
      </c>
      <c r="N63" s="153">
        <v>900330225</v>
      </c>
      <c r="O63" s="155">
        <v>3360504</v>
      </c>
      <c r="P63" s="7"/>
      <c r="Q63" s="12">
        <f>+IF(IFERROR(VLOOKUP(Tabla3[[#This Row],[Column14]],Tabla4[[NIT]:[TOTAL CREDITO]],3,FALSE),0)="",0,IFERROR(VLOOKUP(Tabla3[[#This Row],[Column14]],Tabla4[[NIT]:[TOTAL CREDITO]],3,FALSE),0))</f>
        <v>0</v>
      </c>
      <c r="R63" s="9">
        <f>+IFERROR(VLOOKUP(Tabla3[[#This Row],[Column14]],Tabla4[[NIT]:[TOTAL CREDITO]],6,FALSE),0)</f>
        <v>0</v>
      </c>
      <c r="S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3" s="5"/>
      <c r="AL63"/>
    </row>
    <row r="64" spans="1:38" ht="15" customHeight="1">
      <c r="A64" s="153" t="s">
        <v>1560</v>
      </c>
      <c r="B64" s="154">
        <v>42979</v>
      </c>
      <c r="C64" s="153" t="s">
        <v>1229</v>
      </c>
      <c r="D64" s="153" t="s">
        <v>1546</v>
      </c>
      <c r="E64" s="153" t="s">
        <v>1547</v>
      </c>
      <c r="F64" s="153">
        <v>1</v>
      </c>
      <c r="G64" s="153" t="s">
        <v>48</v>
      </c>
      <c r="H64" s="153">
        <v>1</v>
      </c>
      <c r="I64" s="153" t="s">
        <v>1561</v>
      </c>
      <c r="J64" s="153" t="s">
        <v>27</v>
      </c>
      <c r="K64" s="153" t="s">
        <v>16</v>
      </c>
      <c r="L64" s="153"/>
      <c r="M64" s="153" t="s">
        <v>49</v>
      </c>
      <c r="N64" s="153">
        <v>900330225</v>
      </c>
      <c r="O64" s="155">
        <v>5789916</v>
      </c>
      <c r="P64" s="7"/>
      <c r="Q64" s="12">
        <f>+IF(IFERROR(VLOOKUP(Tabla3[[#This Row],[Column14]],Tabla4[[NIT]:[TOTAL CREDITO]],3,FALSE),0)="",0,IFERROR(VLOOKUP(Tabla3[[#This Row],[Column14]],Tabla4[[NIT]:[TOTAL CREDITO]],3,FALSE),0))</f>
        <v>0</v>
      </c>
      <c r="R64" s="9">
        <f>+IFERROR(VLOOKUP(Tabla3[[#This Row],[Column14]],Tabla4[[NIT]:[TOTAL CREDITO]],6,FALSE),0)</f>
        <v>0</v>
      </c>
      <c r="S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4" s="5"/>
      <c r="AL64"/>
    </row>
    <row r="65" spans="1:38" ht="15" customHeight="1">
      <c r="A65" s="153" t="s">
        <v>1560</v>
      </c>
      <c r="B65" s="154">
        <v>42979</v>
      </c>
      <c r="C65" s="153" t="s">
        <v>1229</v>
      </c>
      <c r="D65" s="153" t="s">
        <v>1546</v>
      </c>
      <c r="E65" s="153" t="s">
        <v>1547</v>
      </c>
      <c r="F65" s="153">
        <v>1</v>
      </c>
      <c r="G65" s="153" t="s">
        <v>48</v>
      </c>
      <c r="H65" s="153">
        <v>1</v>
      </c>
      <c r="I65" s="153" t="s">
        <v>1561</v>
      </c>
      <c r="J65" s="153" t="s">
        <v>27</v>
      </c>
      <c r="K65" s="153" t="s">
        <v>26</v>
      </c>
      <c r="L65" s="153"/>
      <c r="M65" s="153" t="s">
        <v>49</v>
      </c>
      <c r="N65" s="153">
        <v>900330225</v>
      </c>
      <c r="O65" s="155">
        <v>5789916</v>
      </c>
      <c r="P65" s="7"/>
      <c r="Q65" s="12">
        <f>+IF(IFERROR(VLOOKUP(Tabla3[[#This Row],[Column14]],Tabla4[[NIT]:[TOTAL CREDITO]],3,FALSE),0)="",0,IFERROR(VLOOKUP(Tabla3[[#This Row],[Column14]],Tabla4[[NIT]:[TOTAL CREDITO]],3,FALSE),0))</f>
        <v>0</v>
      </c>
      <c r="R65" s="9">
        <f>+IFERROR(VLOOKUP(Tabla3[[#This Row],[Column14]],Tabla4[[NIT]:[TOTAL CREDITO]],6,FALSE),0)</f>
        <v>0</v>
      </c>
      <c r="S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" s="5"/>
      <c r="AL65"/>
    </row>
    <row r="66" spans="1:38" ht="15" customHeight="1">
      <c r="A66" s="153" t="s">
        <v>1560</v>
      </c>
      <c r="B66" s="154">
        <v>42979</v>
      </c>
      <c r="C66" s="153" t="s">
        <v>1229</v>
      </c>
      <c r="D66" s="153" t="s">
        <v>1546</v>
      </c>
      <c r="E66" s="153" t="s">
        <v>1547</v>
      </c>
      <c r="F66" s="153">
        <v>1</v>
      </c>
      <c r="G66" s="153" t="s">
        <v>48</v>
      </c>
      <c r="H66" s="153">
        <v>1</v>
      </c>
      <c r="I66" s="153" t="s">
        <v>1561</v>
      </c>
      <c r="J66" s="153" t="s">
        <v>10</v>
      </c>
      <c r="K66" s="153" t="s">
        <v>11</v>
      </c>
      <c r="L66" s="153"/>
      <c r="M66" s="153" t="s">
        <v>49</v>
      </c>
      <c r="N66" s="153">
        <v>900330225</v>
      </c>
      <c r="O66" s="155">
        <v>7554622</v>
      </c>
      <c r="P66" s="7"/>
      <c r="Q66" s="12">
        <f>+IF(IFERROR(VLOOKUP(Tabla3[[#This Row],[Column14]],Tabla4[[NIT]:[TOTAL CREDITO]],3,FALSE),0)="",0,IFERROR(VLOOKUP(Tabla3[[#This Row],[Column14]],Tabla4[[NIT]:[TOTAL CREDITO]],3,FALSE),0))</f>
        <v>0</v>
      </c>
      <c r="R66" s="9">
        <f>+IFERROR(VLOOKUP(Tabla3[[#This Row],[Column14]],Tabla4[[NIT]:[TOTAL CREDITO]],6,FALSE),0)</f>
        <v>0</v>
      </c>
      <c r="S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" s="5"/>
      <c r="AL66"/>
    </row>
    <row r="67" spans="1:38" ht="15" customHeight="1">
      <c r="A67" s="153" t="s">
        <v>1560</v>
      </c>
      <c r="B67" s="154">
        <v>42979</v>
      </c>
      <c r="C67" s="153" t="s">
        <v>1229</v>
      </c>
      <c r="D67" s="153" t="s">
        <v>1546</v>
      </c>
      <c r="E67" s="153" t="s">
        <v>1547</v>
      </c>
      <c r="F67" s="153">
        <v>1</v>
      </c>
      <c r="G67" s="153" t="s">
        <v>48</v>
      </c>
      <c r="H67" s="153">
        <v>1</v>
      </c>
      <c r="I67" s="153" t="s">
        <v>1561</v>
      </c>
      <c r="J67" s="153" t="s">
        <v>352</v>
      </c>
      <c r="K67" s="153" t="s">
        <v>353</v>
      </c>
      <c r="L67" s="153"/>
      <c r="M67" s="153" t="s">
        <v>49</v>
      </c>
      <c r="N67" s="153">
        <v>900330225</v>
      </c>
      <c r="O67" s="155">
        <v>6133613</v>
      </c>
      <c r="P67" s="7"/>
      <c r="Q67" s="12">
        <f>+IF(IFERROR(VLOOKUP(Tabla3[[#This Row],[Column14]],Tabla4[[NIT]:[TOTAL CREDITO]],3,FALSE),0)="",0,IFERROR(VLOOKUP(Tabla3[[#This Row],[Column14]],Tabla4[[NIT]:[TOTAL CREDITO]],3,FALSE),0))</f>
        <v>0</v>
      </c>
      <c r="R67" s="9">
        <f>+IFERROR(VLOOKUP(Tabla3[[#This Row],[Column14]],Tabla4[[NIT]:[TOTAL CREDITO]],6,FALSE),0)</f>
        <v>0</v>
      </c>
      <c r="S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7" s="5"/>
      <c r="AL67"/>
    </row>
    <row r="68" spans="1:38" ht="15" customHeight="1">
      <c r="A68" s="153" t="s">
        <v>1560</v>
      </c>
      <c r="B68" s="154">
        <v>42979</v>
      </c>
      <c r="C68" s="153" t="s">
        <v>1229</v>
      </c>
      <c r="D68" s="153" t="s">
        <v>1546</v>
      </c>
      <c r="E68" s="153" t="s">
        <v>1547</v>
      </c>
      <c r="F68" s="153">
        <v>1</v>
      </c>
      <c r="G68" s="153" t="s">
        <v>48</v>
      </c>
      <c r="H68" s="153">
        <v>1</v>
      </c>
      <c r="I68" s="153" t="s">
        <v>1561</v>
      </c>
      <c r="J68" s="153" t="s">
        <v>352</v>
      </c>
      <c r="K68" s="153" t="s">
        <v>44</v>
      </c>
      <c r="L68" s="153"/>
      <c r="M68" s="153" t="s">
        <v>49</v>
      </c>
      <c r="N68" s="153">
        <v>900330225</v>
      </c>
      <c r="O68" s="155">
        <v>6133613</v>
      </c>
      <c r="P68" s="7"/>
      <c r="Q68" s="12">
        <f>+IF(IFERROR(VLOOKUP(Tabla3[[#This Row],[Column14]],Tabla4[[NIT]:[TOTAL CREDITO]],3,FALSE),0)="",0,IFERROR(VLOOKUP(Tabla3[[#This Row],[Column14]],Tabla4[[NIT]:[TOTAL CREDITO]],3,FALSE),0))</f>
        <v>0</v>
      </c>
      <c r="R68" s="9">
        <f>+IFERROR(VLOOKUP(Tabla3[[#This Row],[Column14]],Tabla4[[NIT]:[TOTAL CREDITO]],6,FALSE),0)</f>
        <v>0</v>
      </c>
      <c r="S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8" s="5"/>
      <c r="AL68"/>
    </row>
    <row r="69" spans="1:38" ht="15" customHeight="1">
      <c r="A69" s="153" t="s">
        <v>1560</v>
      </c>
      <c r="B69" s="154">
        <v>42979</v>
      </c>
      <c r="C69" s="153" t="s">
        <v>1229</v>
      </c>
      <c r="D69" s="153" t="s">
        <v>1546</v>
      </c>
      <c r="E69" s="153" t="s">
        <v>1547</v>
      </c>
      <c r="F69" s="153">
        <v>1</v>
      </c>
      <c r="G69" s="153" t="s">
        <v>48</v>
      </c>
      <c r="H69" s="153">
        <v>1</v>
      </c>
      <c r="I69" s="153" t="s">
        <v>1561</v>
      </c>
      <c r="J69" s="153" t="s">
        <v>1428</v>
      </c>
      <c r="K69" s="153" t="s">
        <v>32</v>
      </c>
      <c r="L69" s="153"/>
      <c r="M69" s="153" t="s">
        <v>49</v>
      </c>
      <c r="N69" s="153">
        <v>900330225</v>
      </c>
      <c r="O69" s="155">
        <v>3067227</v>
      </c>
      <c r="P69" s="7"/>
      <c r="Q69" s="12">
        <f>+IF(IFERROR(VLOOKUP(Tabla3[[#This Row],[Column14]],Tabla4[[NIT]:[TOTAL CREDITO]],3,FALSE),0)="",0,IFERROR(VLOOKUP(Tabla3[[#This Row],[Column14]],Tabla4[[NIT]:[TOTAL CREDITO]],3,FALSE),0))</f>
        <v>0</v>
      </c>
      <c r="R69" s="9">
        <f>+IFERROR(VLOOKUP(Tabla3[[#This Row],[Column14]],Tabla4[[NIT]:[TOTAL CREDITO]],6,FALSE),0)</f>
        <v>0</v>
      </c>
      <c r="S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9" s="5"/>
      <c r="AL69"/>
    </row>
    <row r="70" spans="1:38" ht="15" customHeight="1">
      <c r="A70" s="153" t="s">
        <v>1560</v>
      </c>
      <c r="B70" s="154">
        <v>42979</v>
      </c>
      <c r="C70" s="153" t="s">
        <v>1229</v>
      </c>
      <c r="D70" s="153" t="s">
        <v>1546</v>
      </c>
      <c r="E70" s="153" t="s">
        <v>1547</v>
      </c>
      <c r="F70" s="153">
        <v>1</v>
      </c>
      <c r="G70" s="153" t="s">
        <v>48</v>
      </c>
      <c r="H70" s="153">
        <v>1</v>
      </c>
      <c r="I70" s="153" t="s">
        <v>1561</v>
      </c>
      <c r="J70" s="153" t="s">
        <v>1437</v>
      </c>
      <c r="K70" s="153" t="s">
        <v>1436</v>
      </c>
      <c r="L70" s="153"/>
      <c r="M70" s="153" t="s">
        <v>49</v>
      </c>
      <c r="N70" s="153">
        <v>900330225</v>
      </c>
      <c r="O70" s="155">
        <v>3696639</v>
      </c>
      <c r="P70" s="7"/>
      <c r="Q70" s="12">
        <f>+IF(IFERROR(VLOOKUP(Tabla3[[#This Row],[Column14]],Tabla4[[NIT]:[TOTAL CREDITO]],3,FALSE),0)="",0,IFERROR(VLOOKUP(Tabla3[[#This Row],[Column14]],Tabla4[[NIT]:[TOTAL CREDITO]],3,FALSE),0))</f>
        <v>0</v>
      </c>
      <c r="R70" s="9">
        <f>+IFERROR(VLOOKUP(Tabla3[[#This Row],[Column14]],Tabla4[[NIT]:[TOTAL CREDITO]],6,FALSE),0)</f>
        <v>0</v>
      </c>
      <c r="S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0" s="5"/>
      <c r="AL70"/>
    </row>
    <row r="71" spans="1:38" ht="15" customHeight="1">
      <c r="A71" s="153" t="s">
        <v>1560</v>
      </c>
      <c r="B71" s="154">
        <v>42979</v>
      </c>
      <c r="C71" s="153" t="s">
        <v>1229</v>
      </c>
      <c r="D71" s="153" t="s">
        <v>1546</v>
      </c>
      <c r="E71" s="153" t="s">
        <v>1547</v>
      </c>
      <c r="F71" s="153">
        <v>1</v>
      </c>
      <c r="G71" s="153" t="s">
        <v>48</v>
      </c>
      <c r="H71" s="153">
        <v>1</v>
      </c>
      <c r="I71" s="153" t="s">
        <v>1561</v>
      </c>
      <c r="J71" s="153" t="s">
        <v>1437</v>
      </c>
      <c r="K71" s="153" t="s">
        <v>1438</v>
      </c>
      <c r="L71" s="153"/>
      <c r="M71" s="153" t="s">
        <v>49</v>
      </c>
      <c r="N71" s="153">
        <v>900330225</v>
      </c>
      <c r="O71" s="155">
        <v>3696639</v>
      </c>
      <c r="P71" s="7"/>
      <c r="Q71" s="12">
        <f>+IF(IFERROR(VLOOKUP(Tabla3[[#This Row],[Column14]],Tabla4[[NIT]:[TOTAL CREDITO]],3,FALSE),0)="",0,IFERROR(VLOOKUP(Tabla3[[#This Row],[Column14]],Tabla4[[NIT]:[TOTAL CREDITO]],3,FALSE),0))</f>
        <v>0</v>
      </c>
      <c r="R71" s="9">
        <f>+IFERROR(VLOOKUP(Tabla3[[#This Row],[Column14]],Tabla4[[NIT]:[TOTAL CREDITO]],6,FALSE),0)</f>
        <v>0</v>
      </c>
      <c r="S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1" s="5"/>
      <c r="AL71"/>
    </row>
    <row r="72" spans="1:38" ht="15" customHeight="1">
      <c r="A72" s="153" t="s">
        <v>1560</v>
      </c>
      <c r="B72" s="154">
        <v>42979</v>
      </c>
      <c r="C72" s="153" t="s">
        <v>1229</v>
      </c>
      <c r="D72" s="153" t="s">
        <v>1546</v>
      </c>
      <c r="E72" s="153" t="s">
        <v>1547</v>
      </c>
      <c r="F72" s="153">
        <v>1</v>
      </c>
      <c r="G72" s="153" t="s">
        <v>48</v>
      </c>
      <c r="H72" s="153">
        <v>1</v>
      </c>
      <c r="I72" s="153" t="s">
        <v>1561</v>
      </c>
      <c r="J72" s="153" t="s">
        <v>1437</v>
      </c>
      <c r="K72" s="153" t="s">
        <v>16</v>
      </c>
      <c r="L72" s="153"/>
      <c r="M72" s="153" t="s">
        <v>49</v>
      </c>
      <c r="N72" s="153">
        <v>900330225</v>
      </c>
      <c r="O72" s="155">
        <v>3696639</v>
      </c>
      <c r="P72" s="7"/>
      <c r="Q72" s="12">
        <f>+IF(IFERROR(VLOOKUP(Tabla3[[#This Row],[Column14]],Tabla4[[NIT]:[TOTAL CREDITO]],3,FALSE),0)="",0,IFERROR(VLOOKUP(Tabla3[[#This Row],[Column14]],Tabla4[[NIT]:[TOTAL CREDITO]],3,FALSE),0))</f>
        <v>0</v>
      </c>
      <c r="R72" s="9">
        <f>+IFERROR(VLOOKUP(Tabla3[[#This Row],[Column14]],Tabla4[[NIT]:[TOTAL CREDITO]],6,FALSE),0)</f>
        <v>0</v>
      </c>
      <c r="S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2" s="5"/>
      <c r="AL72"/>
    </row>
    <row r="73" spans="1:38" ht="15" customHeight="1">
      <c r="A73" s="153" t="s">
        <v>1562</v>
      </c>
      <c r="B73" s="154">
        <v>42979</v>
      </c>
      <c r="C73" s="153" t="s">
        <v>1229</v>
      </c>
      <c r="D73" s="153" t="s">
        <v>1546</v>
      </c>
      <c r="E73" s="153" t="s">
        <v>1547</v>
      </c>
      <c r="F73" s="153">
        <v>2</v>
      </c>
      <c r="G73" s="153" t="s">
        <v>48</v>
      </c>
      <c r="H73" s="153">
        <v>2</v>
      </c>
      <c r="I73" s="153" t="s">
        <v>1563</v>
      </c>
      <c r="J73" s="153" t="s">
        <v>14</v>
      </c>
      <c r="K73" s="153" t="s">
        <v>1421</v>
      </c>
      <c r="L73" s="153"/>
      <c r="M73" s="153" t="s">
        <v>80</v>
      </c>
      <c r="N73" s="153">
        <v>900330225</v>
      </c>
      <c r="O73" s="155">
        <v>3360504</v>
      </c>
      <c r="P73" s="7"/>
      <c r="Q73" s="12">
        <f>+IF(IFERROR(VLOOKUP(Tabla3[[#This Row],[Column14]],Tabla4[[NIT]:[TOTAL CREDITO]],3,FALSE),0)="",0,IFERROR(VLOOKUP(Tabla3[[#This Row],[Column14]],Tabla4[[NIT]:[TOTAL CREDITO]],3,FALSE),0))</f>
        <v>0</v>
      </c>
      <c r="R73" s="9">
        <f>+IFERROR(VLOOKUP(Tabla3[[#This Row],[Column14]],Tabla4[[NIT]:[TOTAL CREDITO]],6,FALSE),0)</f>
        <v>0</v>
      </c>
      <c r="S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3" s="5"/>
      <c r="AL73"/>
    </row>
    <row r="74" spans="1:38" ht="15" customHeight="1">
      <c r="A74" s="153" t="s">
        <v>1562</v>
      </c>
      <c r="B74" s="154">
        <v>42979</v>
      </c>
      <c r="C74" s="153" t="s">
        <v>1229</v>
      </c>
      <c r="D74" s="153" t="s">
        <v>1546</v>
      </c>
      <c r="E74" s="153" t="s">
        <v>1547</v>
      </c>
      <c r="F74" s="153">
        <v>2</v>
      </c>
      <c r="G74" s="153" t="s">
        <v>48</v>
      </c>
      <c r="H74" s="153">
        <v>2</v>
      </c>
      <c r="I74" s="153" t="s">
        <v>1563</v>
      </c>
      <c r="J74" s="153" t="s">
        <v>14</v>
      </c>
      <c r="K74" s="153" t="s">
        <v>17</v>
      </c>
      <c r="L74" s="153"/>
      <c r="M74" s="153" t="s">
        <v>80</v>
      </c>
      <c r="N74" s="153">
        <v>900330225</v>
      </c>
      <c r="O74" s="155">
        <v>3360504</v>
      </c>
      <c r="P74" s="7"/>
      <c r="Q74" s="12">
        <f>+IF(IFERROR(VLOOKUP(Tabla3[[#This Row],[Column14]],Tabla4[[NIT]:[TOTAL CREDITO]],3,FALSE),0)="",0,IFERROR(VLOOKUP(Tabla3[[#This Row],[Column14]],Tabla4[[NIT]:[TOTAL CREDITO]],3,FALSE),0))</f>
        <v>0</v>
      </c>
      <c r="R74" s="9">
        <f>+IFERROR(VLOOKUP(Tabla3[[#This Row],[Column14]],Tabla4[[NIT]:[TOTAL CREDITO]],6,FALSE),0)</f>
        <v>0</v>
      </c>
      <c r="S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" s="5"/>
      <c r="AL74"/>
    </row>
    <row r="75" spans="1:38" ht="15" customHeight="1">
      <c r="A75" s="153" t="s">
        <v>1562</v>
      </c>
      <c r="B75" s="154">
        <v>42979</v>
      </c>
      <c r="C75" s="153" t="s">
        <v>1229</v>
      </c>
      <c r="D75" s="153" t="s">
        <v>1546</v>
      </c>
      <c r="E75" s="153" t="s">
        <v>1547</v>
      </c>
      <c r="F75" s="153">
        <v>1</v>
      </c>
      <c r="G75" s="153" t="s">
        <v>48</v>
      </c>
      <c r="H75" s="153">
        <v>1</v>
      </c>
      <c r="I75" s="153" t="s">
        <v>1563</v>
      </c>
      <c r="J75" s="153" t="s">
        <v>14</v>
      </c>
      <c r="K75" s="153" t="s">
        <v>16</v>
      </c>
      <c r="L75" s="153"/>
      <c r="M75" s="153" t="s">
        <v>80</v>
      </c>
      <c r="N75" s="153">
        <v>900330225</v>
      </c>
      <c r="O75" s="155">
        <v>3360504</v>
      </c>
      <c r="P75" s="7"/>
      <c r="Q75" s="12">
        <f>+IF(IFERROR(VLOOKUP(Tabla3[[#This Row],[Column14]],Tabla4[[NIT]:[TOTAL CREDITO]],3,FALSE),0)="",0,IFERROR(VLOOKUP(Tabla3[[#This Row],[Column14]],Tabla4[[NIT]:[TOTAL CREDITO]],3,FALSE),0))</f>
        <v>0</v>
      </c>
      <c r="R75" s="9">
        <f>+IFERROR(VLOOKUP(Tabla3[[#This Row],[Column14]],Tabla4[[NIT]:[TOTAL CREDITO]],6,FALSE),0)</f>
        <v>0</v>
      </c>
      <c r="S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" s="5"/>
      <c r="AL75"/>
    </row>
    <row r="76" spans="1:38" ht="15" customHeight="1">
      <c r="A76" s="153" t="s">
        <v>1562</v>
      </c>
      <c r="B76" s="154">
        <v>42979</v>
      </c>
      <c r="C76" s="153" t="s">
        <v>1229</v>
      </c>
      <c r="D76" s="153" t="s">
        <v>1546</v>
      </c>
      <c r="E76" s="153" t="s">
        <v>1547</v>
      </c>
      <c r="F76" s="153">
        <v>1</v>
      </c>
      <c r="G76" s="153" t="s">
        <v>48</v>
      </c>
      <c r="H76" s="153">
        <v>1</v>
      </c>
      <c r="I76" s="153" t="s">
        <v>1563</v>
      </c>
      <c r="J76" s="153" t="s">
        <v>27</v>
      </c>
      <c r="K76" s="153" t="s">
        <v>32</v>
      </c>
      <c r="L76" s="153"/>
      <c r="M76" s="153" t="s">
        <v>80</v>
      </c>
      <c r="N76" s="153">
        <v>900330225</v>
      </c>
      <c r="O76" s="155">
        <v>5789916</v>
      </c>
      <c r="P76" s="7"/>
      <c r="Q76" s="12">
        <f>+IF(IFERROR(VLOOKUP(Tabla3[[#This Row],[Column14]],Tabla4[[NIT]:[TOTAL CREDITO]],3,FALSE),0)="",0,IFERROR(VLOOKUP(Tabla3[[#This Row],[Column14]],Tabla4[[NIT]:[TOTAL CREDITO]],3,FALSE),0))</f>
        <v>0</v>
      </c>
      <c r="R76" s="9">
        <f>+IFERROR(VLOOKUP(Tabla3[[#This Row],[Column14]],Tabla4[[NIT]:[TOTAL CREDITO]],6,FALSE),0)</f>
        <v>0</v>
      </c>
      <c r="S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" s="5"/>
      <c r="AL76"/>
    </row>
    <row r="77" spans="1:38" ht="15" customHeight="1">
      <c r="A77" s="153" t="s">
        <v>1562</v>
      </c>
      <c r="B77" s="154">
        <v>42979</v>
      </c>
      <c r="C77" s="153" t="s">
        <v>1229</v>
      </c>
      <c r="D77" s="153" t="s">
        <v>1546</v>
      </c>
      <c r="E77" s="153" t="s">
        <v>1547</v>
      </c>
      <c r="F77" s="153">
        <v>3</v>
      </c>
      <c r="G77" s="153" t="s">
        <v>48</v>
      </c>
      <c r="H77" s="153">
        <v>3</v>
      </c>
      <c r="I77" s="153" t="s">
        <v>1563</v>
      </c>
      <c r="J77" s="153" t="s">
        <v>27</v>
      </c>
      <c r="K77" s="153" t="s">
        <v>16</v>
      </c>
      <c r="L77" s="153"/>
      <c r="M77" s="153" t="s">
        <v>80</v>
      </c>
      <c r="N77" s="153">
        <v>900330225</v>
      </c>
      <c r="O77" s="155">
        <v>5789916</v>
      </c>
      <c r="P77" s="7"/>
      <c r="Q77" s="12">
        <f>+IF(IFERROR(VLOOKUP(Tabla3[[#This Row],[Column14]],Tabla4[[NIT]:[TOTAL CREDITO]],3,FALSE),0)="",0,IFERROR(VLOOKUP(Tabla3[[#This Row],[Column14]],Tabla4[[NIT]:[TOTAL CREDITO]],3,FALSE),0))</f>
        <v>0</v>
      </c>
      <c r="R77" s="9">
        <f>+IFERROR(VLOOKUP(Tabla3[[#This Row],[Column14]],Tabla4[[NIT]:[TOTAL CREDITO]],6,FALSE),0)</f>
        <v>0</v>
      </c>
      <c r="S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7" s="5"/>
      <c r="AL77"/>
    </row>
    <row r="78" spans="1:38" ht="15" customHeight="1">
      <c r="A78" s="153" t="s">
        <v>1562</v>
      </c>
      <c r="B78" s="154">
        <v>42979</v>
      </c>
      <c r="C78" s="153" t="s">
        <v>1229</v>
      </c>
      <c r="D78" s="153" t="s">
        <v>1546</v>
      </c>
      <c r="E78" s="153" t="s">
        <v>1547</v>
      </c>
      <c r="F78" s="153">
        <v>1</v>
      </c>
      <c r="G78" s="153" t="s">
        <v>48</v>
      </c>
      <c r="H78" s="153">
        <v>1</v>
      </c>
      <c r="I78" s="153" t="s">
        <v>1563</v>
      </c>
      <c r="J78" s="153" t="s">
        <v>27</v>
      </c>
      <c r="K78" s="153" t="s">
        <v>26</v>
      </c>
      <c r="L78" s="153"/>
      <c r="M78" s="153" t="s">
        <v>80</v>
      </c>
      <c r="N78" s="153">
        <v>900330225</v>
      </c>
      <c r="O78" s="155">
        <v>5789916</v>
      </c>
      <c r="P78" s="7"/>
      <c r="Q78" s="12">
        <f>+IF(IFERROR(VLOOKUP(Tabla3[[#This Row],[Column14]],Tabla4[[NIT]:[TOTAL CREDITO]],3,FALSE),0)="",0,IFERROR(VLOOKUP(Tabla3[[#This Row],[Column14]],Tabla4[[NIT]:[TOTAL CREDITO]],3,FALSE),0))</f>
        <v>0</v>
      </c>
      <c r="R78" s="9">
        <f>+IFERROR(VLOOKUP(Tabla3[[#This Row],[Column14]],Tabla4[[NIT]:[TOTAL CREDITO]],6,FALSE),0)</f>
        <v>0</v>
      </c>
      <c r="S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8" s="5"/>
      <c r="AL78"/>
    </row>
    <row r="79" spans="1:38" ht="15" customHeight="1">
      <c r="A79" s="153" t="s">
        <v>1562</v>
      </c>
      <c r="B79" s="154">
        <v>42979</v>
      </c>
      <c r="C79" s="153" t="s">
        <v>1229</v>
      </c>
      <c r="D79" s="153" t="s">
        <v>1546</v>
      </c>
      <c r="E79" s="153" t="s">
        <v>1547</v>
      </c>
      <c r="F79" s="153">
        <v>1</v>
      </c>
      <c r="G79" s="153" t="s">
        <v>48</v>
      </c>
      <c r="H79" s="153">
        <v>1</v>
      </c>
      <c r="I79" s="153" t="s">
        <v>1563</v>
      </c>
      <c r="J79" s="153" t="s">
        <v>10</v>
      </c>
      <c r="K79" s="153" t="s">
        <v>13</v>
      </c>
      <c r="L79" s="153"/>
      <c r="M79" s="153" t="s">
        <v>80</v>
      </c>
      <c r="N79" s="153">
        <v>900330225</v>
      </c>
      <c r="O79" s="155">
        <v>7554622</v>
      </c>
      <c r="P79" s="7"/>
      <c r="Q79" s="12">
        <f>+IF(IFERROR(VLOOKUP(Tabla3[[#This Row],[Column14]],Tabla4[[NIT]:[TOTAL CREDITO]],3,FALSE),0)="",0,IFERROR(VLOOKUP(Tabla3[[#This Row],[Column14]],Tabla4[[NIT]:[TOTAL CREDITO]],3,FALSE),0))</f>
        <v>0</v>
      </c>
      <c r="R79" s="9">
        <f>+IFERROR(VLOOKUP(Tabla3[[#This Row],[Column14]],Tabla4[[NIT]:[TOTAL CREDITO]],6,FALSE),0)</f>
        <v>0</v>
      </c>
      <c r="S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9" s="5"/>
      <c r="AL79"/>
    </row>
    <row r="80" spans="1:38" ht="15" customHeight="1">
      <c r="A80" s="153" t="s">
        <v>1562</v>
      </c>
      <c r="B80" s="154">
        <v>42979</v>
      </c>
      <c r="C80" s="153" t="s">
        <v>1229</v>
      </c>
      <c r="D80" s="153" t="s">
        <v>1546</v>
      </c>
      <c r="E80" s="153" t="s">
        <v>1547</v>
      </c>
      <c r="F80" s="153">
        <v>1</v>
      </c>
      <c r="G80" s="153" t="s">
        <v>48</v>
      </c>
      <c r="H80" s="153">
        <v>1</v>
      </c>
      <c r="I80" s="153" t="s">
        <v>1563</v>
      </c>
      <c r="J80" s="153" t="s">
        <v>10</v>
      </c>
      <c r="K80" s="153" t="s">
        <v>11</v>
      </c>
      <c r="L80" s="153"/>
      <c r="M80" s="153" t="s">
        <v>80</v>
      </c>
      <c r="N80" s="153">
        <v>900330225</v>
      </c>
      <c r="O80" s="155">
        <v>7554622</v>
      </c>
      <c r="P80" s="7"/>
      <c r="Q80" s="12">
        <f>+IF(IFERROR(VLOOKUP(Tabla3[[#This Row],[Column14]],Tabla4[[NIT]:[TOTAL CREDITO]],3,FALSE),0)="",0,IFERROR(VLOOKUP(Tabla3[[#This Row],[Column14]],Tabla4[[NIT]:[TOTAL CREDITO]],3,FALSE),0))</f>
        <v>0</v>
      </c>
      <c r="R80" s="9">
        <f>+IFERROR(VLOOKUP(Tabla3[[#This Row],[Column14]],Tabla4[[NIT]:[TOTAL CREDITO]],6,FALSE),0)</f>
        <v>0</v>
      </c>
      <c r="S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0" s="5"/>
      <c r="AL80"/>
    </row>
    <row r="81" spans="1:38" ht="15" customHeight="1">
      <c r="A81" s="153" t="s">
        <v>1562</v>
      </c>
      <c r="B81" s="154">
        <v>42979</v>
      </c>
      <c r="C81" s="153" t="s">
        <v>1229</v>
      </c>
      <c r="D81" s="153" t="s">
        <v>1546</v>
      </c>
      <c r="E81" s="153" t="s">
        <v>1547</v>
      </c>
      <c r="F81" s="153">
        <v>1</v>
      </c>
      <c r="G81" s="153" t="s">
        <v>48</v>
      </c>
      <c r="H81" s="153">
        <v>1</v>
      </c>
      <c r="I81" s="153" t="s">
        <v>1563</v>
      </c>
      <c r="J81" s="153" t="s">
        <v>25</v>
      </c>
      <c r="K81" s="153" t="s">
        <v>26</v>
      </c>
      <c r="L81" s="153"/>
      <c r="M81" s="153" t="s">
        <v>80</v>
      </c>
      <c r="N81" s="153">
        <v>900330225</v>
      </c>
      <c r="O81" s="155">
        <v>3521008</v>
      </c>
      <c r="P81" s="7"/>
      <c r="Q81" s="12">
        <f>+IF(IFERROR(VLOOKUP(Tabla3[[#This Row],[Column14]],Tabla4[[NIT]:[TOTAL CREDITO]],3,FALSE),0)="",0,IFERROR(VLOOKUP(Tabla3[[#This Row],[Column14]],Tabla4[[NIT]:[TOTAL CREDITO]],3,FALSE),0))</f>
        <v>0</v>
      </c>
      <c r="R81" s="9">
        <f>+IFERROR(VLOOKUP(Tabla3[[#This Row],[Column14]],Tabla4[[NIT]:[TOTAL CREDITO]],6,FALSE),0)</f>
        <v>0</v>
      </c>
      <c r="S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1" s="5"/>
      <c r="AL81"/>
    </row>
    <row r="82" spans="1:38" ht="15" customHeight="1">
      <c r="A82" s="153" t="s">
        <v>1562</v>
      </c>
      <c r="B82" s="154">
        <v>42979</v>
      </c>
      <c r="C82" s="153" t="s">
        <v>1229</v>
      </c>
      <c r="D82" s="153" t="s">
        <v>1546</v>
      </c>
      <c r="E82" s="153" t="s">
        <v>1547</v>
      </c>
      <c r="F82" s="153">
        <v>1</v>
      </c>
      <c r="G82" s="153" t="s">
        <v>48</v>
      </c>
      <c r="H82" s="153">
        <v>1</v>
      </c>
      <c r="I82" s="153" t="s">
        <v>1563</v>
      </c>
      <c r="J82" s="153" t="s">
        <v>1422</v>
      </c>
      <c r="K82" s="153" t="s">
        <v>1423</v>
      </c>
      <c r="L82" s="153"/>
      <c r="M82" s="153" t="s">
        <v>80</v>
      </c>
      <c r="N82" s="153">
        <v>900330225</v>
      </c>
      <c r="O82" s="155">
        <v>7730252</v>
      </c>
      <c r="P82" s="7"/>
      <c r="Q82" s="12">
        <f>+IF(IFERROR(VLOOKUP(Tabla3[[#This Row],[Column14]],Tabla4[[NIT]:[TOTAL CREDITO]],3,FALSE),0)="",0,IFERROR(VLOOKUP(Tabla3[[#This Row],[Column14]],Tabla4[[NIT]:[TOTAL CREDITO]],3,FALSE),0))</f>
        <v>0</v>
      </c>
      <c r="R82" s="9">
        <f>+IFERROR(VLOOKUP(Tabla3[[#This Row],[Column14]],Tabla4[[NIT]:[TOTAL CREDITO]],6,FALSE),0)</f>
        <v>0</v>
      </c>
      <c r="S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2" s="5"/>
      <c r="AL82"/>
    </row>
    <row r="83" spans="1:38" ht="15" customHeight="1">
      <c r="A83" s="153" t="s">
        <v>1562</v>
      </c>
      <c r="B83" s="154">
        <v>42979</v>
      </c>
      <c r="C83" s="153" t="s">
        <v>1229</v>
      </c>
      <c r="D83" s="153" t="s">
        <v>1546</v>
      </c>
      <c r="E83" s="153" t="s">
        <v>1547</v>
      </c>
      <c r="F83" s="153">
        <v>3</v>
      </c>
      <c r="G83" s="153" t="s">
        <v>48</v>
      </c>
      <c r="H83" s="153">
        <v>3</v>
      </c>
      <c r="I83" s="153" t="s">
        <v>1563</v>
      </c>
      <c r="J83" s="153" t="s">
        <v>352</v>
      </c>
      <c r="K83" s="153" t="s">
        <v>353</v>
      </c>
      <c r="L83" s="153"/>
      <c r="M83" s="153" t="s">
        <v>80</v>
      </c>
      <c r="N83" s="153">
        <v>900330225</v>
      </c>
      <c r="O83" s="155">
        <v>6133613</v>
      </c>
      <c r="P83" s="7"/>
      <c r="Q83" s="12">
        <f>+IF(IFERROR(VLOOKUP(Tabla3[[#This Row],[Column14]],Tabla4[[NIT]:[TOTAL CREDITO]],3,FALSE),0)="",0,IFERROR(VLOOKUP(Tabla3[[#This Row],[Column14]],Tabla4[[NIT]:[TOTAL CREDITO]],3,FALSE),0))</f>
        <v>0</v>
      </c>
      <c r="R83" s="9">
        <f>+IFERROR(VLOOKUP(Tabla3[[#This Row],[Column14]],Tabla4[[NIT]:[TOTAL CREDITO]],6,FALSE),0)</f>
        <v>0</v>
      </c>
      <c r="S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3" s="5"/>
      <c r="AL83"/>
    </row>
    <row r="84" spans="1:38" ht="15" customHeight="1">
      <c r="A84" s="153" t="s">
        <v>1562</v>
      </c>
      <c r="B84" s="154">
        <v>42979</v>
      </c>
      <c r="C84" s="153" t="s">
        <v>1229</v>
      </c>
      <c r="D84" s="153" t="s">
        <v>1546</v>
      </c>
      <c r="E84" s="153" t="s">
        <v>1547</v>
      </c>
      <c r="F84" s="153">
        <v>2</v>
      </c>
      <c r="G84" s="153" t="s">
        <v>48</v>
      </c>
      <c r="H84" s="153">
        <v>2</v>
      </c>
      <c r="I84" s="153" t="s">
        <v>1563</v>
      </c>
      <c r="J84" s="153" t="s">
        <v>352</v>
      </c>
      <c r="K84" s="153" t="s">
        <v>17</v>
      </c>
      <c r="L84" s="153"/>
      <c r="M84" s="153" t="s">
        <v>80</v>
      </c>
      <c r="N84" s="153">
        <v>900330225</v>
      </c>
      <c r="O84" s="155">
        <v>6133613</v>
      </c>
      <c r="P84" s="7"/>
      <c r="Q84" s="12">
        <f>+IF(IFERROR(VLOOKUP(Tabla3[[#This Row],[Column14]],Tabla4[[NIT]:[TOTAL CREDITO]],3,FALSE),0)="",0,IFERROR(VLOOKUP(Tabla3[[#This Row],[Column14]],Tabla4[[NIT]:[TOTAL CREDITO]],3,FALSE),0))</f>
        <v>0</v>
      </c>
      <c r="R84" s="9">
        <f>+IFERROR(VLOOKUP(Tabla3[[#This Row],[Column14]],Tabla4[[NIT]:[TOTAL CREDITO]],6,FALSE),0)</f>
        <v>0</v>
      </c>
      <c r="S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4" s="5"/>
      <c r="AL84"/>
    </row>
    <row r="85" spans="1:38" ht="15" customHeight="1">
      <c r="A85" s="153" t="s">
        <v>1562</v>
      </c>
      <c r="B85" s="154">
        <v>42979</v>
      </c>
      <c r="C85" s="153" t="s">
        <v>1229</v>
      </c>
      <c r="D85" s="153" t="s">
        <v>1546</v>
      </c>
      <c r="E85" s="153" t="s">
        <v>1547</v>
      </c>
      <c r="F85" s="153">
        <v>1</v>
      </c>
      <c r="G85" s="153" t="s">
        <v>48</v>
      </c>
      <c r="H85" s="153">
        <v>1</v>
      </c>
      <c r="I85" s="153" t="s">
        <v>1563</v>
      </c>
      <c r="J85" s="153" t="s">
        <v>352</v>
      </c>
      <c r="K85" s="153" t="s">
        <v>472</v>
      </c>
      <c r="L85" s="153"/>
      <c r="M85" s="153" t="s">
        <v>80</v>
      </c>
      <c r="N85" s="153">
        <v>900330225</v>
      </c>
      <c r="O85" s="155">
        <v>6133613</v>
      </c>
      <c r="P85" s="7"/>
      <c r="Q85" s="12">
        <f>+IF(IFERROR(VLOOKUP(Tabla3[[#This Row],[Column14]],Tabla4[[NIT]:[TOTAL CREDITO]],3,FALSE),0)="",0,IFERROR(VLOOKUP(Tabla3[[#This Row],[Column14]],Tabla4[[NIT]:[TOTAL CREDITO]],3,FALSE),0))</f>
        <v>0</v>
      </c>
      <c r="R85" s="9">
        <f>+IFERROR(VLOOKUP(Tabla3[[#This Row],[Column14]],Tabla4[[NIT]:[TOTAL CREDITO]],6,FALSE),0)</f>
        <v>0</v>
      </c>
      <c r="S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5" s="5"/>
      <c r="AL85"/>
    </row>
    <row r="86" spans="1:38" ht="15" customHeight="1">
      <c r="A86" s="153" t="s">
        <v>1562</v>
      </c>
      <c r="B86" s="154">
        <v>42979</v>
      </c>
      <c r="C86" s="153" t="s">
        <v>1229</v>
      </c>
      <c r="D86" s="153" t="s">
        <v>1546</v>
      </c>
      <c r="E86" s="153" t="s">
        <v>1547</v>
      </c>
      <c r="F86" s="153">
        <v>1</v>
      </c>
      <c r="G86" s="153" t="s">
        <v>48</v>
      </c>
      <c r="H86" s="153">
        <v>1</v>
      </c>
      <c r="I86" s="153" t="s">
        <v>1563</v>
      </c>
      <c r="J86" s="153" t="s">
        <v>1550</v>
      </c>
      <c r="K86" s="153" t="s">
        <v>1438</v>
      </c>
      <c r="L86" s="153"/>
      <c r="M86" s="153" t="s">
        <v>80</v>
      </c>
      <c r="N86" s="153">
        <v>900330225</v>
      </c>
      <c r="O86" s="155">
        <v>3521008</v>
      </c>
      <c r="P86" s="7"/>
      <c r="Q86" s="12">
        <f>+IF(IFERROR(VLOOKUP(Tabla3[[#This Row],[Column14]],Tabla4[[NIT]:[TOTAL CREDITO]],3,FALSE),0)="",0,IFERROR(VLOOKUP(Tabla3[[#This Row],[Column14]],Tabla4[[NIT]:[TOTAL CREDITO]],3,FALSE),0))</f>
        <v>0</v>
      </c>
      <c r="R86" s="9">
        <f>+IFERROR(VLOOKUP(Tabla3[[#This Row],[Column14]],Tabla4[[NIT]:[TOTAL CREDITO]],6,FALSE),0)</f>
        <v>0</v>
      </c>
      <c r="S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6" s="5"/>
      <c r="AL86"/>
    </row>
    <row r="87" spans="1:38" ht="15" customHeight="1">
      <c r="A87" s="153" t="s">
        <v>1562</v>
      </c>
      <c r="B87" s="154">
        <v>42979</v>
      </c>
      <c r="C87" s="153" t="s">
        <v>1229</v>
      </c>
      <c r="D87" s="153" t="s">
        <v>1546</v>
      </c>
      <c r="E87" s="153" t="s">
        <v>1547</v>
      </c>
      <c r="F87" s="153">
        <v>1</v>
      </c>
      <c r="G87" s="153" t="s">
        <v>48</v>
      </c>
      <c r="H87" s="153">
        <v>1</v>
      </c>
      <c r="I87" s="153" t="s">
        <v>1563</v>
      </c>
      <c r="J87" s="153" t="s">
        <v>1550</v>
      </c>
      <c r="K87" s="153" t="s">
        <v>1426</v>
      </c>
      <c r="L87" s="153"/>
      <c r="M87" s="153" t="s">
        <v>80</v>
      </c>
      <c r="N87" s="153">
        <v>900330225</v>
      </c>
      <c r="O87" s="155">
        <v>3521008</v>
      </c>
      <c r="P87" s="7"/>
      <c r="Q87" s="12">
        <f>+IF(IFERROR(VLOOKUP(Tabla3[[#This Row],[Column14]],Tabla4[[NIT]:[TOTAL CREDITO]],3,FALSE),0)="",0,IFERROR(VLOOKUP(Tabla3[[#This Row],[Column14]],Tabla4[[NIT]:[TOTAL CREDITO]],3,FALSE),0))</f>
        <v>0</v>
      </c>
      <c r="R87" s="9">
        <f>+IFERROR(VLOOKUP(Tabla3[[#This Row],[Column14]],Tabla4[[NIT]:[TOTAL CREDITO]],6,FALSE),0)</f>
        <v>0</v>
      </c>
      <c r="S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7" s="5"/>
      <c r="AL87"/>
    </row>
    <row r="88" spans="1:38" ht="15" customHeight="1">
      <c r="A88" s="153" t="s">
        <v>1562</v>
      </c>
      <c r="B88" s="154">
        <v>42979</v>
      </c>
      <c r="C88" s="153" t="s">
        <v>1229</v>
      </c>
      <c r="D88" s="153" t="s">
        <v>1546</v>
      </c>
      <c r="E88" s="153" t="s">
        <v>1547</v>
      </c>
      <c r="F88" s="153">
        <v>1</v>
      </c>
      <c r="G88" s="153" t="s">
        <v>48</v>
      </c>
      <c r="H88" s="153">
        <v>1</v>
      </c>
      <c r="I88" s="153" t="s">
        <v>1563</v>
      </c>
      <c r="J88" s="153" t="s">
        <v>1555</v>
      </c>
      <c r="K88" s="153" t="s">
        <v>11</v>
      </c>
      <c r="L88" s="153"/>
      <c r="M88" s="153" t="s">
        <v>80</v>
      </c>
      <c r="N88" s="153">
        <v>900330225</v>
      </c>
      <c r="O88" s="155">
        <v>7730252</v>
      </c>
      <c r="P88" s="7"/>
      <c r="Q88" s="12">
        <f>+IF(IFERROR(VLOOKUP(Tabla3[[#This Row],[Column14]],Tabla4[[NIT]:[TOTAL CREDITO]],3,FALSE),0)="",0,IFERROR(VLOOKUP(Tabla3[[#This Row],[Column14]],Tabla4[[NIT]:[TOTAL CREDITO]],3,FALSE),0))</f>
        <v>0</v>
      </c>
      <c r="R88" s="9">
        <f>+IFERROR(VLOOKUP(Tabla3[[#This Row],[Column14]],Tabla4[[NIT]:[TOTAL CREDITO]],6,FALSE),0)</f>
        <v>0</v>
      </c>
      <c r="S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8" s="5"/>
      <c r="AL88"/>
    </row>
    <row r="89" spans="1:38" ht="15" customHeight="1">
      <c r="A89" s="153" t="s">
        <v>1562</v>
      </c>
      <c r="B89" s="154">
        <v>42979</v>
      </c>
      <c r="C89" s="153" t="s">
        <v>1229</v>
      </c>
      <c r="D89" s="153" t="s">
        <v>1546</v>
      </c>
      <c r="E89" s="153" t="s">
        <v>1547</v>
      </c>
      <c r="F89" s="153">
        <v>1</v>
      </c>
      <c r="G89" s="153" t="s">
        <v>48</v>
      </c>
      <c r="H89" s="153">
        <v>1</v>
      </c>
      <c r="I89" s="153" t="s">
        <v>1563</v>
      </c>
      <c r="J89" s="153" t="s">
        <v>1428</v>
      </c>
      <c r="K89" s="153" t="s">
        <v>1430</v>
      </c>
      <c r="L89" s="153"/>
      <c r="M89" s="153" t="s">
        <v>80</v>
      </c>
      <c r="N89" s="153">
        <v>900330225</v>
      </c>
      <c r="O89" s="155">
        <v>3067227</v>
      </c>
      <c r="P89" s="7"/>
      <c r="Q89" s="12">
        <f>+IF(IFERROR(VLOOKUP(Tabla3[[#This Row],[Column14]],Tabla4[[NIT]:[TOTAL CREDITO]],3,FALSE),0)="",0,IFERROR(VLOOKUP(Tabla3[[#This Row],[Column14]],Tabla4[[NIT]:[TOTAL CREDITO]],3,FALSE),0))</f>
        <v>0</v>
      </c>
      <c r="R89" s="9">
        <f>+IFERROR(VLOOKUP(Tabla3[[#This Row],[Column14]],Tabla4[[NIT]:[TOTAL CREDITO]],6,FALSE),0)</f>
        <v>0</v>
      </c>
      <c r="S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89" s="5"/>
      <c r="AL89"/>
    </row>
    <row r="90" spans="1:38" ht="15" customHeight="1">
      <c r="A90" s="153" t="s">
        <v>1562</v>
      </c>
      <c r="B90" s="154">
        <v>42979</v>
      </c>
      <c r="C90" s="153" t="s">
        <v>1229</v>
      </c>
      <c r="D90" s="153" t="s">
        <v>1546</v>
      </c>
      <c r="E90" s="153" t="s">
        <v>1547</v>
      </c>
      <c r="F90" s="153">
        <v>1</v>
      </c>
      <c r="G90" s="153" t="s">
        <v>48</v>
      </c>
      <c r="H90" s="153">
        <v>1</v>
      </c>
      <c r="I90" s="153" t="s">
        <v>1563</v>
      </c>
      <c r="J90" s="153" t="s">
        <v>1428</v>
      </c>
      <c r="K90" s="153" t="s">
        <v>32</v>
      </c>
      <c r="L90" s="153"/>
      <c r="M90" s="153" t="s">
        <v>80</v>
      </c>
      <c r="N90" s="153">
        <v>900330225</v>
      </c>
      <c r="O90" s="155">
        <v>3067227</v>
      </c>
      <c r="P90" s="7"/>
      <c r="Q90" s="12">
        <f>+IF(IFERROR(VLOOKUP(Tabla3[[#This Row],[Column14]],Tabla4[[NIT]:[TOTAL CREDITO]],3,FALSE),0)="",0,IFERROR(VLOOKUP(Tabla3[[#This Row],[Column14]],Tabla4[[NIT]:[TOTAL CREDITO]],3,FALSE),0))</f>
        <v>0</v>
      </c>
      <c r="R90" s="9">
        <f>+IFERROR(VLOOKUP(Tabla3[[#This Row],[Column14]],Tabla4[[NIT]:[TOTAL CREDITO]],6,FALSE),0)</f>
        <v>0</v>
      </c>
      <c r="S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0" s="5"/>
      <c r="AL90"/>
    </row>
    <row r="91" spans="1:38" ht="15" customHeight="1">
      <c r="A91" s="153" t="s">
        <v>1562</v>
      </c>
      <c r="B91" s="154">
        <v>42979</v>
      </c>
      <c r="C91" s="153" t="s">
        <v>1229</v>
      </c>
      <c r="D91" s="153" t="s">
        <v>1546</v>
      </c>
      <c r="E91" s="153" t="s">
        <v>1547</v>
      </c>
      <c r="F91" s="153">
        <v>1</v>
      </c>
      <c r="G91" s="153" t="s">
        <v>48</v>
      </c>
      <c r="H91" s="153">
        <v>1</v>
      </c>
      <c r="I91" s="153" t="s">
        <v>1563</v>
      </c>
      <c r="J91" s="153" t="s">
        <v>1433</v>
      </c>
      <c r="K91" s="153" t="s">
        <v>1426</v>
      </c>
      <c r="L91" s="153"/>
      <c r="M91" s="153" t="s">
        <v>80</v>
      </c>
      <c r="N91" s="153">
        <v>900330225</v>
      </c>
      <c r="O91" s="155">
        <v>3941176</v>
      </c>
      <c r="P91" s="7"/>
      <c r="Q91" s="12">
        <f>+IF(IFERROR(VLOOKUP(Tabla3[[#This Row],[Column14]],Tabla4[[NIT]:[TOTAL CREDITO]],3,FALSE),0)="",0,IFERROR(VLOOKUP(Tabla3[[#This Row],[Column14]],Tabla4[[NIT]:[TOTAL CREDITO]],3,FALSE),0))</f>
        <v>0</v>
      </c>
      <c r="R91" s="9">
        <f>+IFERROR(VLOOKUP(Tabla3[[#This Row],[Column14]],Tabla4[[NIT]:[TOTAL CREDITO]],6,FALSE),0)</f>
        <v>0</v>
      </c>
      <c r="S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1" s="5"/>
      <c r="AL91"/>
    </row>
    <row r="92" spans="1:38" ht="15" customHeight="1">
      <c r="A92" s="153" t="s">
        <v>1562</v>
      </c>
      <c r="B92" s="154">
        <v>42979</v>
      </c>
      <c r="C92" s="153" t="s">
        <v>1229</v>
      </c>
      <c r="D92" s="153" t="s">
        <v>1546</v>
      </c>
      <c r="E92" s="153" t="s">
        <v>1547</v>
      </c>
      <c r="F92" s="153">
        <v>1</v>
      </c>
      <c r="G92" s="153" t="s">
        <v>48</v>
      </c>
      <c r="H92" s="153">
        <v>1</v>
      </c>
      <c r="I92" s="153" t="s">
        <v>1563</v>
      </c>
      <c r="J92" s="153" t="s">
        <v>1433</v>
      </c>
      <c r="K92" s="153" t="s">
        <v>1447</v>
      </c>
      <c r="L92" s="153"/>
      <c r="M92" s="153" t="s">
        <v>80</v>
      </c>
      <c r="N92" s="153">
        <v>900330225</v>
      </c>
      <c r="O92" s="155">
        <v>3941176</v>
      </c>
      <c r="P92" s="7"/>
      <c r="Q92" s="12">
        <f>+IF(IFERROR(VLOOKUP(Tabla3[[#This Row],[Column14]],Tabla4[[NIT]:[TOTAL CREDITO]],3,FALSE),0)="",0,IFERROR(VLOOKUP(Tabla3[[#This Row],[Column14]],Tabla4[[NIT]:[TOTAL CREDITO]],3,FALSE),0))</f>
        <v>0</v>
      </c>
      <c r="R92" s="9">
        <f>+IFERROR(VLOOKUP(Tabla3[[#This Row],[Column14]],Tabla4[[NIT]:[TOTAL CREDITO]],6,FALSE),0)</f>
        <v>0</v>
      </c>
      <c r="S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2" s="5"/>
      <c r="AL92"/>
    </row>
    <row r="93" spans="1:38" ht="15" customHeight="1">
      <c r="A93" s="153" t="s">
        <v>1562</v>
      </c>
      <c r="B93" s="154">
        <v>42979</v>
      </c>
      <c r="C93" s="153" t="s">
        <v>1229</v>
      </c>
      <c r="D93" s="153" t="s">
        <v>1546</v>
      </c>
      <c r="E93" s="153" t="s">
        <v>1547</v>
      </c>
      <c r="F93" s="153">
        <v>1</v>
      </c>
      <c r="G93" s="153" t="s">
        <v>48</v>
      </c>
      <c r="H93" s="153">
        <v>1</v>
      </c>
      <c r="I93" s="153" t="s">
        <v>1563</v>
      </c>
      <c r="J93" s="153" t="s">
        <v>1437</v>
      </c>
      <c r="K93" s="153" t="s">
        <v>1436</v>
      </c>
      <c r="L93" s="153"/>
      <c r="M93" s="153" t="s">
        <v>80</v>
      </c>
      <c r="N93" s="153">
        <v>900330225</v>
      </c>
      <c r="O93" s="155">
        <v>3696639</v>
      </c>
      <c r="P93" s="7"/>
      <c r="Q93" s="12">
        <f>+IF(IFERROR(VLOOKUP(Tabla3[[#This Row],[Column14]],Tabla4[[NIT]:[TOTAL CREDITO]],3,FALSE),0)="",0,IFERROR(VLOOKUP(Tabla3[[#This Row],[Column14]],Tabla4[[NIT]:[TOTAL CREDITO]],3,FALSE),0))</f>
        <v>0</v>
      </c>
      <c r="R93" s="9">
        <f>+IFERROR(VLOOKUP(Tabla3[[#This Row],[Column14]],Tabla4[[NIT]:[TOTAL CREDITO]],6,FALSE),0)</f>
        <v>0</v>
      </c>
      <c r="S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3" s="5"/>
      <c r="AL93"/>
    </row>
    <row r="94" spans="1:38" ht="15" customHeight="1">
      <c r="A94" s="153" t="s">
        <v>1562</v>
      </c>
      <c r="B94" s="154">
        <v>42979</v>
      </c>
      <c r="C94" s="153" t="s">
        <v>1229</v>
      </c>
      <c r="D94" s="153" t="s">
        <v>1546</v>
      </c>
      <c r="E94" s="153" t="s">
        <v>1547</v>
      </c>
      <c r="F94" s="153">
        <v>2</v>
      </c>
      <c r="G94" s="153" t="s">
        <v>48</v>
      </c>
      <c r="H94" s="153">
        <v>2</v>
      </c>
      <c r="I94" s="153" t="s">
        <v>1563</v>
      </c>
      <c r="J94" s="153" t="s">
        <v>1437</v>
      </c>
      <c r="K94" s="153" t="s">
        <v>1426</v>
      </c>
      <c r="L94" s="153"/>
      <c r="M94" s="153" t="s">
        <v>80</v>
      </c>
      <c r="N94" s="153">
        <v>900330225</v>
      </c>
      <c r="O94" s="155">
        <v>3696639</v>
      </c>
      <c r="P94" s="7"/>
      <c r="Q94" s="12">
        <f>+IF(IFERROR(VLOOKUP(Tabla3[[#This Row],[Column14]],Tabla4[[NIT]:[TOTAL CREDITO]],3,FALSE),0)="",0,IFERROR(VLOOKUP(Tabla3[[#This Row],[Column14]],Tabla4[[NIT]:[TOTAL CREDITO]],3,FALSE),0))</f>
        <v>0</v>
      </c>
      <c r="R94" s="9">
        <f>+IFERROR(VLOOKUP(Tabla3[[#This Row],[Column14]],Tabla4[[NIT]:[TOTAL CREDITO]],6,FALSE),0)</f>
        <v>0</v>
      </c>
      <c r="S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4" s="5"/>
      <c r="AL94"/>
    </row>
    <row r="95" spans="1:38" ht="15" customHeight="1">
      <c r="A95" s="153" t="s">
        <v>1562</v>
      </c>
      <c r="B95" s="154">
        <v>42979</v>
      </c>
      <c r="C95" s="153" t="s">
        <v>1229</v>
      </c>
      <c r="D95" s="153" t="s">
        <v>1546</v>
      </c>
      <c r="E95" s="153" t="s">
        <v>1547</v>
      </c>
      <c r="F95" s="153">
        <v>5</v>
      </c>
      <c r="G95" s="153" t="s">
        <v>48</v>
      </c>
      <c r="H95" s="153">
        <v>5</v>
      </c>
      <c r="I95" s="153" t="s">
        <v>1563</v>
      </c>
      <c r="J95" s="153" t="s">
        <v>1437</v>
      </c>
      <c r="K95" s="153" t="s">
        <v>16</v>
      </c>
      <c r="L95" s="153"/>
      <c r="M95" s="153" t="s">
        <v>80</v>
      </c>
      <c r="N95" s="153">
        <v>900330225</v>
      </c>
      <c r="O95" s="155">
        <v>3696639</v>
      </c>
      <c r="P95" s="7"/>
      <c r="Q95" s="12">
        <f>+IF(IFERROR(VLOOKUP(Tabla3[[#This Row],[Column14]],Tabla4[[NIT]:[TOTAL CREDITO]],3,FALSE),0)="",0,IFERROR(VLOOKUP(Tabla3[[#This Row],[Column14]],Tabla4[[NIT]:[TOTAL CREDITO]],3,FALSE),0))</f>
        <v>0</v>
      </c>
      <c r="R95" s="9">
        <f>+IFERROR(VLOOKUP(Tabla3[[#This Row],[Column14]],Tabla4[[NIT]:[TOTAL CREDITO]],6,FALSE),0)</f>
        <v>0</v>
      </c>
      <c r="S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5" s="5"/>
      <c r="AL95"/>
    </row>
    <row r="96" spans="1:38" ht="15" customHeight="1">
      <c r="A96" s="153" t="s">
        <v>1564</v>
      </c>
      <c r="B96" s="154">
        <v>42979</v>
      </c>
      <c r="C96" s="153" t="s">
        <v>1545</v>
      </c>
      <c r="D96" s="153" t="s">
        <v>1546</v>
      </c>
      <c r="E96" s="153" t="s">
        <v>1547</v>
      </c>
      <c r="F96" s="153">
        <v>1</v>
      </c>
      <c r="G96" s="153" t="s">
        <v>48</v>
      </c>
      <c r="H96" s="153">
        <v>1</v>
      </c>
      <c r="I96" s="153" t="s">
        <v>1565</v>
      </c>
      <c r="J96" s="153" t="s">
        <v>14</v>
      </c>
      <c r="K96" s="153" t="s">
        <v>16</v>
      </c>
      <c r="L96" s="153"/>
      <c r="M96" s="153" t="s">
        <v>56</v>
      </c>
      <c r="N96" s="153">
        <v>900330225</v>
      </c>
      <c r="O96" s="155">
        <v>3360504</v>
      </c>
      <c r="P96" s="7"/>
      <c r="Q96" s="12">
        <f>+IF(IFERROR(VLOOKUP(Tabla3[[#This Row],[Column14]],Tabla4[[NIT]:[TOTAL CREDITO]],3,FALSE),0)="",0,IFERROR(VLOOKUP(Tabla3[[#This Row],[Column14]],Tabla4[[NIT]:[TOTAL CREDITO]],3,FALSE),0))</f>
        <v>0</v>
      </c>
      <c r="R96" s="9">
        <f>+IFERROR(VLOOKUP(Tabla3[[#This Row],[Column14]],Tabla4[[NIT]:[TOTAL CREDITO]],6,FALSE),0)</f>
        <v>0</v>
      </c>
      <c r="S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6" s="5"/>
      <c r="AL96"/>
    </row>
    <row r="97" spans="1:38" ht="15" customHeight="1">
      <c r="A97" s="153" t="s">
        <v>1564</v>
      </c>
      <c r="B97" s="154">
        <v>42979</v>
      </c>
      <c r="C97" s="153" t="s">
        <v>1545</v>
      </c>
      <c r="D97" s="153" t="s">
        <v>1546</v>
      </c>
      <c r="E97" s="153" t="s">
        <v>1547</v>
      </c>
      <c r="F97" s="153">
        <v>4</v>
      </c>
      <c r="G97" s="153" t="s">
        <v>48</v>
      </c>
      <c r="H97" s="153">
        <v>4</v>
      </c>
      <c r="I97" s="153" t="s">
        <v>1565</v>
      </c>
      <c r="J97" s="153" t="s">
        <v>14</v>
      </c>
      <c r="K97" s="153" t="s">
        <v>15</v>
      </c>
      <c r="L97" s="153"/>
      <c r="M97" s="153" t="s">
        <v>56</v>
      </c>
      <c r="N97" s="153">
        <v>900330225</v>
      </c>
      <c r="O97" s="155">
        <v>3360504</v>
      </c>
      <c r="P97" s="7"/>
      <c r="Q97" s="12">
        <f>+IF(IFERROR(VLOOKUP(Tabla3[[#This Row],[Column14]],Tabla4[[NIT]:[TOTAL CREDITO]],3,FALSE),0)="",0,IFERROR(VLOOKUP(Tabla3[[#This Row],[Column14]],Tabla4[[NIT]:[TOTAL CREDITO]],3,FALSE),0))</f>
        <v>0</v>
      </c>
      <c r="R97" s="9">
        <f>+IFERROR(VLOOKUP(Tabla3[[#This Row],[Column14]],Tabla4[[NIT]:[TOTAL CREDITO]],6,FALSE),0)</f>
        <v>0</v>
      </c>
      <c r="S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7" s="5"/>
      <c r="AL97"/>
    </row>
    <row r="98" spans="1:38" ht="15" customHeight="1">
      <c r="A98" s="153" t="s">
        <v>1564</v>
      </c>
      <c r="B98" s="154">
        <v>42979</v>
      </c>
      <c r="C98" s="153" t="s">
        <v>1545</v>
      </c>
      <c r="D98" s="153" t="s">
        <v>1546</v>
      </c>
      <c r="E98" s="153" t="s">
        <v>1547</v>
      </c>
      <c r="F98" s="153">
        <v>1</v>
      </c>
      <c r="G98" s="153" t="s">
        <v>48</v>
      </c>
      <c r="H98" s="153">
        <v>1</v>
      </c>
      <c r="I98" s="153" t="s">
        <v>1565</v>
      </c>
      <c r="J98" s="153" t="s">
        <v>27</v>
      </c>
      <c r="K98" s="153" t="s">
        <v>16</v>
      </c>
      <c r="L98" s="153"/>
      <c r="M98" s="153" t="s">
        <v>56</v>
      </c>
      <c r="N98" s="153">
        <v>900330225</v>
      </c>
      <c r="O98" s="155">
        <v>5789916</v>
      </c>
      <c r="P98" s="7"/>
      <c r="Q98" s="12">
        <f>+IF(IFERROR(VLOOKUP(Tabla3[[#This Row],[Column14]],Tabla4[[NIT]:[TOTAL CREDITO]],3,FALSE),0)="",0,IFERROR(VLOOKUP(Tabla3[[#This Row],[Column14]],Tabla4[[NIT]:[TOTAL CREDITO]],3,FALSE),0))</f>
        <v>0</v>
      </c>
      <c r="R98" s="9">
        <f>+IFERROR(VLOOKUP(Tabla3[[#This Row],[Column14]],Tabla4[[NIT]:[TOTAL CREDITO]],6,FALSE),0)</f>
        <v>0</v>
      </c>
      <c r="S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8" s="5"/>
      <c r="AL98"/>
    </row>
    <row r="99" spans="1:38" ht="15" customHeight="1">
      <c r="A99" s="153" t="s">
        <v>1564</v>
      </c>
      <c r="B99" s="154">
        <v>42979</v>
      </c>
      <c r="C99" s="153" t="s">
        <v>1545</v>
      </c>
      <c r="D99" s="153" t="s">
        <v>1546</v>
      </c>
      <c r="E99" s="153" t="s">
        <v>1547</v>
      </c>
      <c r="F99" s="153">
        <v>1</v>
      </c>
      <c r="G99" s="153" t="s">
        <v>48</v>
      </c>
      <c r="H99" s="153">
        <v>1</v>
      </c>
      <c r="I99" s="153" t="s">
        <v>1565</v>
      </c>
      <c r="J99" s="153" t="s">
        <v>10</v>
      </c>
      <c r="K99" s="153" t="s">
        <v>11</v>
      </c>
      <c r="L99" s="153"/>
      <c r="M99" s="153" t="s">
        <v>56</v>
      </c>
      <c r="N99" s="153">
        <v>900330225</v>
      </c>
      <c r="O99" s="155">
        <v>7554622</v>
      </c>
      <c r="P99" s="7"/>
      <c r="Q99" s="12">
        <f>+IF(IFERROR(VLOOKUP(Tabla3[[#This Row],[Column14]],Tabla4[[NIT]:[TOTAL CREDITO]],3,FALSE),0)="",0,IFERROR(VLOOKUP(Tabla3[[#This Row],[Column14]],Tabla4[[NIT]:[TOTAL CREDITO]],3,FALSE),0))</f>
        <v>0</v>
      </c>
      <c r="R99" s="9">
        <f>+IFERROR(VLOOKUP(Tabla3[[#This Row],[Column14]],Tabla4[[NIT]:[TOTAL CREDITO]],6,FALSE),0)</f>
        <v>0</v>
      </c>
      <c r="S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99" s="5"/>
      <c r="AL99"/>
    </row>
    <row r="100" spans="1:38" ht="15" customHeight="1">
      <c r="A100" s="153" t="s">
        <v>1564</v>
      </c>
      <c r="B100" s="154">
        <v>42979</v>
      </c>
      <c r="C100" s="153" t="s">
        <v>1545</v>
      </c>
      <c r="D100" s="153" t="s">
        <v>1546</v>
      </c>
      <c r="E100" s="153" t="s">
        <v>1547</v>
      </c>
      <c r="F100" s="153">
        <v>1</v>
      </c>
      <c r="G100" s="153" t="s">
        <v>48</v>
      </c>
      <c r="H100" s="153">
        <v>1</v>
      </c>
      <c r="I100" s="153" t="s">
        <v>1565</v>
      </c>
      <c r="J100" s="153" t="s">
        <v>25</v>
      </c>
      <c r="K100" s="153" t="s">
        <v>26</v>
      </c>
      <c r="L100" s="153"/>
      <c r="M100" s="153" t="s">
        <v>56</v>
      </c>
      <c r="N100" s="153">
        <v>900330225</v>
      </c>
      <c r="O100" s="155">
        <v>3521008</v>
      </c>
      <c r="P100" s="7"/>
      <c r="Q100" s="12">
        <f>+IF(IFERROR(VLOOKUP(Tabla3[[#This Row],[Column14]],Tabla4[[NIT]:[TOTAL CREDITO]],3,FALSE),0)="",0,IFERROR(VLOOKUP(Tabla3[[#This Row],[Column14]],Tabla4[[NIT]:[TOTAL CREDITO]],3,FALSE),0))</f>
        <v>0</v>
      </c>
      <c r="R100" s="9">
        <f>+IFERROR(VLOOKUP(Tabla3[[#This Row],[Column14]],Tabla4[[NIT]:[TOTAL CREDITO]],6,FALSE),0)</f>
        <v>0</v>
      </c>
      <c r="S1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0" s="5"/>
      <c r="AL100"/>
    </row>
    <row r="101" spans="1:38" ht="15" customHeight="1">
      <c r="A101" s="153" t="s">
        <v>1564</v>
      </c>
      <c r="B101" s="154">
        <v>42979</v>
      </c>
      <c r="C101" s="153" t="s">
        <v>1545</v>
      </c>
      <c r="D101" s="153" t="s">
        <v>1546</v>
      </c>
      <c r="E101" s="153" t="s">
        <v>1547</v>
      </c>
      <c r="F101" s="153">
        <v>1</v>
      </c>
      <c r="G101" s="153" t="s">
        <v>48</v>
      </c>
      <c r="H101" s="153">
        <v>1</v>
      </c>
      <c r="I101" s="153" t="s">
        <v>1565</v>
      </c>
      <c r="J101" s="153" t="s">
        <v>352</v>
      </c>
      <c r="K101" s="153" t="s">
        <v>353</v>
      </c>
      <c r="L101" s="153"/>
      <c r="M101" s="153" t="s">
        <v>56</v>
      </c>
      <c r="N101" s="153">
        <v>900330225</v>
      </c>
      <c r="O101" s="155">
        <v>6133613</v>
      </c>
      <c r="P101" s="7"/>
      <c r="Q101" s="12">
        <f>+IF(IFERROR(VLOOKUP(Tabla3[[#This Row],[Column14]],Tabla4[[NIT]:[TOTAL CREDITO]],3,FALSE),0)="",0,IFERROR(VLOOKUP(Tabla3[[#This Row],[Column14]],Tabla4[[NIT]:[TOTAL CREDITO]],3,FALSE),0))</f>
        <v>0</v>
      </c>
      <c r="R101" s="9">
        <f>+IFERROR(VLOOKUP(Tabla3[[#This Row],[Column14]],Tabla4[[NIT]:[TOTAL CREDITO]],6,FALSE),0)</f>
        <v>0</v>
      </c>
      <c r="S1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1" s="5"/>
      <c r="AL101"/>
    </row>
    <row r="102" spans="1:38" ht="15" customHeight="1">
      <c r="A102" s="153" t="s">
        <v>1564</v>
      </c>
      <c r="B102" s="154">
        <v>42979</v>
      </c>
      <c r="C102" s="153" t="s">
        <v>1545</v>
      </c>
      <c r="D102" s="153" t="s">
        <v>1546</v>
      </c>
      <c r="E102" s="153" t="s">
        <v>1547</v>
      </c>
      <c r="F102" s="153">
        <v>1</v>
      </c>
      <c r="G102" s="153" t="s">
        <v>48</v>
      </c>
      <c r="H102" s="153">
        <v>1</v>
      </c>
      <c r="I102" s="153" t="s">
        <v>1565</v>
      </c>
      <c r="J102" s="153" t="s">
        <v>1433</v>
      </c>
      <c r="K102" s="153" t="s">
        <v>16</v>
      </c>
      <c r="L102" s="153"/>
      <c r="M102" s="153" t="s">
        <v>56</v>
      </c>
      <c r="N102" s="153">
        <v>900330225</v>
      </c>
      <c r="O102" s="155">
        <v>3941176</v>
      </c>
      <c r="P102" s="7"/>
      <c r="Q102" s="12">
        <f>+IF(IFERROR(VLOOKUP(Tabla3[[#This Row],[Column14]],Tabla4[[NIT]:[TOTAL CREDITO]],3,FALSE),0)="",0,IFERROR(VLOOKUP(Tabla3[[#This Row],[Column14]],Tabla4[[NIT]:[TOTAL CREDITO]],3,FALSE),0))</f>
        <v>0</v>
      </c>
      <c r="R102" s="9">
        <f>+IFERROR(VLOOKUP(Tabla3[[#This Row],[Column14]],Tabla4[[NIT]:[TOTAL CREDITO]],6,FALSE),0)</f>
        <v>0</v>
      </c>
      <c r="S1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2" s="5"/>
      <c r="AL102"/>
    </row>
    <row r="103" spans="1:38" ht="15" customHeight="1">
      <c r="A103" s="153" t="s">
        <v>1564</v>
      </c>
      <c r="B103" s="154">
        <v>42979</v>
      </c>
      <c r="C103" s="153" t="s">
        <v>1545</v>
      </c>
      <c r="D103" s="153" t="s">
        <v>1546</v>
      </c>
      <c r="E103" s="153" t="s">
        <v>1547</v>
      </c>
      <c r="F103" s="153">
        <v>1</v>
      </c>
      <c r="G103" s="153" t="s">
        <v>48</v>
      </c>
      <c r="H103" s="153">
        <v>1</v>
      </c>
      <c r="I103" s="153" t="s">
        <v>1565</v>
      </c>
      <c r="J103" s="153" t="s">
        <v>1437</v>
      </c>
      <c r="K103" s="153" t="s">
        <v>16</v>
      </c>
      <c r="L103" s="153"/>
      <c r="M103" s="153" t="s">
        <v>56</v>
      </c>
      <c r="N103" s="153">
        <v>900330225</v>
      </c>
      <c r="O103" s="155">
        <v>3696639</v>
      </c>
      <c r="P103" s="7"/>
      <c r="Q103" s="12">
        <f>+IF(IFERROR(VLOOKUP(Tabla3[[#This Row],[Column14]],Tabla4[[NIT]:[TOTAL CREDITO]],3,FALSE),0)="",0,IFERROR(VLOOKUP(Tabla3[[#This Row],[Column14]],Tabla4[[NIT]:[TOTAL CREDITO]],3,FALSE),0))</f>
        <v>0</v>
      </c>
      <c r="R103" s="9">
        <f>+IFERROR(VLOOKUP(Tabla3[[#This Row],[Column14]],Tabla4[[NIT]:[TOTAL CREDITO]],6,FALSE),0)</f>
        <v>0</v>
      </c>
      <c r="S1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3" s="5"/>
      <c r="AL103"/>
    </row>
    <row r="104" spans="1:38" ht="15" customHeight="1">
      <c r="A104" s="153" t="s">
        <v>1566</v>
      </c>
      <c r="B104" s="154">
        <v>42979</v>
      </c>
      <c r="C104" s="153" t="s">
        <v>1545</v>
      </c>
      <c r="D104" s="153" t="s">
        <v>1546</v>
      </c>
      <c r="E104" s="153" t="s">
        <v>1547</v>
      </c>
      <c r="F104" s="153">
        <v>4</v>
      </c>
      <c r="G104" s="153" t="s">
        <v>266</v>
      </c>
      <c r="H104" s="153">
        <v>4</v>
      </c>
      <c r="I104" s="153" t="s">
        <v>1567</v>
      </c>
      <c r="J104" s="153" t="s">
        <v>14</v>
      </c>
      <c r="K104" s="153" t="s">
        <v>16</v>
      </c>
      <c r="L104" s="153"/>
      <c r="M104" s="153" t="s">
        <v>332</v>
      </c>
      <c r="N104" s="153">
        <v>900439362</v>
      </c>
      <c r="O104" s="155">
        <v>3360504</v>
      </c>
      <c r="P104" s="7"/>
      <c r="Q104" s="12">
        <f>+IF(IFERROR(VLOOKUP(Tabla3[[#This Row],[Column14]],Tabla4[[NIT]:[TOTAL CREDITO]],3,FALSE),0)="",0,IFERROR(VLOOKUP(Tabla3[[#This Row],[Column14]],Tabla4[[NIT]:[TOTAL CREDITO]],3,FALSE),0))</f>
        <v>5845363</v>
      </c>
      <c r="R104" s="9">
        <f>+IFERROR(VLOOKUP(Tabla3[[#This Row],[Column14]],Tabla4[[NIT]:[TOTAL CREDITO]],6,FALSE),0)</f>
        <v>0</v>
      </c>
      <c r="S1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" s="5"/>
      <c r="AL104"/>
    </row>
    <row r="105" spans="1:38" ht="15" customHeight="1">
      <c r="A105" s="153" t="s">
        <v>1566</v>
      </c>
      <c r="B105" s="154">
        <v>42979</v>
      </c>
      <c r="C105" s="153" t="s">
        <v>1545</v>
      </c>
      <c r="D105" s="153" t="s">
        <v>1546</v>
      </c>
      <c r="E105" s="153" t="s">
        <v>1547</v>
      </c>
      <c r="F105" s="153">
        <v>1</v>
      </c>
      <c r="G105" s="153" t="s">
        <v>266</v>
      </c>
      <c r="H105" s="153">
        <v>1</v>
      </c>
      <c r="I105" s="153" t="s">
        <v>1567</v>
      </c>
      <c r="J105" s="153" t="s">
        <v>352</v>
      </c>
      <c r="K105" s="153" t="s">
        <v>353</v>
      </c>
      <c r="L105" s="153"/>
      <c r="M105" s="153" t="s">
        <v>332</v>
      </c>
      <c r="N105" s="153">
        <v>900439362</v>
      </c>
      <c r="O105" s="155">
        <v>6133613</v>
      </c>
      <c r="P105" s="7"/>
      <c r="Q105" s="12">
        <f>+IF(IFERROR(VLOOKUP(Tabla3[[#This Row],[Column14]],Tabla4[[NIT]:[TOTAL CREDITO]],3,FALSE),0)="",0,IFERROR(VLOOKUP(Tabla3[[#This Row],[Column14]],Tabla4[[NIT]:[TOTAL CREDITO]],3,FALSE),0))</f>
        <v>5845363</v>
      </c>
      <c r="R105" s="9">
        <f>+IFERROR(VLOOKUP(Tabla3[[#This Row],[Column14]],Tabla4[[NIT]:[TOTAL CREDITO]],6,FALSE),0)</f>
        <v>0</v>
      </c>
      <c r="S1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" s="5"/>
      <c r="AL105"/>
    </row>
    <row r="106" spans="1:38" ht="15" customHeight="1">
      <c r="A106" s="153" t="s">
        <v>1566</v>
      </c>
      <c r="B106" s="154">
        <v>42979</v>
      </c>
      <c r="C106" s="153" t="s">
        <v>1545</v>
      </c>
      <c r="D106" s="153" t="s">
        <v>1546</v>
      </c>
      <c r="E106" s="153" t="s">
        <v>1547</v>
      </c>
      <c r="F106" s="153">
        <v>1</v>
      </c>
      <c r="G106" s="153" t="s">
        <v>266</v>
      </c>
      <c r="H106" s="153">
        <v>1</v>
      </c>
      <c r="I106" s="153" t="s">
        <v>1567</v>
      </c>
      <c r="J106" s="153" t="s">
        <v>1428</v>
      </c>
      <c r="K106" s="153" t="s">
        <v>32</v>
      </c>
      <c r="L106" s="153"/>
      <c r="M106" s="153" t="s">
        <v>332</v>
      </c>
      <c r="N106" s="153">
        <v>900439362</v>
      </c>
      <c r="O106" s="155">
        <v>3067227</v>
      </c>
      <c r="P106" s="7"/>
      <c r="Q106" s="12">
        <f>+IF(IFERROR(VLOOKUP(Tabla3[[#This Row],[Column14]],Tabla4[[NIT]:[TOTAL CREDITO]],3,FALSE),0)="",0,IFERROR(VLOOKUP(Tabla3[[#This Row],[Column14]],Tabla4[[NIT]:[TOTAL CREDITO]],3,FALSE),0))</f>
        <v>5845363</v>
      </c>
      <c r="R106" s="9">
        <f>+IFERROR(VLOOKUP(Tabla3[[#This Row],[Column14]],Tabla4[[NIT]:[TOTAL CREDITO]],6,FALSE),0)</f>
        <v>0</v>
      </c>
      <c r="S1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" s="5"/>
      <c r="AL106"/>
    </row>
    <row r="107" spans="1:38" ht="15" customHeight="1">
      <c r="A107" s="153" t="s">
        <v>1566</v>
      </c>
      <c r="B107" s="154">
        <v>42979</v>
      </c>
      <c r="C107" s="153" t="s">
        <v>1545</v>
      </c>
      <c r="D107" s="153" t="s">
        <v>1546</v>
      </c>
      <c r="E107" s="153" t="s">
        <v>1547</v>
      </c>
      <c r="F107" s="153">
        <v>1</v>
      </c>
      <c r="G107" s="153" t="s">
        <v>266</v>
      </c>
      <c r="H107" s="153">
        <v>1</v>
      </c>
      <c r="I107" s="153" t="s">
        <v>1567</v>
      </c>
      <c r="J107" s="153" t="s">
        <v>1433</v>
      </c>
      <c r="K107" s="153" t="s">
        <v>1447</v>
      </c>
      <c r="L107" s="153"/>
      <c r="M107" s="153" t="s">
        <v>332</v>
      </c>
      <c r="N107" s="153">
        <v>900439362</v>
      </c>
      <c r="O107" s="155">
        <v>3941176</v>
      </c>
      <c r="P107" s="7"/>
      <c r="Q107" s="12">
        <f>+IF(IFERROR(VLOOKUP(Tabla3[[#This Row],[Column14]],Tabla4[[NIT]:[TOTAL CREDITO]],3,FALSE),0)="",0,IFERROR(VLOOKUP(Tabla3[[#This Row],[Column14]],Tabla4[[NIT]:[TOTAL CREDITO]],3,FALSE),0))</f>
        <v>5845363</v>
      </c>
      <c r="R107" s="9">
        <f>+IFERROR(VLOOKUP(Tabla3[[#This Row],[Column14]],Tabla4[[NIT]:[TOTAL CREDITO]],6,FALSE),0)</f>
        <v>0</v>
      </c>
      <c r="S1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" s="5"/>
      <c r="AL107"/>
    </row>
    <row r="108" spans="1:38" ht="15" customHeight="1">
      <c r="A108" s="153" t="s">
        <v>1566</v>
      </c>
      <c r="B108" s="154">
        <v>42979</v>
      </c>
      <c r="C108" s="153" t="s">
        <v>1545</v>
      </c>
      <c r="D108" s="153" t="s">
        <v>1546</v>
      </c>
      <c r="E108" s="153" t="s">
        <v>1547</v>
      </c>
      <c r="F108" s="153">
        <v>1</v>
      </c>
      <c r="G108" s="153" t="s">
        <v>266</v>
      </c>
      <c r="H108" s="153">
        <v>1</v>
      </c>
      <c r="I108" s="153" t="s">
        <v>1567</v>
      </c>
      <c r="J108" s="153" t="s">
        <v>1437</v>
      </c>
      <c r="K108" s="153" t="s">
        <v>16</v>
      </c>
      <c r="L108" s="153"/>
      <c r="M108" s="153" t="s">
        <v>332</v>
      </c>
      <c r="N108" s="153">
        <v>900439362</v>
      </c>
      <c r="O108" s="155">
        <v>3696639</v>
      </c>
      <c r="P108" s="7"/>
      <c r="Q108" s="12">
        <f>+IF(IFERROR(VLOOKUP(Tabla3[[#This Row],[Column14]],Tabla4[[NIT]:[TOTAL CREDITO]],3,FALSE),0)="",0,IFERROR(VLOOKUP(Tabla3[[#This Row],[Column14]],Tabla4[[NIT]:[TOTAL CREDITO]],3,FALSE),0))</f>
        <v>5845363</v>
      </c>
      <c r="R108" s="9">
        <f>+IFERROR(VLOOKUP(Tabla3[[#This Row],[Column14]],Tabla4[[NIT]:[TOTAL CREDITO]],6,FALSE),0)</f>
        <v>0</v>
      </c>
      <c r="S1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" s="5"/>
      <c r="AL108"/>
    </row>
    <row r="109" spans="1:38" ht="15" customHeight="1">
      <c r="A109" s="153" t="s">
        <v>1568</v>
      </c>
      <c r="B109" s="154">
        <v>42979</v>
      </c>
      <c r="C109" s="153" t="s">
        <v>1545</v>
      </c>
      <c r="D109" s="153" t="s">
        <v>1546</v>
      </c>
      <c r="E109" s="153" t="s">
        <v>1547</v>
      </c>
      <c r="F109" s="153">
        <v>1</v>
      </c>
      <c r="G109" s="153" t="s">
        <v>50</v>
      </c>
      <c r="H109" s="153">
        <v>1</v>
      </c>
      <c r="I109" s="153" t="s">
        <v>1569</v>
      </c>
      <c r="J109" s="153" t="s">
        <v>14</v>
      </c>
      <c r="K109" s="153" t="s">
        <v>15</v>
      </c>
      <c r="L109" s="153"/>
      <c r="M109" s="153" t="s">
        <v>51</v>
      </c>
      <c r="N109" s="153">
        <v>16891092</v>
      </c>
      <c r="O109" s="155">
        <v>3360504</v>
      </c>
      <c r="P109" s="7"/>
      <c r="Q109" s="12">
        <f>+IF(IFERROR(VLOOKUP(Tabla3[[#This Row],[Column14]],Tabla4[[NIT]:[TOTAL CREDITO]],3,FALSE),0)="",0,IFERROR(VLOOKUP(Tabla3[[#This Row],[Column14]],Tabla4[[NIT]:[TOTAL CREDITO]],3,FALSE),0))</f>
        <v>0</v>
      </c>
      <c r="R109" s="9">
        <f>+IFERROR(VLOOKUP(Tabla3[[#This Row],[Column14]],Tabla4[[NIT]:[TOTAL CREDITO]],6,FALSE),0)</f>
        <v>0</v>
      </c>
      <c r="S1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09" s="5"/>
      <c r="AL109"/>
    </row>
    <row r="110" spans="1:38" ht="15" customHeight="1">
      <c r="A110" s="153" t="s">
        <v>1568</v>
      </c>
      <c r="B110" s="154">
        <v>42979</v>
      </c>
      <c r="C110" s="153" t="s">
        <v>1545</v>
      </c>
      <c r="D110" s="153" t="s">
        <v>1546</v>
      </c>
      <c r="E110" s="153" t="s">
        <v>1547</v>
      </c>
      <c r="F110" s="153">
        <v>1</v>
      </c>
      <c r="G110" s="153" t="s">
        <v>50</v>
      </c>
      <c r="H110" s="153">
        <v>1</v>
      </c>
      <c r="I110" s="153" t="s">
        <v>1569</v>
      </c>
      <c r="J110" s="153" t="s">
        <v>352</v>
      </c>
      <c r="K110" s="153" t="s">
        <v>353</v>
      </c>
      <c r="L110" s="153"/>
      <c r="M110" s="153" t="s">
        <v>51</v>
      </c>
      <c r="N110" s="153">
        <v>16891092</v>
      </c>
      <c r="O110" s="155">
        <v>6133613</v>
      </c>
      <c r="P110" s="7"/>
      <c r="Q110" s="12">
        <f>+IF(IFERROR(VLOOKUP(Tabla3[[#This Row],[Column14]],Tabla4[[NIT]:[TOTAL CREDITO]],3,FALSE),0)="",0,IFERROR(VLOOKUP(Tabla3[[#This Row],[Column14]],Tabla4[[NIT]:[TOTAL CREDITO]],3,FALSE),0))</f>
        <v>0</v>
      </c>
      <c r="R110" s="9">
        <f>+IFERROR(VLOOKUP(Tabla3[[#This Row],[Column14]],Tabla4[[NIT]:[TOTAL CREDITO]],6,FALSE),0)</f>
        <v>0</v>
      </c>
      <c r="S1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0" s="5"/>
      <c r="AL110"/>
    </row>
    <row r="111" spans="1:38" ht="15" customHeight="1">
      <c r="A111" s="153" t="s">
        <v>1568</v>
      </c>
      <c r="B111" s="154">
        <v>42979</v>
      </c>
      <c r="C111" s="153" t="s">
        <v>1545</v>
      </c>
      <c r="D111" s="153" t="s">
        <v>1546</v>
      </c>
      <c r="E111" s="153" t="s">
        <v>1547</v>
      </c>
      <c r="F111" s="153">
        <v>1</v>
      </c>
      <c r="G111" s="153" t="s">
        <v>50</v>
      </c>
      <c r="H111" s="153">
        <v>1</v>
      </c>
      <c r="I111" s="153" t="s">
        <v>1569</v>
      </c>
      <c r="J111" s="153" t="s">
        <v>1433</v>
      </c>
      <c r="K111" s="153" t="s">
        <v>1447</v>
      </c>
      <c r="L111" s="153"/>
      <c r="M111" s="153" t="s">
        <v>51</v>
      </c>
      <c r="N111" s="153">
        <v>16891092</v>
      </c>
      <c r="O111" s="155">
        <v>3941176</v>
      </c>
      <c r="P111" s="7"/>
      <c r="Q111" s="12">
        <f>+IF(IFERROR(VLOOKUP(Tabla3[[#This Row],[Column14]],Tabla4[[NIT]:[TOTAL CREDITO]],3,FALSE),0)="",0,IFERROR(VLOOKUP(Tabla3[[#This Row],[Column14]],Tabla4[[NIT]:[TOTAL CREDITO]],3,FALSE),0))</f>
        <v>0</v>
      </c>
      <c r="R111" s="9">
        <f>+IFERROR(VLOOKUP(Tabla3[[#This Row],[Column14]],Tabla4[[NIT]:[TOTAL CREDITO]],6,FALSE),0)</f>
        <v>0</v>
      </c>
      <c r="S1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1" s="5"/>
      <c r="AL111"/>
    </row>
    <row r="112" spans="1:38" ht="15" customHeight="1">
      <c r="A112" s="153" t="s">
        <v>1570</v>
      </c>
      <c r="B112" s="154">
        <v>42979</v>
      </c>
      <c r="C112" s="153" t="s">
        <v>1545</v>
      </c>
      <c r="D112" s="153" t="s">
        <v>1546</v>
      </c>
      <c r="E112" s="153" t="s">
        <v>1547</v>
      </c>
      <c r="F112" s="153">
        <v>2</v>
      </c>
      <c r="G112" s="153" t="s">
        <v>50</v>
      </c>
      <c r="H112" s="153">
        <v>2</v>
      </c>
      <c r="I112" s="153" t="s">
        <v>1571</v>
      </c>
      <c r="J112" s="153" t="s">
        <v>14</v>
      </c>
      <c r="K112" s="153" t="s">
        <v>1421</v>
      </c>
      <c r="L112" s="153"/>
      <c r="M112" s="153" t="s">
        <v>54</v>
      </c>
      <c r="N112" s="153">
        <v>16891092</v>
      </c>
      <c r="O112" s="155">
        <v>3360504</v>
      </c>
      <c r="P112" s="7"/>
      <c r="Q112" s="12">
        <f>+IF(IFERROR(VLOOKUP(Tabla3[[#This Row],[Column14]],Tabla4[[NIT]:[TOTAL CREDITO]],3,FALSE),0)="",0,IFERROR(VLOOKUP(Tabla3[[#This Row],[Column14]],Tabla4[[NIT]:[TOTAL CREDITO]],3,FALSE),0))</f>
        <v>0</v>
      </c>
      <c r="R112" s="9">
        <f>+IFERROR(VLOOKUP(Tabla3[[#This Row],[Column14]],Tabla4[[NIT]:[TOTAL CREDITO]],6,FALSE),0)</f>
        <v>0</v>
      </c>
      <c r="S1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2" s="5"/>
      <c r="AL112"/>
    </row>
    <row r="113" spans="1:38" ht="15" customHeight="1">
      <c r="A113" s="153" t="s">
        <v>1570</v>
      </c>
      <c r="B113" s="154">
        <v>42979</v>
      </c>
      <c r="C113" s="153" t="s">
        <v>1545</v>
      </c>
      <c r="D113" s="153" t="s">
        <v>1546</v>
      </c>
      <c r="E113" s="153" t="s">
        <v>1547</v>
      </c>
      <c r="F113" s="153">
        <v>2</v>
      </c>
      <c r="G113" s="153" t="s">
        <v>50</v>
      </c>
      <c r="H113" s="153">
        <v>2</v>
      </c>
      <c r="I113" s="153" t="s">
        <v>1571</v>
      </c>
      <c r="J113" s="153" t="s">
        <v>14</v>
      </c>
      <c r="K113" s="153" t="s">
        <v>16</v>
      </c>
      <c r="L113" s="153"/>
      <c r="M113" s="153" t="s">
        <v>54</v>
      </c>
      <c r="N113" s="153">
        <v>16891092</v>
      </c>
      <c r="O113" s="155">
        <v>3360504</v>
      </c>
      <c r="P113" s="7"/>
      <c r="Q113" s="12">
        <f>+IF(IFERROR(VLOOKUP(Tabla3[[#This Row],[Column14]],Tabla4[[NIT]:[TOTAL CREDITO]],3,FALSE),0)="",0,IFERROR(VLOOKUP(Tabla3[[#This Row],[Column14]],Tabla4[[NIT]:[TOTAL CREDITO]],3,FALSE),0))</f>
        <v>0</v>
      </c>
      <c r="R113" s="9">
        <f>+IFERROR(VLOOKUP(Tabla3[[#This Row],[Column14]],Tabla4[[NIT]:[TOTAL CREDITO]],6,FALSE),0)</f>
        <v>0</v>
      </c>
      <c r="S1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3" s="5"/>
      <c r="AL113"/>
    </row>
    <row r="114" spans="1:38" ht="15" customHeight="1">
      <c r="A114" s="153" t="s">
        <v>1570</v>
      </c>
      <c r="B114" s="154">
        <v>42979</v>
      </c>
      <c r="C114" s="153" t="s">
        <v>1545</v>
      </c>
      <c r="D114" s="153" t="s">
        <v>1546</v>
      </c>
      <c r="E114" s="153" t="s">
        <v>1547</v>
      </c>
      <c r="F114" s="153">
        <v>1</v>
      </c>
      <c r="G114" s="153" t="s">
        <v>50</v>
      </c>
      <c r="H114" s="153">
        <v>1</v>
      </c>
      <c r="I114" s="153" t="s">
        <v>1571</v>
      </c>
      <c r="J114" s="153" t="s">
        <v>14</v>
      </c>
      <c r="K114" s="153" t="s">
        <v>15</v>
      </c>
      <c r="L114" s="153"/>
      <c r="M114" s="153" t="s">
        <v>54</v>
      </c>
      <c r="N114" s="153">
        <v>16891092</v>
      </c>
      <c r="O114" s="155">
        <v>3360504</v>
      </c>
      <c r="P114" s="7"/>
      <c r="Q114" s="12">
        <f>+IF(IFERROR(VLOOKUP(Tabla3[[#This Row],[Column14]],Tabla4[[NIT]:[TOTAL CREDITO]],3,FALSE),0)="",0,IFERROR(VLOOKUP(Tabla3[[#This Row],[Column14]],Tabla4[[NIT]:[TOTAL CREDITO]],3,FALSE),0))</f>
        <v>0</v>
      </c>
      <c r="R114" s="9">
        <f>+IFERROR(VLOOKUP(Tabla3[[#This Row],[Column14]],Tabla4[[NIT]:[TOTAL CREDITO]],6,FALSE),0)</f>
        <v>0</v>
      </c>
      <c r="S1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4" s="5"/>
      <c r="AL114"/>
    </row>
    <row r="115" spans="1:38" ht="15" customHeight="1">
      <c r="A115" s="153" t="s">
        <v>1570</v>
      </c>
      <c r="B115" s="154">
        <v>42979</v>
      </c>
      <c r="C115" s="153" t="s">
        <v>1545</v>
      </c>
      <c r="D115" s="153" t="s">
        <v>1546</v>
      </c>
      <c r="E115" s="153" t="s">
        <v>1547</v>
      </c>
      <c r="F115" s="153">
        <v>1</v>
      </c>
      <c r="G115" s="153" t="s">
        <v>50</v>
      </c>
      <c r="H115" s="153">
        <v>1</v>
      </c>
      <c r="I115" s="153" t="s">
        <v>1571</v>
      </c>
      <c r="J115" s="153" t="s">
        <v>27</v>
      </c>
      <c r="K115" s="153" t="s">
        <v>16</v>
      </c>
      <c r="L115" s="153"/>
      <c r="M115" s="153" t="s">
        <v>54</v>
      </c>
      <c r="N115" s="153">
        <v>16891092</v>
      </c>
      <c r="O115" s="155">
        <v>5789916</v>
      </c>
      <c r="P115" s="7"/>
      <c r="Q115" s="12">
        <f>+IF(IFERROR(VLOOKUP(Tabla3[[#This Row],[Column14]],Tabla4[[NIT]:[TOTAL CREDITO]],3,FALSE),0)="",0,IFERROR(VLOOKUP(Tabla3[[#This Row],[Column14]],Tabla4[[NIT]:[TOTAL CREDITO]],3,FALSE),0))</f>
        <v>0</v>
      </c>
      <c r="R115" s="9">
        <f>+IFERROR(VLOOKUP(Tabla3[[#This Row],[Column14]],Tabla4[[NIT]:[TOTAL CREDITO]],6,FALSE),0)</f>
        <v>0</v>
      </c>
      <c r="S1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5" s="5"/>
      <c r="AL115"/>
    </row>
    <row r="116" spans="1:38" ht="15" customHeight="1">
      <c r="A116" s="153" t="s">
        <v>1570</v>
      </c>
      <c r="B116" s="154">
        <v>42979</v>
      </c>
      <c r="C116" s="153" t="s">
        <v>1545</v>
      </c>
      <c r="D116" s="153" t="s">
        <v>1546</v>
      </c>
      <c r="E116" s="153" t="s">
        <v>1547</v>
      </c>
      <c r="F116" s="153">
        <v>1</v>
      </c>
      <c r="G116" s="153" t="s">
        <v>50</v>
      </c>
      <c r="H116" s="153">
        <v>1</v>
      </c>
      <c r="I116" s="153" t="s">
        <v>1571</v>
      </c>
      <c r="J116" s="153" t="s">
        <v>1433</v>
      </c>
      <c r="K116" s="153" t="s">
        <v>16</v>
      </c>
      <c r="L116" s="153"/>
      <c r="M116" s="153" t="s">
        <v>54</v>
      </c>
      <c r="N116" s="153">
        <v>16891092</v>
      </c>
      <c r="O116" s="155">
        <v>3941176</v>
      </c>
      <c r="P116" s="7"/>
      <c r="Q116" s="12">
        <f>+IF(IFERROR(VLOOKUP(Tabla3[[#This Row],[Column14]],Tabla4[[NIT]:[TOTAL CREDITO]],3,FALSE),0)="",0,IFERROR(VLOOKUP(Tabla3[[#This Row],[Column14]],Tabla4[[NIT]:[TOTAL CREDITO]],3,FALSE),0))</f>
        <v>0</v>
      </c>
      <c r="R116" s="9">
        <f>+IFERROR(VLOOKUP(Tabla3[[#This Row],[Column14]],Tabla4[[NIT]:[TOTAL CREDITO]],6,FALSE),0)</f>
        <v>0</v>
      </c>
      <c r="S1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6" s="5"/>
      <c r="AL116"/>
    </row>
    <row r="117" spans="1:38" ht="15" customHeight="1">
      <c r="A117" s="153" t="s">
        <v>1570</v>
      </c>
      <c r="B117" s="154">
        <v>42979</v>
      </c>
      <c r="C117" s="153" t="s">
        <v>1545</v>
      </c>
      <c r="D117" s="153" t="s">
        <v>1546</v>
      </c>
      <c r="E117" s="153" t="s">
        <v>1547</v>
      </c>
      <c r="F117" s="153">
        <v>1</v>
      </c>
      <c r="G117" s="153" t="s">
        <v>50</v>
      </c>
      <c r="H117" s="153">
        <v>1</v>
      </c>
      <c r="I117" s="153" t="s">
        <v>1571</v>
      </c>
      <c r="J117" s="153" t="s">
        <v>1437</v>
      </c>
      <c r="K117" s="153" t="s">
        <v>16</v>
      </c>
      <c r="L117" s="153"/>
      <c r="M117" s="153" t="s">
        <v>54</v>
      </c>
      <c r="N117" s="153">
        <v>16891092</v>
      </c>
      <c r="O117" s="155">
        <v>3696639</v>
      </c>
      <c r="P117" s="7"/>
      <c r="Q117" s="12">
        <f>+IF(IFERROR(VLOOKUP(Tabla3[[#This Row],[Column14]],Tabla4[[NIT]:[TOTAL CREDITO]],3,FALSE),0)="",0,IFERROR(VLOOKUP(Tabla3[[#This Row],[Column14]],Tabla4[[NIT]:[TOTAL CREDITO]],3,FALSE),0))</f>
        <v>0</v>
      </c>
      <c r="R117" s="9">
        <f>+IFERROR(VLOOKUP(Tabla3[[#This Row],[Column14]],Tabla4[[NIT]:[TOTAL CREDITO]],6,FALSE),0)</f>
        <v>0</v>
      </c>
      <c r="S1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17" s="5"/>
      <c r="AL117"/>
    </row>
    <row r="118" spans="1:38" ht="15" customHeight="1">
      <c r="A118" s="153" t="s">
        <v>1572</v>
      </c>
      <c r="B118" s="154">
        <v>42979</v>
      </c>
      <c r="C118" s="153" t="s">
        <v>1545</v>
      </c>
      <c r="D118" s="153" t="s">
        <v>1546</v>
      </c>
      <c r="E118" s="153" t="s">
        <v>1547</v>
      </c>
      <c r="F118" s="153">
        <v>11</v>
      </c>
      <c r="G118" s="153" t="s">
        <v>59</v>
      </c>
      <c r="H118" s="153">
        <v>11</v>
      </c>
      <c r="I118" s="153" t="s">
        <v>1573</v>
      </c>
      <c r="J118" s="153" t="s">
        <v>14</v>
      </c>
      <c r="K118" s="153" t="s">
        <v>16</v>
      </c>
      <c r="L118" s="153"/>
      <c r="M118" s="153" t="s">
        <v>60</v>
      </c>
      <c r="N118" s="153">
        <v>891903377</v>
      </c>
      <c r="O118" s="155">
        <v>3360504</v>
      </c>
      <c r="P118" s="7"/>
      <c r="Q118" s="12">
        <f>+IF(IFERROR(VLOOKUP(Tabla3[[#This Row],[Column14]],Tabla4[[NIT]:[TOTAL CREDITO]],3,FALSE),0)="",0,IFERROR(VLOOKUP(Tabla3[[#This Row],[Column14]],Tabla4[[NIT]:[TOTAL CREDITO]],3,FALSE),0))</f>
        <v>28230252</v>
      </c>
      <c r="R118" s="9">
        <f>+IFERROR(VLOOKUP(Tabla3[[#This Row],[Column14]],Tabla4[[NIT]:[TOTAL CREDITO]],6,FALSE),0)</f>
        <v>0</v>
      </c>
      <c r="S1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" s="5"/>
      <c r="AL118"/>
    </row>
    <row r="119" spans="1:38" ht="15" customHeight="1">
      <c r="A119" s="153" t="s">
        <v>1572</v>
      </c>
      <c r="B119" s="154">
        <v>42979</v>
      </c>
      <c r="C119" s="153" t="s">
        <v>1545</v>
      </c>
      <c r="D119" s="153" t="s">
        <v>1546</v>
      </c>
      <c r="E119" s="153" t="s">
        <v>1547</v>
      </c>
      <c r="F119" s="153">
        <v>1</v>
      </c>
      <c r="G119" s="153" t="s">
        <v>59</v>
      </c>
      <c r="H119" s="153">
        <v>1</v>
      </c>
      <c r="I119" s="153" t="s">
        <v>1573</v>
      </c>
      <c r="J119" s="153" t="s">
        <v>27</v>
      </c>
      <c r="K119" s="153" t="s">
        <v>32</v>
      </c>
      <c r="L119" s="153"/>
      <c r="M119" s="153" t="s">
        <v>60</v>
      </c>
      <c r="N119" s="153">
        <v>891903377</v>
      </c>
      <c r="O119" s="155">
        <v>5789916</v>
      </c>
      <c r="P119" s="7"/>
      <c r="Q119" s="12">
        <f>+IF(IFERROR(VLOOKUP(Tabla3[[#This Row],[Column14]],Tabla4[[NIT]:[TOTAL CREDITO]],3,FALSE),0)="",0,IFERROR(VLOOKUP(Tabla3[[#This Row],[Column14]],Tabla4[[NIT]:[TOTAL CREDITO]],3,FALSE),0))</f>
        <v>28230252</v>
      </c>
      <c r="R119" s="9">
        <f>+IFERROR(VLOOKUP(Tabla3[[#This Row],[Column14]],Tabla4[[NIT]:[TOTAL CREDITO]],6,FALSE),0)</f>
        <v>0</v>
      </c>
      <c r="S1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" s="5"/>
      <c r="AL119"/>
    </row>
    <row r="120" spans="1:38" s="42" customFormat="1" ht="15" customHeight="1">
      <c r="A120" s="153" t="s">
        <v>1572</v>
      </c>
      <c r="B120" s="154">
        <v>42979</v>
      </c>
      <c r="C120" s="153" t="s">
        <v>1545</v>
      </c>
      <c r="D120" s="153" t="s">
        <v>1546</v>
      </c>
      <c r="E120" s="153" t="s">
        <v>1547</v>
      </c>
      <c r="F120" s="153">
        <v>3</v>
      </c>
      <c r="G120" s="153" t="s">
        <v>59</v>
      </c>
      <c r="H120" s="153">
        <v>3</v>
      </c>
      <c r="I120" s="153" t="s">
        <v>1573</v>
      </c>
      <c r="J120" s="153" t="s">
        <v>27</v>
      </c>
      <c r="K120" s="153" t="s">
        <v>16</v>
      </c>
      <c r="L120" s="153"/>
      <c r="M120" s="153" t="s">
        <v>60</v>
      </c>
      <c r="N120" s="153">
        <v>891903377</v>
      </c>
      <c r="O120" s="155">
        <v>5789916</v>
      </c>
      <c r="P120" s="7"/>
      <c r="Q120" s="12">
        <f>+IF(IFERROR(VLOOKUP(Tabla3[[#This Row],[Column14]],Tabla4[[NIT]:[TOTAL CREDITO]],3,FALSE),0)="",0,IFERROR(VLOOKUP(Tabla3[[#This Row],[Column14]],Tabla4[[NIT]:[TOTAL CREDITO]],3,FALSE),0))</f>
        <v>28230252</v>
      </c>
      <c r="R120" s="9">
        <f>+IFERROR(VLOOKUP(Tabla3[[#This Row],[Column14]],Tabla4[[NIT]:[TOTAL CREDITO]],6,FALSE),0)</f>
        <v>0</v>
      </c>
      <c r="S1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8" ht="15" customHeight="1">
      <c r="A121" s="153" t="s">
        <v>1572</v>
      </c>
      <c r="B121" s="154">
        <v>42979</v>
      </c>
      <c r="C121" s="153" t="s">
        <v>1545</v>
      </c>
      <c r="D121" s="153" t="s">
        <v>1546</v>
      </c>
      <c r="E121" s="153" t="s">
        <v>1547</v>
      </c>
      <c r="F121" s="153">
        <v>7</v>
      </c>
      <c r="G121" s="153" t="s">
        <v>59</v>
      </c>
      <c r="H121" s="153">
        <v>7</v>
      </c>
      <c r="I121" s="153" t="s">
        <v>1573</v>
      </c>
      <c r="J121" s="153" t="s">
        <v>27</v>
      </c>
      <c r="K121" s="153" t="s">
        <v>26</v>
      </c>
      <c r="L121" s="153"/>
      <c r="M121" s="153" t="s">
        <v>60</v>
      </c>
      <c r="N121" s="153">
        <v>891903377</v>
      </c>
      <c r="O121" s="155">
        <v>5789916</v>
      </c>
      <c r="P121" s="7"/>
      <c r="Q121" s="12">
        <f>+IF(IFERROR(VLOOKUP(Tabla3[[#This Row],[Column14]],Tabla4[[NIT]:[TOTAL CREDITO]],3,FALSE),0)="",0,IFERROR(VLOOKUP(Tabla3[[#This Row],[Column14]],Tabla4[[NIT]:[TOTAL CREDITO]],3,FALSE),0))</f>
        <v>28230252</v>
      </c>
      <c r="R121" s="9">
        <f>+IFERROR(VLOOKUP(Tabla3[[#This Row],[Column14]],Tabla4[[NIT]:[TOTAL CREDITO]],6,FALSE),0)</f>
        <v>0</v>
      </c>
      <c r="S1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1" s="5"/>
      <c r="AL121"/>
    </row>
    <row r="122" spans="1:38" ht="15" customHeight="1">
      <c r="A122" s="153" t="s">
        <v>1572</v>
      </c>
      <c r="B122" s="154">
        <v>42979</v>
      </c>
      <c r="C122" s="153" t="s">
        <v>1545</v>
      </c>
      <c r="D122" s="153" t="s">
        <v>1546</v>
      </c>
      <c r="E122" s="153" t="s">
        <v>1547</v>
      </c>
      <c r="F122" s="153">
        <v>2</v>
      </c>
      <c r="G122" s="153" t="s">
        <v>59</v>
      </c>
      <c r="H122" s="153">
        <v>2</v>
      </c>
      <c r="I122" s="153" t="s">
        <v>1573</v>
      </c>
      <c r="J122" s="153" t="s">
        <v>10</v>
      </c>
      <c r="K122" s="153" t="s">
        <v>13</v>
      </c>
      <c r="L122" s="153"/>
      <c r="M122" s="153" t="s">
        <v>60</v>
      </c>
      <c r="N122" s="153">
        <v>891903377</v>
      </c>
      <c r="O122" s="155">
        <v>7554622</v>
      </c>
      <c r="P122" s="7"/>
      <c r="Q122" s="12">
        <f>+IF(IFERROR(VLOOKUP(Tabla3[[#This Row],[Column14]],Tabla4[[NIT]:[TOTAL CREDITO]],3,FALSE),0)="",0,IFERROR(VLOOKUP(Tabla3[[#This Row],[Column14]],Tabla4[[NIT]:[TOTAL CREDITO]],3,FALSE),0))</f>
        <v>28230252</v>
      </c>
      <c r="R122" s="9">
        <f>+IFERROR(VLOOKUP(Tabla3[[#This Row],[Column14]],Tabla4[[NIT]:[TOTAL CREDITO]],6,FALSE),0)</f>
        <v>0</v>
      </c>
      <c r="S1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2" s="5"/>
      <c r="AL122"/>
    </row>
    <row r="123" spans="1:38" ht="15" customHeight="1">
      <c r="A123" s="153" t="s">
        <v>1572</v>
      </c>
      <c r="B123" s="154">
        <v>42979</v>
      </c>
      <c r="C123" s="153" t="s">
        <v>1545</v>
      </c>
      <c r="D123" s="153" t="s">
        <v>1546</v>
      </c>
      <c r="E123" s="153" t="s">
        <v>1547</v>
      </c>
      <c r="F123" s="153">
        <v>5</v>
      </c>
      <c r="G123" s="153" t="s">
        <v>59</v>
      </c>
      <c r="H123" s="153">
        <v>5</v>
      </c>
      <c r="I123" s="153" t="s">
        <v>1573</v>
      </c>
      <c r="J123" s="153" t="s">
        <v>10</v>
      </c>
      <c r="K123" s="153" t="s">
        <v>11</v>
      </c>
      <c r="L123" s="153"/>
      <c r="M123" s="153" t="s">
        <v>60</v>
      </c>
      <c r="N123" s="153">
        <v>891903377</v>
      </c>
      <c r="O123" s="155">
        <v>7554622</v>
      </c>
      <c r="P123" s="7"/>
      <c r="Q123" s="12">
        <f>+IF(IFERROR(VLOOKUP(Tabla3[[#This Row],[Column14]],Tabla4[[NIT]:[TOTAL CREDITO]],3,FALSE),0)="",0,IFERROR(VLOOKUP(Tabla3[[#This Row],[Column14]],Tabla4[[NIT]:[TOTAL CREDITO]],3,FALSE),0))</f>
        <v>28230252</v>
      </c>
      <c r="R123" s="9">
        <f>+IFERROR(VLOOKUP(Tabla3[[#This Row],[Column14]],Tabla4[[NIT]:[TOTAL CREDITO]],6,FALSE),0)</f>
        <v>0</v>
      </c>
      <c r="S1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3" s="5"/>
      <c r="AL123"/>
    </row>
    <row r="124" spans="1:38" ht="15" customHeight="1">
      <c r="A124" s="153" t="s">
        <v>1572</v>
      </c>
      <c r="B124" s="154">
        <v>42979</v>
      </c>
      <c r="C124" s="153" t="s">
        <v>1545</v>
      </c>
      <c r="D124" s="153" t="s">
        <v>1546</v>
      </c>
      <c r="E124" s="153" t="s">
        <v>1547</v>
      </c>
      <c r="F124" s="153">
        <v>3</v>
      </c>
      <c r="G124" s="153" t="s">
        <v>59</v>
      </c>
      <c r="H124" s="153">
        <v>3</v>
      </c>
      <c r="I124" s="153" t="s">
        <v>1573</v>
      </c>
      <c r="J124" s="153" t="s">
        <v>1422</v>
      </c>
      <c r="K124" s="153" t="s">
        <v>1423</v>
      </c>
      <c r="L124" s="153"/>
      <c r="M124" s="153" t="s">
        <v>60</v>
      </c>
      <c r="N124" s="153">
        <v>891903377</v>
      </c>
      <c r="O124" s="155">
        <v>7730252</v>
      </c>
      <c r="P124" s="7"/>
      <c r="Q124" s="12">
        <f>+IF(IFERROR(VLOOKUP(Tabla3[[#This Row],[Column14]],Tabla4[[NIT]:[TOTAL CREDITO]],3,FALSE),0)="",0,IFERROR(VLOOKUP(Tabla3[[#This Row],[Column14]],Tabla4[[NIT]:[TOTAL CREDITO]],3,FALSE),0))</f>
        <v>28230252</v>
      </c>
      <c r="R124" s="9">
        <f>+IFERROR(VLOOKUP(Tabla3[[#This Row],[Column14]],Tabla4[[NIT]:[TOTAL CREDITO]],6,FALSE),0)</f>
        <v>0</v>
      </c>
      <c r="S1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" s="5"/>
      <c r="AL124"/>
    </row>
    <row r="125" spans="1:38" ht="15" customHeight="1">
      <c r="A125" s="153" t="s">
        <v>1572</v>
      </c>
      <c r="B125" s="154">
        <v>42979</v>
      </c>
      <c r="C125" s="153" t="s">
        <v>1545</v>
      </c>
      <c r="D125" s="153" t="s">
        <v>1546</v>
      </c>
      <c r="E125" s="153" t="s">
        <v>1547</v>
      </c>
      <c r="F125" s="153">
        <v>4</v>
      </c>
      <c r="G125" s="153" t="s">
        <v>59</v>
      </c>
      <c r="H125" s="153">
        <v>4</v>
      </c>
      <c r="I125" s="153" t="s">
        <v>1573</v>
      </c>
      <c r="J125" s="153" t="s">
        <v>352</v>
      </c>
      <c r="K125" s="153" t="s">
        <v>353</v>
      </c>
      <c r="L125" s="153"/>
      <c r="M125" s="153" t="s">
        <v>60</v>
      </c>
      <c r="N125" s="153">
        <v>891903377</v>
      </c>
      <c r="O125" s="155">
        <v>6133613</v>
      </c>
      <c r="P125" s="7"/>
      <c r="Q125" s="12">
        <f>+IF(IFERROR(VLOOKUP(Tabla3[[#This Row],[Column14]],Tabla4[[NIT]:[TOTAL CREDITO]],3,FALSE),0)="",0,IFERROR(VLOOKUP(Tabla3[[#This Row],[Column14]],Tabla4[[NIT]:[TOTAL CREDITO]],3,FALSE),0))</f>
        <v>28230252</v>
      </c>
      <c r="R125" s="9">
        <f>+IFERROR(VLOOKUP(Tabla3[[#This Row],[Column14]],Tabla4[[NIT]:[TOTAL CREDITO]],6,FALSE),0)</f>
        <v>0</v>
      </c>
      <c r="S1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" s="5"/>
      <c r="AL125"/>
    </row>
    <row r="126" spans="1:38" ht="15" customHeight="1">
      <c r="A126" s="153" t="s">
        <v>1572</v>
      </c>
      <c r="B126" s="154">
        <v>42979</v>
      </c>
      <c r="C126" s="153" t="s">
        <v>1545</v>
      </c>
      <c r="D126" s="153" t="s">
        <v>1546</v>
      </c>
      <c r="E126" s="153" t="s">
        <v>1547</v>
      </c>
      <c r="F126" s="153">
        <v>4</v>
      </c>
      <c r="G126" s="153" t="s">
        <v>59</v>
      </c>
      <c r="H126" s="153">
        <v>4</v>
      </c>
      <c r="I126" s="153" t="s">
        <v>1573</v>
      </c>
      <c r="J126" s="153" t="s">
        <v>352</v>
      </c>
      <c r="K126" s="153" t="s">
        <v>472</v>
      </c>
      <c r="L126" s="153"/>
      <c r="M126" s="153" t="s">
        <v>60</v>
      </c>
      <c r="N126" s="153">
        <v>891903377</v>
      </c>
      <c r="O126" s="155">
        <v>6133613</v>
      </c>
      <c r="P126" s="7"/>
      <c r="Q126" s="12">
        <f>+IF(IFERROR(VLOOKUP(Tabla3[[#This Row],[Column14]],Tabla4[[NIT]:[TOTAL CREDITO]],3,FALSE),0)="",0,IFERROR(VLOOKUP(Tabla3[[#This Row],[Column14]],Tabla4[[NIT]:[TOTAL CREDITO]],3,FALSE),0))</f>
        <v>28230252</v>
      </c>
      <c r="R126" s="9">
        <f>+IFERROR(VLOOKUP(Tabla3[[#This Row],[Column14]],Tabla4[[NIT]:[TOTAL CREDITO]],6,FALSE),0)</f>
        <v>0</v>
      </c>
      <c r="S1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" s="5"/>
      <c r="AL126"/>
    </row>
    <row r="127" spans="1:38" ht="15" customHeight="1">
      <c r="A127" s="153" t="s">
        <v>1572</v>
      </c>
      <c r="B127" s="154">
        <v>42979</v>
      </c>
      <c r="C127" s="153" t="s">
        <v>1545</v>
      </c>
      <c r="D127" s="153" t="s">
        <v>1546</v>
      </c>
      <c r="E127" s="153" t="s">
        <v>1547</v>
      </c>
      <c r="F127" s="153">
        <v>3</v>
      </c>
      <c r="G127" s="153" t="s">
        <v>59</v>
      </c>
      <c r="H127" s="153">
        <v>3</v>
      </c>
      <c r="I127" s="153" t="s">
        <v>1573</v>
      </c>
      <c r="J127" s="153" t="s">
        <v>1550</v>
      </c>
      <c r="K127" s="153" t="s">
        <v>1426</v>
      </c>
      <c r="L127" s="153"/>
      <c r="M127" s="153" t="s">
        <v>60</v>
      </c>
      <c r="N127" s="153">
        <v>891903377</v>
      </c>
      <c r="O127" s="155">
        <v>3521008</v>
      </c>
      <c r="P127" s="7"/>
      <c r="Q127" s="12">
        <f>+IF(IFERROR(VLOOKUP(Tabla3[[#This Row],[Column14]],Tabla4[[NIT]:[TOTAL CREDITO]],3,FALSE),0)="",0,IFERROR(VLOOKUP(Tabla3[[#This Row],[Column14]],Tabla4[[NIT]:[TOTAL CREDITO]],3,FALSE),0))</f>
        <v>28230252</v>
      </c>
      <c r="R127" s="9">
        <f>+IFERROR(VLOOKUP(Tabla3[[#This Row],[Column14]],Tabla4[[NIT]:[TOTAL CREDITO]],6,FALSE),0)</f>
        <v>0</v>
      </c>
      <c r="S1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7" s="5"/>
      <c r="AL127"/>
    </row>
    <row r="128" spans="1:38" ht="15" customHeight="1">
      <c r="A128" s="153" t="s">
        <v>1572</v>
      </c>
      <c r="B128" s="154">
        <v>42979</v>
      </c>
      <c r="C128" s="153" t="s">
        <v>1545</v>
      </c>
      <c r="D128" s="153" t="s">
        <v>1546</v>
      </c>
      <c r="E128" s="153" t="s">
        <v>1547</v>
      </c>
      <c r="F128" s="153">
        <v>2</v>
      </c>
      <c r="G128" s="153" t="s">
        <v>59</v>
      </c>
      <c r="H128" s="153">
        <v>2</v>
      </c>
      <c r="I128" s="153" t="s">
        <v>1573</v>
      </c>
      <c r="J128" s="153" t="s">
        <v>1428</v>
      </c>
      <c r="K128" s="153" t="s">
        <v>1430</v>
      </c>
      <c r="L128" s="153"/>
      <c r="M128" s="153" t="s">
        <v>60</v>
      </c>
      <c r="N128" s="153">
        <v>891903377</v>
      </c>
      <c r="O128" s="155">
        <v>3067227</v>
      </c>
      <c r="P128" s="7"/>
      <c r="Q128" s="12">
        <f>+IF(IFERROR(VLOOKUP(Tabla3[[#This Row],[Column14]],Tabla4[[NIT]:[TOTAL CREDITO]],3,FALSE),0)="",0,IFERROR(VLOOKUP(Tabla3[[#This Row],[Column14]],Tabla4[[NIT]:[TOTAL CREDITO]],3,FALSE),0))</f>
        <v>28230252</v>
      </c>
      <c r="R128" s="9">
        <f>+IFERROR(VLOOKUP(Tabla3[[#This Row],[Column14]],Tabla4[[NIT]:[TOTAL CREDITO]],6,FALSE),0)</f>
        <v>0</v>
      </c>
      <c r="S1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8" s="5"/>
      <c r="AL128"/>
    </row>
    <row r="129" spans="1:38" ht="15" customHeight="1">
      <c r="A129" s="153" t="s">
        <v>1572</v>
      </c>
      <c r="B129" s="154">
        <v>42979</v>
      </c>
      <c r="C129" s="153" t="s">
        <v>1545</v>
      </c>
      <c r="D129" s="153" t="s">
        <v>1546</v>
      </c>
      <c r="E129" s="153" t="s">
        <v>1547</v>
      </c>
      <c r="F129" s="153">
        <v>3</v>
      </c>
      <c r="G129" s="153" t="s">
        <v>59</v>
      </c>
      <c r="H129" s="153">
        <v>3</v>
      </c>
      <c r="I129" s="153" t="s">
        <v>1573</v>
      </c>
      <c r="J129" s="153" t="s">
        <v>1433</v>
      </c>
      <c r="K129" s="153" t="s">
        <v>1426</v>
      </c>
      <c r="L129" s="153"/>
      <c r="M129" s="153" t="s">
        <v>60</v>
      </c>
      <c r="N129" s="153">
        <v>891903377</v>
      </c>
      <c r="O129" s="155">
        <v>3941176</v>
      </c>
      <c r="P129" s="7"/>
      <c r="Q129" s="12">
        <f>+IF(IFERROR(VLOOKUP(Tabla3[[#This Row],[Column14]],Tabla4[[NIT]:[TOTAL CREDITO]],3,FALSE),0)="",0,IFERROR(VLOOKUP(Tabla3[[#This Row],[Column14]],Tabla4[[NIT]:[TOTAL CREDITO]],3,FALSE),0))</f>
        <v>28230252</v>
      </c>
      <c r="R129" s="9">
        <f>+IFERROR(VLOOKUP(Tabla3[[#This Row],[Column14]],Tabla4[[NIT]:[TOTAL CREDITO]],6,FALSE),0)</f>
        <v>0</v>
      </c>
      <c r="S1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" s="5"/>
      <c r="AL129"/>
    </row>
    <row r="130" spans="1:38" ht="15" customHeight="1">
      <c r="A130" s="153" t="s">
        <v>1572</v>
      </c>
      <c r="B130" s="154">
        <v>42979</v>
      </c>
      <c r="C130" s="153" t="s">
        <v>1545</v>
      </c>
      <c r="D130" s="153" t="s">
        <v>1546</v>
      </c>
      <c r="E130" s="153" t="s">
        <v>1547</v>
      </c>
      <c r="F130" s="153">
        <v>3</v>
      </c>
      <c r="G130" s="153" t="s">
        <v>59</v>
      </c>
      <c r="H130" s="153">
        <v>3</v>
      </c>
      <c r="I130" s="153" t="s">
        <v>1573</v>
      </c>
      <c r="J130" s="153" t="s">
        <v>1433</v>
      </c>
      <c r="K130" s="153" t="s">
        <v>16</v>
      </c>
      <c r="L130" s="153"/>
      <c r="M130" s="153" t="s">
        <v>60</v>
      </c>
      <c r="N130" s="153">
        <v>891903377</v>
      </c>
      <c r="O130" s="155">
        <v>3941176</v>
      </c>
      <c r="P130" s="7"/>
      <c r="Q130" s="12">
        <f>+IF(IFERROR(VLOOKUP(Tabla3[[#This Row],[Column14]],Tabla4[[NIT]:[TOTAL CREDITO]],3,FALSE),0)="",0,IFERROR(VLOOKUP(Tabla3[[#This Row],[Column14]],Tabla4[[NIT]:[TOTAL CREDITO]],3,FALSE),0))</f>
        <v>28230252</v>
      </c>
      <c r="R130" s="9">
        <f>+IFERROR(VLOOKUP(Tabla3[[#This Row],[Column14]],Tabla4[[NIT]:[TOTAL CREDITO]],6,FALSE),0)</f>
        <v>0</v>
      </c>
      <c r="S1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" s="5"/>
      <c r="AL130"/>
    </row>
    <row r="131" spans="1:38" ht="15" customHeight="1">
      <c r="A131" s="153" t="s">
        <v>1572</v>
      </c>
      <c r="B131" s="154">
        <v>42979</v>
      </c>
      <c r="C131" s="153" t="s">
        <v>1545</v>
      </c>
      <c r="D131" s="153" t="s">
        <v>1546</v>
      </c>
      <c r="E131" s="153" t="s">
        <v>1547</v>
      </c>
      <c r="F131" s="153">
        <v>1</v>
      </c>
      <c r="G131" s="153" t="s">
        <v>59</v>
      </c>
      <c r="H131" s="153">
        <v>1</v>
      </c>
      <c r="I131" s="153" t="s">
        <v>1573</v>
      </c>
      <c r="J131" s="153" t="s">
        <v>1232</v>
      </c>
      <c r="K131" s="153" t="s">
        <v>353</v>
      </c>
      <c r="L131" s="153"/>
      <c r="M131" s="153" t="s">
        <v>60</v>
      </c>
      <c r="N131" s="153">
        <v>891903377</v>
      </c>
      <c r="O131" s="155">
        <v>5453782</v>
      </c>
      <c r="P131" s="7"/>
      <c r="Q131" s="12">
        <f>+IF(IFERROR(VLOOKUP(Tabla3[[#This Row],[Column14]],Tabla4[[NIT]:[TOTAL CREDITO]],3,FALSE),0)="",0,IFERROR(VLOOKUP(Tabla3[[#This Row],[Column14]],Tabla4[[NIT]:[TOTAL CREDITO]],3,FALSE),0))</f>
        <v>28230252</v>
      </c>
      <c r="R131" s="9">
        <f>+IFERROR(VLOOKUP(Tabla3[[#This Row],[Column14]],Tabla4[[NIT]:[TOTAL CREDITO]],6,FALSE),0)</f>
        <v>0</v>
      </c>
      <c r="S1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" s="5"/>
      <c r="AL131"/>
    </row>
    <row r="132" spans="1:38" ht="15" customHeight="1">
      <c r="A132" s="153" t="s">
        <v>1572</v>
      </c>
      <c r="B132" s="154">
        <v>42979</v>
      </c>
      <c r="C132" s="153" t="s">
        <v>1545</v>
      </c>
      <c r="D132" s="153" t="s">
        <v>1546</v>
      </c>
      <c r="E132" s="153" t="s">
        <v>1547</v>
      </c>
      <c r="F132" s="153">
        <v>1</v>
      </c>
      <c r="G132" s="153" t="s">
        <v>59</v>
      </c>
      <c r="H132" s="153">
        <v>1</v>
      </c>
      <c r="I132" s="153" t="s">
        <v>1573</v>
      </c>
      <c r="J132" s="153" t="s">
        <v>1232</v>
      </c>
      <c r="K132" s="153" t="s">
        <v>17</v>
      </c>
      <c r="L132" s="153"/>
      <c r="M132" s="153" t="s">
        <v>60</v>
      </c>
      <c r="N132" s="153">
        <v>891903377</v>
      </c>
      <c r="O132" s="155">
        <v>5453782</v>
      </c>
      <c r="P132" s="7"/>
      <c r="Q132" s="12">
        <f>+IF(IFERROR(VLOOKUP(Tabla3[[#This Row],[Column14]],Tabla4[[NIT]:[TOTAL CREDITO]],3,FALSE),0)="",0,IFERROR(VLOOKUP(Tabla3[[#This Row],[Column14]],Tabla4[[NIT]:[TOTAL CREDITO]],3,FALSE),0))</f>
        <v>28230252</v>
      </c>
      <c r="R132" s="9">
        <f>+IFERROR(VLOOKUP(Tabla3[[#This Row],[Column14]],Tabla4[[NIT]:[TOTAL CREDITO]],6,FALSE),0)</f>
        <v>0</v>
      </c>
      <c r="S1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" s="5"/>
      <c r="AL132"/>
    </row>
    <row r="133" spans="1:38" ht="15" customHeight="1">
      <c r="A133" s="153" t="s">
        <v>1572</v>
      </c>
      <c r="B133" s="154">
        <v>42979</v>
      </c>
      <c r="C133" s="153" t="s">
        <v>1545</v>
      </c>
      <c r="D133" s="153" t="s">
        <v>1546</v>
      </c>
      <c r="E133" s="153" t="s">
        <v>1547</v>
      </c>
      <c r="F133" s="153">
        <v>1</v>
      </c>
      <c r="G133" s="153" t="s">
        <v>59</v>
      </c>
      <c r="H133" s="153">
        <v>1</v>
      </c>
      <c r="I133" s="153" t="s">
        <v>1573</v>
      </c>
      <c r="J133" s="153" t="s">
        <v>1232</v>
      </c>
      <c r="K133" s="153" t="s">
        <v>44</v>
      </c>
      <c r="L133" s="153"/>
      <c r="M133" s="153" t="s">
        <v>60</v>
      </c>
      <c r="N133" s="153">
        <v>891903377</v>
      </c>
      <c r="O133" s="155">
        <v>5453782</v>
      </c>
      <c r="P133" s="7"/>
      <c r="Q133" s="12">
        <f>+IF(IFERROR(VLOOKUP(Tabla3[[#This Row],[Column14]],Tabla4[[NIT]:[TOTAL CREDITO]],3,FALSE),0)="",0,IFERROR(VLOOKUP(Tabla3[[#This Row],[Column14]],Tabla4[[NIT]:[TOTAL CREDITO]],3,FALSE),0))</f>
        <v>28230252</v>
      </c>
      <c r="R133" s="9">
        <f>+IFERROR(VLOOKUP(Tabla3[[#This Row],[Column14]],Tabla4[[NIT]:[TOTAL CREDITO]],6,FALSE),0)</f>
        <v>0</v>
      </c>
      <c r="S1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" s="5"/>
      <c r="AL133"/>
    </row>
    <row r="134" spans="1:38" ht="15" customHeight="1">
      <c r="A134" s="153" t="s">
        <v>1572</v>
      </c>
      <c r="B134" s="154">
        <v>42979</v>
      </c>
      <c r="C134" s="153" t="s">
        <v>1545</v>
      </c>
      <c r="D134" s="153" t="s">
        <v>1546</v>
      </c>
      <c r="E134" s="153" t="s">
        <v>1547</v>
      </c>
      <c r="F134" s="153">
        <v>2</v>
      </c>
      <c r="G134" s="153" t="s">
        <v>59</v>
      </c>
      <c r="H134" s="153">
        <v>2</v>
      </c>
      <c r="I134" s="153" t="s">
        <v>1573</v>
      </c>
      <c r="J134" s="153" t="s">
        <v>1437</v>
      </c>
      <c r="K134" s="153" t="s">
        <v>16</v>
      </c>
      <c r="L134" s="153"/>
      <c r="M134" s="153" t="s">
        <v>60</v>
      </c>
      <c r="N134" s="153">
        <v>891903377</v>
      </c>
      <c r="O134" s="155">
        <v>3696639</v>
      </c>
      <c r="P134" s="7"/>
      <c r="Q134" s="12">
        <f>+IF(IFERROR(VLOOKUP(Tabla3[[#This Row],[Column14]],Tabla4[[NIT]:[TOTAL CREDITO]],3,FALSE),0)="",0,IFERROR(VLOOKUP(Tabla3[[#This Row],[Column14]],Tabla4[[NIT]:[TOTAL CREDITO]],3,FALSE),0))</f>
        <v>28230252</v>
      </c>
      <c r="R134" s="9">
        <f>+IFERROR(VLOOKUP(Tabla3[[#This Row],[Column14]],Tabla4[[NIT]:[TOTAL CREDITO]],6,FALSE),0)</f>
        <v>0</v>
      </c>
      <c r="S1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" s="5"/>
      <c r="AL134"/>
    </row>
    <row r="135" spans="1:38" ht="15" customHeight="1">
      <c r="A135" s="153" t="s">
        <v>1574</v>
      </c>
      <c r="B135" s="154">
        <v>42979</v>
      </c>
      <c r="C135" s="153" t="s">
        <v>1229</v>
      </c>
      <c r="D135" s="153" t="s">
        <v>1546</v>
      </c>
      <c r="E135" s="153" t="s">
        <v>1547</v>
      </c>
      <c r="F135" s="153">
        <v>2</v>
      </c>
      <c r="G135" s="153" t="s">
        <v>59</v>
      </c>
      <c r="H135" s="153">
        <v>2</v>
      </c>
      <c r="I135" s="153" t="s">
        <v>1575</v>
      </c>
      <c r="J135" s="153" t="s">
        <v>14</v>
      </c>
      <c r="K135" s="153" t="s">
        <v>1421</v>
      </c>
      <c r="L135" s="153"/>
      <c r="M135" s="153" t="s">
        <v>106</v>
      </c>
      <c r="N135" s="153">
        <v>891903377</v>
      </c>
      <c r="O135" s="155">
        <v>3360504</v>
      </c>
      <c r="P135" s="7"/>
      <c r="Q135" s="12">
        <f>+IF(IFERROR(VLOOKUP(Tabla3[[#This Row],[Column14]],Tabla4[[NIT]:[TOTAL CREDITO]],3,FALSE),0)="",0,IFERROR(VLOOKUP(Tabla3[[#This Row],[Column14]],Tabla4[[NIT]:[TOTAL CREDITO]],3,FALSE),0))</f>
        <v>28230252</v>
      </c>
      <c r="R135" s="9">
        <f>+IFERROR(VLOOKUP(Tabla3[[#This Row],[Column14]],Tabla4[[NIT]:[TOTAL CREDITO]],6,FALSE),0)</f>
        <v>0</v>
      </c>
      <c r="S1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" s="5"/>
      <c r="AL135"/>
    </row>
    <row r="136" spans="1:38" ht="15" customHeight="1">
      <c r="A136" s="153" t="s">
        <v>1574</v>
      </c>
      <c r="B136" s="154">
        <v>42979</v>
      </c>
      <c r="C136" s="153" t="s">
        <v>1229</v>
      </c>
      <c r="D136" s="153" t="s">
        <v>1546</v>
      </c>
      <c r="E136" s="153" t="s">
        <v>1547</v>
      </c>
      <c r="F136" s="153">
        <v>3</v>
      </c>
      <c r="G136" s="153" t="s">
        <v>59</v>
      </c>
      <c r="H136" s="153">
        <v>3</v>
      </c>
      <c r="I136" s="153" t="s">
        <v>1575</v>
      </c>
      <c r="J136" s="153" t="s">
        <v>14</v>
      </c>
      <c r="K136" s="153" t="s">
        <v>16</v>
      </c>
      <c r="L136" s="153"/>
      <c r="M136" s="153" t="s">
        <v>106</v>
      </c>
      <c r="N136" s="153">
        <v>891903377</v>
      </c>
      <c r="O136" s="155">
        <v>3360504</v>
      </c>
      <c r="P136" s="7"/>
      <c r="Q136" s="12">
        <f>+IF(IFERROR(VLOOKUP(Tabla3[[#This Row],[Column14]],Tabla4[[NIT]:[TOTAL CREDITO]],3,FALSE),0)="",0,IFERROR(VLOOKUP(Tabla3[[#This Row],[Column14]],Tabla4[[NIT]:[TOTAL CREDITO]],3,FALSE),0))</f>
        <v>28230252</v>
      </c>
      <c r="R136" s="9">
        <f>+IFERROR(VLOOKUP(Tabla3[[#This Row],[Column14]],Tabla4[[NIT]:[TOTAL CREDITO]],6,FALSE),0)</f>
        <v>0</v>
      </c>
      <c r="S1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" s="5"/>
      <c r="AL136"/>
    </row>
    <row r="137" spans="1:38" ht="15" customHeight="1">
      <c r="A137" s="153" t="s">
        <v>1574</v>
      </c>
      <c r="B137" s="154">
        <v>42979</v>
      </c>
      <c r="C137" s="153" t="s">
        <v>1229</v>
      </c>
      <c r="D137" s="153" t="s">
        <v>1546</v>
      </c>
      <c r="E137" s="153" t="s">
        <v>1547</v>
      </c>
      <c r="F137" s="153">
        <v>2</v>
      </c>
      <c r="G137" s="153" t="s">
        <v>59</v>
      </c>
      <c r="H137" s="153">
        <v>2</v>
      </c>
      <c r="I137" s="153" t="s">
        <v>1575</v>
      </c>
      <c r="J137" s="153" t="s">
        <v>14</v>
      </c>
      <c r="K137" s="153" t="s">
        <v>15</v>
      </c>
      <c r="L137" s="153"/>
      <c r="M137" s="153" t="s">
        <v>106</v>
      </c>
      <c r="N137" s="153">
        <v>891903377</v>
      </c>
      <c r="O137" s="155">
        <v>3360504</v>
      </c>
      <c r="P137" s="7"/>
      <c r="Q137" s="12">
        <f>+IF(IFERROR(VLOOKUP(Tabla3[[#This Row],[Column14]],Tabla4[[NIT]:[TOTAL CREDITO]],3,FALSE),0)="",0,IFERROR(VLOOKUP(Tabla3[[#This Row],[Column14]],Tabla4[[NIT]:[TOTAL CREDITO]],3,FALSE),0))</f>
        <v>28230252</v>
      </c>
      <c r="R137" s="9">
        <f>+IFERROR(VLOOKUP(Tabla3[[#This Row],[Column14]],Tabla4[[NIT]:[TOTAL CREDITO]],6,FALSE),0)</f>
        <v>0</v>
      </c>
      <c r="S1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" s="5"/>
      <c r="AL137"/>
    </row>
    <row r="138" spans="1:38" ht="15" customHeight="1">
      <c r="A138" s="153" t="s">
        <v>1574</v>
      </c>
      <c r="B138" s="154">
        <v>42979</v>
      </c>
      <c r="C138" s="153" t="s">
        <v>1229</v>
      </c>
      <c r="D138" s="153" t="s">
        <v>1546</v>
      </c>
      <c r="E138" s="153" t="s">
        <v>1547</v>
      </c>
      <c r="F138" s="153">
        <v>2</v>
      </c>
      <c r="G138" s="153" t="s">
        <v>59</v>
      </c>
      <c r="H138" s="153">
        <v>2</v>
      </c>
      <c r="I138" s="153" t="s">
        <v>1575</v>
      </c>
      <c r="J138" s="153" t="s">
        <v>1428</v>
      </c>
      <c r="K138" s="153" t="s">
        <v>32</v>
      </c>
      <c r="L138" s="153"/>
      <c r="M138" s="153" t="s">
        <v>106</v>
      </c>
      <c r="N138" s="153">
        <v>891903377</v>
      </c>
      <c r="O138" s="155">
        <v>3067227</v>
      </c>
      <c r="P138" s="7"/>
      <c r="Q138" s="12">
        <f>+IF(IFERROR(VLOOKUP(Tabla3[[#This Row],[Column14]],Tabla4[[NIT]:[TOTAL CREDITO]],3,FALSE),0)="",0,IFERROR(VLOOKUP(Tabla3[[#This Row],[Column14]],Tabla4[[NIT]:[TOTAL CREDITO]],3,FALSE),0))</f>
        <v>28230252</v>
      </c>
      <c r="R138" s="9">
        <f>+IFERROR(VLOOKUP(Tabla3[[#This Row],[Column14]],Tabla4[[NIT]:[TOTAL CREDITO]],6,FALSE),0)</f>
        <v>0</v>
      </c>
      <c r="S1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" s="5"/>
      <c r="AL138"/>
    </row>
    <row r="139" spans="1:38" ht="15" customHeight="1">
      <c r="A139" s="153" t="s">
        <v>1576</v>
      </c>
      <c r="B139" s="154">
        <v>42979</v>
      </c>
      <c r="C139" s="153" t="s">
        <v>1229</v>
      </c>
      <c r="D139" s="153" t="s">
        <v>1546</v>
      </c>
      <c r="E139" s="153" t="s">
        <v>1547</v>
      </c>
      <c r="F139" s="153">
        <v>2</v>
      </c>
      <c r="G139" s="153" t="s">
        <v>223</v>
      </c>
      <c r="H139" s="153">
        <v>2</v>
      </c>
      <c r="I139" s="153" t="s">
        <v>223</v>
      </c>
      <c r="J139" s="153" t="s">
        <v>14</v>
      </c>
      <c r="K139" s="153" t="s">
        <v>16</v>
      </c>
      <c r="L139" s="153"/>
      <c r="M139" s="153" t="s">
        <v>224</v>
      </c>
      <c r="N139" s="153">
        <v>94404403</v>
      </c>
      <c r="O139" s="155">
        <v>3360504</v>
      </c>
      <c r="P139" s="7"/>
      <c r="Q139" s="12">
        <f>+IF(IFERROR(VLOOKUP(Tabla3[[#This Row],[Column14]],Tabla4[[NIT]:[TOTAL CREDITO]],3,FALSE),0)="",0,IFERROR(VLOOKUP(Tabla3[[#This Row],[Column14]],Tabla4[[NIT]:[TOTAL CREDITO]],3,FALSE),0))</f>
        <v>11200000</v>
      </c>
      <c r="R139" s="9">
        <f>+IFERROR(VLOOKUP(Tabla3[[#This Row],[Column14]],Tabla4[[NIT]:[TOTAL CREDITO]],6,FALSE),0)</f>
        <v>0</v>
      </c>
      <c r="S1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" s="5"/>
      <c r="AL139"/>
    </row>
    <row r="140" spans="1:38" ht="15" customHeight="1">
      <c r="A140" s="153" t="s">
        <v>1576</v>
      </c>
      <c r="B140" s="154">
        <v>42979</v>
      </c>
      <c r="C140" s="153" t="s">
        <v>1229</v>
      </c>
      <c r="D140" s="153" t="s">
        <v>1546</v>
      </c>
      <c r="E140" s="153" t="s">
        <v>1547</v>
      </c>
      <c r="F140" s="153">
        <v>2</v>
      </c>
      <c r="G140" s="153" t="s">
        <v>223</v>
      </c>
      <c r="H140" s="153">
        <v>2</v>
      </c>
      <c r="I140" s="153" t="s">
        <v>223</v>
      </c>
      <c r="J140" s="153" t="s">
        <v>14</v>
      </c>
      <c r="K140" s="153" t="s">
        <v>15</v>
      </c>
      <c r="L140" s="153"/>
      <c r="M140" s="153" t="s">
        <v>224</v>
      </c>
      <c r="N140" s="153">
        <v>94404403</v>
      </c>
      <c r="O140" s="155">
        <v>3360504</v>
      </c>
      <c r="P140" s="7"/>
      <c r="Q140" s="12">
        <f>+IF(IFERROR(VLOOKUP(Tabla3[[#This Row],[Column14]],Tabla4[[NIT]:[TOTAL CREDITO]],3,FALSE),0)="",0,IFERROR(VLOOKUP(Tabla3[[#This Row],[Column14]],Tabla4[[NIT]:[TOTAL CREDITO]],3,FALSE),0))</f>
        <v>11200000</v>
      </c>
      <c r="R140" s="9">
        <f>+IFERROR(VLOOKUP(Tabla3[[#This Row],[Column14]],Tabla4[[NIT]:[TOTAL CREDITO]],6,FALSE),0)</f>
        <v>0</v>
      </c>
      <c r="S1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0" s="5"/>
      <c r="AL140"/>
    </row>
    <row r="141" spans="1:38" ht="15" customHeight="1">
      <c r="A141" s="153" t="s">
        <v>1576</v>
      </c>
      <c r="B141" s="154">
        <v>42979</v>
      </c>
      <c r="C141" s="153" t="s">
        <v>1229</v>
      </c>
      <c r="D141" s="153" t="s">
        <v>1546</v>
      </c>
      <c r="E141" s="153" t="s">
        <v>1547</v>
      </c>
      <c r="F141" s="153">
        <v>1</v>
      </c>
      <c r="G141" s="153" t="s">
        <v>223</v>
      </c>
      <c r="H141" s="153">
        <v>1</v>
      </c>
      <c r="I141" s="153" t="s">
        <v>223</v>
      </c>
      <c r="J141" s="153" t="s">
        <v>27</v>
      </c>
      <c r="K141" s="153" t="s">
        <v>32</v>
      </c>
      <c r="L141" s="153"/>
      <c r="M141" s="153" t="s">
        <v>224</v>
      </c>
      <c r="N141" s="153">
        <v>94404403</v>
      </c>
      <c r="O141" s="155">
        <v>5789916</v>
      </c>
      <c r="P141" s="7"/>
      <c r="Q141" s="12">
        <f>+IF(IFERROR(VLOOKUP(Tabla3[[#This Row],[Column14]],Tabla4[[NIT]:[TOTAL CREDITO]],3,FALSE),0)="",0,IFERROR(VLOOKUP(Tabla3[[#This Row],[Column14]],Tabla4[[NIT]:[TOTAL CREDITO]],3,FALSE),0))</f>
        <v>11200000</v>
      </c>
      <c r="R141" s="9">
        <f>+IFERROR(VLOOKUP(Tabla3[[#This Row],[Column14]],Tabla4[[NIT]:[TOTAL CREDITO]],6,FALSE),0)</f>
        <v>0</v>
      </c>
      <c r="S1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" s="5"/>
      <c r="AL141"/>
    </row>
    <row r="142" spans="1:38" ht="15" customHeight="1">
      <c r="A142" s="153" t="s">
        <v>1576</v>
      </c>
      <c r="B142" s="154">
        <v>42979</v>
      </c>
      <c r="C142" s="153" t="s">
        <v>1229</v>
      </c>
      <c r="D142" s="153" t="s">
        <v>1546</v>
      </c>
      <c r="E142" s="153" t="s">
        <v>1547</v>
      </c>
      <c r="F142" s="153">
        <v>1</v>
      </c>
      <c r="G142" s="153" t="s">
        <v>223</v>
      </c>
      <c r="H142" s="153">
        <v>1</v>
      </c>
      <c r="I142" s="153" t="s">
        <v>223</v>
      </c>
      <c r="J142" s="153" t="s">
        <v>27</v>
      </c>
      <c r="K142" s="153" t="s">
        <v>16</v>
      </c>
      <c r="L142" s="153"/>
      <c r="M142" s="153" t="s">
        <v>224</v>
      </c>
      <c r="N142" s="153">
        <v>94404403</v>
      </c>
      <c r="O142" s="155">
        <v>5789916</v>
      </c>
      <c r="P142" s="7"/>
      <c r="Q142" s="12">
        <f>+IF(IFERROR(VLOOKUP(Tabla3[[#This Row],[Column14]],Tabla4[[NIT]:[TOTAL CREDITO]],3,FALSE),0)="",0,IFERROR(VLOOKUP(Tabla3[[#This Row],[Column14]],Tabla4[[NIT]:[TOTAL CREDITO]],3,FALSE),0))</f>
        <v>11200000</v>
      </c>
      <c r="R142" s="9">
        <f>+IFERROR(VLOOKUP(Tabla3[[#This Row],[Column14]],Tabla4[[NIT]:[TOTAL CREDITO]],6,FALSE),0)</f>
        <v>0</v>
      </c>
      <c r="S1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" s="5"/>
      <c r="AL142"/>
    </row>
    <row r="143" spans="1:38" ht="15" customHeight="1">
      <c r="A143" s="153" t="s">
        <v>1576</v>
      </c>
      <c r="B143" s="154">
        <v>42979</v>
      </c>
      <c r="C143" s="153" t="s">
        <v>1229</v>
      </c>
      <c r="D143" s="153" t="s">
        <v>1546</v>
      </c>
      <c r="E143" s="153" t="s">
        <v>1547</v>
      </c>
      <c r="F143" s="153">
        <v>1</v>
      </c>
      <c r="G143" s="153" t="s">
        <v>223</v>
      </c>
      <c r="H143" s="153">
        <v>1</v>
      </c>
      <c r="I143" s="153" t="s">
        <v>223</v>
      </c>
      <c r="J143" s="153" t="s">
        <v>10</v>
      </c>
      <c r="K143" s="153" t="s">
        <v>13</v>
      </c>
      <c r="L143" s="153"/>
      <c r="M143" s="153" t="s">
        <v>224</v>
      </c>
      <c r="N143" s="153">
        <v>94404403</v>
      </c>
      <c r="O143" s="155">
        <v>7554622</v>
      </c>
      <c r="P143" s="7"/>
      <c r="Q143" s="12">
        <f>+IF(IFERROR(VLOOKUP(Tabla3[[#This Row],[Column14]],Tabla4[[NIT]:[TOTAL CREDITO]],3,FALSE),0)="",0,IFERROR(VLOOKUP(Tabla3[[#This Row],[Column14]],Tabla4[[NIT]:[TOTAL CREDITO]],3,FALSE),0))</f>
        <v>11200000</v>
      </c>
      <c r="R143" s="9">
        <f>+IFERROR(VLOOKUP(Tabla3[[#This Row],[Column14]],Tabla4[[NIT]:[TOTAL CREDITO]],6,FALSE),0)</f>
        <v>0</v>
      </c>
      <c r="S1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" s="5"/>
      <c r="AL143"/>
    </row>
    <row r="144" spans="1:38" ht="15" customHeight="1">
      <c r="A144" s="153" t="s">
        <v>1576</v>
      </c>
      <c r="B144" s="154">
        <v>42979</v>
      </c>
      <c r="C144" s="153" t="s">
        <v>1229</v>
      </c>
      <c r="D144" s="153" t="s">
        <v>1546</v>
      </c>
      <c r="E144" s="153" t="s">
        <v>1547</v>
      </c>
      <c r="F144" s="153">
        <v>1</v>
      </c>
      <c r="G144" s="153" t="s">
        <v>223</v>
      </c>
      <c r="H144" s="153">
        <v>1</v>
      </c>
      <c r="I144" s="153" t="s">
        <v>223</v>
      </c>
      <c r="J144" s="153" t="s">
        <v>352</v>
      </c>
      <c r="K144" s="153" t="s">
        <v>353</v>
      </c>
      <c r="L144" s="153"/>
      <c r="M144" s="153" t="s">
        <v>224</v>
      </c>
      <c r="N144" s="153">
        <v>94404403</v>
      </c>
      <c r="O144" s="155">
        <v>6133613</v>
      </c>
      <c r="P144" s="7"/>
      <c r="Q144" s="12">
        <f>+IF(IFERROR(VLOOKUP(Tabla3[[#This Row],[Column14]],Tabla4[[NIT]:[TOTAL CREDITO]],3,FALSE),0)="",0,IFERROR(VLOOKUP(Tabla3[[#This Row],[Column14]],Tabla4[[NIT]:[TOTAL CREDITO]],3,FALSE),0))</f>
        <v>11200000</v>
      </c>
      <c r="R144" s="9">
        <f>+IFERROR(VLOOKUP(Tabla3[[#This Row],[Column14]],Tabla4[[NIT]:[TOTAL CREDITO]],6,FALSE),0)</f>
        <v>0</v>
      </c>
      <c r="S1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" s="5"/>
      <c r="AL144"/>
    </row>
    <row r="145" spans="1:38" ht="15" customHeight="1">
      <c r="A145" s="153" t="s">
        <v>1576</v>
      </c>
      <c r="B145" s="154">
        <v>42979</v>
      </c>
      <c r="C145" s="153" t="s">
        <v>1229</v>
      </c>
      <c r="D145" s="153" t="s">
        <v>1546</v>
      </c>
      <c r="E145" s="153" t="s">
        <v>1547</v>
      </c>
      <c r="F145" s="153">
        <v>1</v>
      </c>
      <c r="G145" s="153" t="s">
        <v>223</v>
      </c>
      <c r="H145" s="153">
        <v>1</v>
      </c>
      <c r="I145" s="153" t="s">
        <v>223</v>
      </c>
      <c r="J145" s="153" t="s">
        <v>1550</v>
      </c>
      <c r="K145" s="153" t="s">
        <v>1438</v>
      </c>
      <c r="L145" s="153"/>
      <c r="M145" s="153" t="s">
        <v>224</v>
      </c>
      <c r="N145" s="153">
        <v>94404403</v>
      </c>
      <c r="O145" s="155">
        <v>3521008</v>
      </c>
      <c r="P145" s="7"/>
      <c r="Q145" s="12">
        <f>+IF(IFERROR(VLOOKUP(Tabla3[[#This Row],[Column14]],Tabla4[[NIT]:[TOTAL CREDITO]],3,FALSE),0)="",0,IFERROR(VLOOKUP(Tabla3[[#This Row],[Column14]],Tabla4[[NIT]:[TOTAL CREDITO]],3,FALSE),0))</f>
        <v>11200000</v>
      </c>
      <c r="R145" s="9">
        <f>+IFERROR(VLOOKUP(Tabla3[[#This Row],[Column14]],Tabla4[[NIT]:[TOTAL CREDITO]],6,FALSE),0)</f>
        <v>0</v>
      </c>
      <c r="S1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" s="5"/>
      <c r="AL145"/>
    </row>
    <row r="146" spans="1:38" ht="15" customHeight="1">
      <c r="A146" s="153" t="s">
        <v>1576</v>
      </c>
      <c r="B146" s="154">
        <v>42979</v>
      </c>
      <c r="C146" s="153" t="s">
        <v>1229</v>
      </c>
      <c r="D146" s="153" t="s">
        <v>1546</v>
      </c>
      <c r="E146" s="153" t="s">
        <v>1547</v>
      </c>
      <c r="F146" s="153">
        <v>1</v>
      </c>
      <c r="G146" s="153" t="s">
        <v>223</v>
      </c>
      <c r="H146" s="153">
        <v>1</v>
      </c>
      <c r="I146" s="153" t="s">
        <v>223</v>
      </c>
      <c r="J146" s="153" t="s">
        <v>1428</v>
      </c>
      <c r="K146" s="153" t="s">
        <v>1430</v>
      </c>
      <c r="L146" s="153"/>
      <c r="M146" s="153" t="s">
        <v>224</v>
      </c>
      <c r="N146" s="153">
        <v>94404403</v>
      </c>
      <c r="O146" s="155">
        <v>3067227</v>
      </c>
      <c r="P146" s="7"/>
      <c r="Q146" s="12">
        <f>+IF(IFERROR(VLOOKUP(Tabla3[[#This Row],[Column14]],Tabla4[[NIT]:[TOTAL CREDITO]],3,FALSE),0)="",0,IFERROR(VLOOKUP(Tabla3[[#This Row],[Column14]],Tabla4[[NIT]:[TOTAL CREDITO]],3,FALSE),0))</f>
        <v>11200000</v>
      </c>
      <c r="R146" s="9">
        <f>+IFERROR(VLOOKUP(Tabla3[[#This Row],[Column14]],Tabla4[[NIT]:[TOTAL CREDITO]],6,FALSE),0)</f>
        <v>0</v>
      </c>
      <c r="S1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" s="5"/>
      <c r="AL146"/>
    </row>
    <row r="147" spans="1:38" ht="15" customHeight="1">
      <c r="A147" s="153" t="s">
        <v>1576</v>
      </c>
      <c r="B147" s="154">
        <v>42979</v>
      </c>
      <c r="C147" s="153" t="s">
        <v>1229</v>
      </c>
      <c r="D147" s="153" t="s">
        <v>1546</v>
      </c>
      <c r="E147" s="153" t="s">
        <v>1547</v>
      </c>
      <c r="F147" s="153">
        <v>2</v>
      </c>
      <c r="G147" s="153" t="s">
        <v>223</v>
      </c>
      <c r="H147" s="153">
        <v>2</v>
      </c>
      <c r="I147" s="153" t="s">
        <v>223</v>
      </c>
      <c r="J147" s="153" t="s">
        <v>1433</v>
      </c>
      <c r="K147" s="153" t="s">
        <v>1426</v>
      </c>
      <c r="L147" s="153"/>
      <c r="M147" s="153" t="s">
        <v>224</v>
      </c>
      <c r="N147" s="153">
        <v>94404403</v>
      </c>
      <c r="O147" s="155">
        <v>3941176</v>
      </c>
      <c r="P147" s="7"/>
      <c r="Q147" s="12">
        <f>+IF(IFERROR(VLOOKUP(Tabla3[[#This Row],[Column14]],Tabla4[[NIT]:[TOTAL CREDITO]],3,FALSE),0)="",0,IFERROR(VLOOKUP(Tabla3[[#This Row],[Column14]],Tabla4[[NIT]:[TOTAL CREDITO]],3,FALSE),0))</f>
        <v>11200000</v>
      </c>
      <c r="R147" s="9">
        <f>+IFERROR(VLOOKUP(Tabla3[[#This Row],[Column14]],Tabla4[[NIT]:[TOTAL CREDITO]],6,FALSE),0)</f>
        <v>0</v>
      </c>
      <c r="S1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" s="5"/>
      <c r="AL147"/>
    </row>
    <row r="148" spans="1:38" ht="15" customHeight="1">
      <c r="A148" s="153" t="s">
        <v>1576</v>
      </c>
      <c r="B148" s="154">
        <v>42979</v>
      </c>
      <c r="C148" s="153" t="s">
        <v>1229</v>
      </c>
      <c r="D148" s="153" t="s">
        <v>1546</v>
      </c>
      <c r="E148" s="153" t="s">
        <v>1547</v>
      </c>
      <c r="F148" s="153">
        <v>2</v>
      </c>
      <c r="G148" s="153" t="s">
        <v>223</v>
      </c>
      <c r="H148" s="153">
        <v>2</v>
      </c>
      <c r="I148" s="153" t="s">
        <v>223</v>
      </c>
      <c r="J148" s="153" t="s">
        <v>1433</v>
      </c>
      <c r="K148" s="153" t="s">
        <v>16</v>
      </c>
      <c r="L148" s="153"/>
      <c r="M148" s="153" t="s">
        <v>224</v>
      </c>
      <c r="N148" s="153">
        <v>94404403</v>
      </c>
      <c r="O148" s="155">
        <v>3941176</v>
      </c>
      <c r="P148" s="7"/>
      <c r="Q148" s="12">
        <f>+IF(IFERROR(VLOOKUP(Tabla3[[#This Row],[Column14]],Tabla4[[NIT]:[TOTAL CREDITO]],3,FALSE),0)="",0,IFERROR(VLOOKUP(Tabla3[[#This Row],[Column14]],Tabla4[[NIT]:[TOTAL CREDITO]],3,FALSE),0))</f>
        <v>11200000</v>
      </c>
      <c r="R148" s="9">
        <f>+IFERROR(VLOOKUP(Tabla3[[#This Row],[Column14]],Tabla4[[NIT]:[TOTAL CREDITO]],6,FALSE),0)</f>
        <v>0</v>
      </c>
      <c r="S1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" s="5"/>
      <c r="AL148"/>
    </row>
    <row r="149" spans="1:38" ht="15" customHeight="1">
      <c r="A149" s="153" t="s">
        <v>1576</v>
      </c>
      <c r="B149" s="154">
        <v>42979</v>
      </c>
      <c r="C149" s="153" t="s">
        <v>1229</v>
      </c>
      <c r="D149" s="153" t="s">
        <v>1546</v>
      </c>
      <c r="E149" s="153" t="s">
        <v>1547</v>
      </c>
      <c r="F149" s="153">
        <v>3</v>
      </c>
      <c r="G149" s="153" t="s">
        <v>223</v>
      </c>
      <c r="H149" s="153">
        <v>3</v>
      </c>
      <c r="I149" s="153" t="s">
        <v>223</v>
      </c>
      <c r="J149" s="153" t="s">
        <v>1437</v>
      </c>
      <c r="K149" s="153" t="s">
        <v>1438</v>
      </c>
      <c r="L149" s="153"/>
      <c r="M149" s="153" t="s">
        <v>224</v>
      </c>
      <c r="N149" s="153">
        <v>94404403</v>
      </c>
      <c r="O149" s="155">
        <v>3696639</v>
      </c>
      <c r="P149" s="7"/>
      <c r="Q149" s="12">
        <f>+IF(IFERROR(VLOOKUP(Tabla3[[#This Row],[Column14]],Tabla4[[NIT]:[TOTAL CREDITO]],3,FALSE),0)="",0,IFERROR(VLOOKUP(Tabla3[[#This Row],[Column14]],Tabla4[[NIT]:[TOTAL CREDITO]],3,FALSE),0))</f>
        <v>11200000</v>
      </c>
      <c r="R149" s="9">
        <f>+IFERROR(VLOOKUP(Tabla3[[#This Row],[Column14]],Tabla4[[NIT]:[TOTAL CREDITO]],6,FALSE),0)</f>
        <v>0</v>
      </c>
      <c r="S1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" s="5"/>
      <c r="AL149"/>
    </row>
    <row r="150" spans="1:38" ht="15" customHeight="1">
      <c r="A150" s="153" t="s">
        <v>1576</v>
      </c>
      <c r="B150" s="154">
        <v>42979</v>
      </c>
      <c r="C150" s="153" t="s">
        <v>1229</v>
      </c>
      <c r="D150" s="153" t="s">
        <v>1546</v>
      </c>
      <c r="E150" s="153" t="s">
        <v>1547</v>
      </c>
      <c r="F150" s="153">
        <v>3</v>
      </c>
      <c r="G150" s="153" t="s">
        <v>223</v>
      </c>
      <c r="H150" s="153">
        <v>3</v>
      </c>
      <c r="I150" s="153" t="s">
        <v>223</v>
      </c>
      <c r="J150" s="153" t="s">
        <v>1437</v>
      </c>
      <c r="K150" s="153" t="s">
        <v>16</v>
      </c>
      <c r="L150" s="153"/>
      <c r="M150" s="153" t="s">
        <v>224</v>
      </c>
      <c r="N150" s="153">
        <v>94404403</v>
      </c>
      <c r="O150" s="155">
        <v>3696639</v>
      </c>
      <c r="P150" s="7"/>
      <c r="Q150" s="12">
        <f>+IF(IFERROR(VLOOKUP(Tabla3[[#This Row],[Column14]],Tabla4[[NIT]:[TOTAL CREDITO]],3,FALSE),0)="",0,IFERROR(VLOOKUP(Tabla3[[#This Row],[Column14]],Tabla4[[NIT]:[TOTAL CREDITO]],3,FALSE),0))</f>
        <v>11200000</v>
      </c>
      <c r="R150" s="9">
        <f>+IFERROR(VLOOKUP(Tabla3[[#This Row],[Column14]],Tabla4[[NIT]:[TOTAL CREDITO]],6,FALSE),0)</f>
        <v>0</v>
      </c>
      <c r="S1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0" s="5"/>
      <c r="AL150"/>
    </row>
    <row r="151" spans="1:38" ht="15" customHeight="1">
      <c r="A151" s="153" t="s">
        <v>1577</v>
      </c>
      <c r="B151" s="154">
        <v>42979</v>
      </c>
      <c r="C151" s="153" t="s">
        <v>1545</v>
      </c>
      <c r="D151" s="153" t="s">
        <v>1546</v>
      </c>
      <c r="E151" s="153" t="s">
        <v>1547</v>
      </c>
      <c r="F151" s="153">
        <v>1</v>
      </c>
      <c r="G151" s="153" t="s">
        <v>46</v>
      </c>
      <c r="H151" s="153">
        <v>1</v>
      </c>
      <c r="I151" s="153" t="s">
        <v>46</v>
      </c>
      <c r="J151" s="153" t="s">
        <v>10</v>
      </c>
      <c r="K151" s="153" t="s">
        <v>11</v>
      </c>
      <c r="L151" s="153"/>
      <c r="M151" s="153" t="s">
        <v>42</v>
      </c>
      <c r="N151" s="153">
        <v>900215165</v>
      </c>
      <c r="O151" s="155">
        <v>7554622</v>
      </c>
      <c r="P151" s="7"/>
      <c r="Q151" s="12">
        <f>+IF(IFERROR(VLOOKUP(Tabla3[[#This Row],[Column14]],Tabla4[[NIT]:[TOTAL CREDITO]],3,FALSE),0)="",0,IFERROR(VLOOKUP(Tabla3[[#This Row],[Column14]],Tabla4[[NIT]:[TOTAL CREDITO]],3,FALSE),0))</f>
        <v>0</v>
      </c>
      <c r="R151" s="9">
        <f>+IFERROR(VLOOKUP(Tabla3[[#This Row],[Column14]],Tabla4[[NIT]:[TOTAL CREDITO]],6,FALSE),0)</f>
        <v>51964641</v>
      </c>
      <c r="S1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" s="5"/>
      <c r="AL151"/>
    </row>
    <row r="152" spans="1:38" ht="15" customHeight="1">
      <c r="A152" s="153" t="s">
        <v>1577</v>
      </c>
      <c r="B152" s="154">
        <v>42979</v>
      </c>
      <c r="C152" s="153" t="s">
        <v>1545</v>
      </c>
      <c r="D152" s="153" t="s">
        <v>1546</v>
      </c>
      <c r="E152" s="153" t="s">
        <v>1547</v>
      </c>
      <c r="F152" s="153">
        <v>1</v>
      </c>
      <c r="G152" s="153" t="s">
        <v>46</v>
      </c>
      <c r="H152" s="153">
        <v>1</v>
      </c>
      <c r="I152" s="153" t="s">
        <v>46</v>
      </c>
      <c r="J152" s="153" t="s">
        <v>352</v>
      </c>
      <c r="K152" s="153" t="s">
        <v>472</v>
      </c>
      <c r="L152" s="153"/>
      <c r="M152" s="153" t="s">
        <v>42</v>
      </c>
      <c r="N152" s="153">
        <v>900215165</v>
      </c>
      <c r="O152" s="155">
        <v>6133613</v>
      </c>
      <c r="P152" s="7"/>
      <c r="Q152" s="12">
        <f>+IF(IFERROR(VLOOKUP(Tabla3[[#This Row],[Column14]],Tabla4[[NIT]:[TOTAL CREDITO]],3,FALSE),0)="",0,IFERROR(VLOOKUP(Tabla3[[#This Row],[Column14]],Tabla4[[NIT]:[TOTAL CREDITO]],3,FALSE),0))</f>
        <v>0</v>
      </c>
      <c r="R152" s="9">
        <f>+IFERROR(VLOOKUP(Tabla3[[#This Row],[Column14]],Tabla4[[NIT]:[TOTAL CREDITO]],6,FALSE),0)</f>
        <v>51964641</v>
      </c>
      <c r="S1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" s="5"/>
      <c r="AL152"/>
    </row>
    <row r="153" spans="1:38" ht="15" customHeight="1">
      <c r="A153" s="153" t="s">
        <v>1577</v>
      </c>
      <c r="B153" s="154">
        <v>42979</v>
      </c>
      <c r="C153" s="153" t="s">
        <v>1545</v>
      </c>
      <c r="D153" s="153" t="s">
        <v>1546</v>
      </c>
      <c r="E153" s="153" t="s">
        <v>1547</v>
      </c>
      <c r="F153" s="153">
        <v>1</v>
      </c>
      <c r="G153" s="153" t="s">
        <v>46</v>
      </c>
      <c r="H153" s="153">
        <v>1</v>
      </c>
      <c r="I153" s="153" t="s">
        <v>46</v>
      </c>
      <c r="J153" s="153" t="s">
        <v>1428</v>
      </c>
      <c r="K153" s="153" t="s">
        <v>1429</v>
      </c>
      <c r="L153" s="153"/>
      <c r="M153" s="153" t="s">
        <v>42</v>
      </c>
      <c r="N153" s="153">
        <v>900215165</v>
      </c>
      <c r="O153" s="155">
        <v>3067227</v>
      </c>
      <c r="P153" s="7"/>
      <c r="Q153" s="12">
        <f>+IF(IFERROR(VLOOKUP(Tabla3[[#This Row],[Column14]],Tabla4[[NIT]:[TOTAL CREDITO]],3,FALSE),0)="",0,IFERROR(VLOOKUP(Tabla3[[#This Row],[Column14]],Tabla4[[NIT]:[TOTAL CREDITO]],3,FALSE),0))</f>
        <v>0</v>
      </c>
      <c r="R153" s="9">
        <f>+IFERROR(VLOOKUP(Tabla3[[#This Row],[Column14]],Tabla4[[NIT]:[TOTAL CREDITO]],6,FALSE),0)</f>
        <v>51964641</v>
      </c>
      <c r="S1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" s="5"/>
      <c r="AL153"/>
    </row>
    <row r="154" spans="1:38" ht="15" customHeight="1">
      <c r="A154" s="153" t="s">
        <v>1577</v>
      </c>
      <c r="B154" s="154">
        <v>42979</v>
      </c>
      <c r="C154" s="153" t="s">
        <v>1545</v>
      </c>
      <c r="D154" s="153" t="s">
        <v>1546</v>
      </c>
      <c r="E154" s="153" t="s">
        <v>1547</v>
      </c>
      <c r="F154" s="153">
        <v>1</v>
      </c>
      <c r="G154" s="153" t="s">
        <v>46</v>
      </c>
      <c r="H154" s="153">
        <v>1</v>
      </c>
      <c r="I154" s="153" t="s">
        <v>46</v>
      </c>
      <c r="J154" s="153" t="s">
        <v>1433</v>
      </c>
      <c r="K154" s="153" t="s">
        <v>1426</v>
      </c>
      <c r="L154" s="153"/>
      <c r="M154" s="153" t="s">
        <v>42</v>
      </c>
      <c r="N154" s="153">
        <v>900215165</v>
      </c>
      <c r="O154" s="155">
        <v>3941176</v>
      </c>
      <c r="P154" s="7"/>
      <c r="Q154" s="12">
        <f>+IF(IFERROR(VLOOKUP(Tabla3[[#This Row],[Column14]],Tabla4[[NIT]:[TOTAL CREDITO]],3,FALSE),0)="",0,IFERROR(VLOOKUP(Tabla3[[#This Row],[Column14]],Tabla4[[NIT]:[TOTAL CREDITO]],3,FALSE),0))</f>
        <v>0</v>
      </c>
      <c r="R154" s="9">
        <f>+IFERROR(VLOOKUP(Tabla3[[#This Row],[Column14]],Tabla4[[NIT]:[TOTAL CREDITO]],6,FALSE),0)</f>
        <v>51964641</v>
      </c>
      <c r="S1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" s="5"/>
      <c r="AL154"/>
    </row>
    <row r="155" spans="1:38" ht="15" customHeight="1">
      <c r="A155" s="153" t="s">
        <v>1577</v>
      </c>
      <c r="B155" s="154">
        <v>42979</v>
      </c>
      <c r="C155" s="153" t="s">
        <v>1545</v>
      </c>
      <c r="D155" s="153" t="s">
        <v>1546</v>
      </c>
      <c r="E155" s="153" t="s">
        <v>1547</v>
      </c>
      <c r="F155" s="153">
        <v>2</v>
      </c>
      <c r="G155" s="153" t="s">
        <v>46</v>
      </c>
      <c r="H155" s="153">
        <v>2</v>
      </c>
      <c r="I155" s="153" t="s">
        <v>46</v>
      </c>
      <c r="J155" s="153" t="s">
        <v>1437</v>
      </c>
      <c r="K155" s="153" t="s">
        <v>16</v>
      </c>
      <c r="L155" s="153"/>
      <c r="M155" s="153" t="s">
        <v>42</v>
      </c>
      <c r="N155" s="153">
        <v>900215165</v>
      </c>
      <c r="O155" s="155">
        <v>3696639</v>
      </c>
      <c r="P155" s="7"/>
      <c r="Q155" s="12">
        <f>+IF(IFERROR(VLOOKUP(Tabla3[[#This Row],[Column14]],Tabla4[[NIT]:[TOTAL CREDITO]],3,FALSE),0)="",0,IFERROR(VLOOKUP(Tabla3[[#This Row],[Column14]],Tabla4[[NIT]:[TOTAL CREDITO]],3,FALSE),0))</f>
        <v>0</v>
      </c>
      <c r="R155" s="9">
        <f>+IFERROR(VLOOKUP(Tabla3[[#This Row],[Column14]],Tabla4[[NIT]:[TOTAL CREDITO]],6,FALSE),0)</f>
        <v>51964641</v>
      </c>
      <c r="S1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" s="5"/>
      <c r="AL155"/>
    </row>
    <row r="156" spans="1:38" ht="15" customHeight="1">
      <c r="A156" s="153" t="s">
        <v>1578</v>
      </c>
      <c r="B156" s="154">
        <v>42979</v>
      </c>
      <c r="C156" s="153" t="s">
        <v>1229</v>
      </c>
      <c r="D156" s="153" t="s">
        <v>1546</v>
      </c>
      <c r="E156" s="153" t="s">
        <v>1547</v>
      </c>
      <c r="F156" s="153">
        <v>2</v>
      </c>
      <c r="G156" s="153" t="s">
        <v>109</v>
      </c>
      <c r="H156" s="153">
        <v>2</v>
      </c>
      <c r="I156" s="153" t="s">
        <v>1579</v>
      </c>
      <c r="J156" s="153" t="s">
        <v>1437</v>
      </c>
      <c r="K156" s="153" t="s">
        <v>1436</v>
      </c>
      <c r="L156" s="153"/>
      <c r="M156" s="153" t="s">
        <v>110</v>
      </c>
      <c r="N156" s="153">
        <v>98370919</v>
      </c>
      <c r="O156" s="155">
        <v>3696639</v>
      </c>
      <c r="P156" s="7"/>
      <c r="Q156" s="12" t="str">
        <f>+IF(IFERROR(VLOOKUP(Tabla3[[#This Row],[Column14]],Tabla4[[NIT]:[TOTAL CREDITO]],3,FALSE),0)="",0,IFERROR(VLOOKUP(Tabla3[[#This Row],[Column14]],Tabla4[[NIT]:[TOTAL CREDITO]],3,FALSE),0))</f>
        <v>FACTURAS VENCIDAS</v>
      </c>
      <c r="R156" s="9">
        <f>+IFERROR(VLOOKUP(Tabla3[[#This Row],[Column14]],Tabla4[[NIT]:[TOTAL CREDITO]],6,FALSE),0)</f>
        <v>0</v>
      </c>
      <c r="S1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6" s="5"/>
      <c r="AL156"/>
    </row>
    <row r="157" spans="1:38" ht="15" customHeight="1">
      <c r="A157" s="153" t="s">
        <v>1578</v>
      </c>
      <c r="B157" s="154">
        <v>42979</v>
      </c>
      <c r="C157" s="153" t="s">
        <v>1229</v>
      </c>
      <c r="D157" s="153" t="s">
        <v>1546</v>
      </c>
      <c r="E157" s="153" t="s">
        <v>1547</v>
      </c>
      <c r="F157" s="153">
        <v>1</v>
      </c>
      <c r="G157" s="153" t="s">
        <v>109</v>
      </c>
      <c r="H157" s="153">
        <v>1</v>
      </c>
      <c r="I157" s="153" t="s">
        <v>1579</v>
      </c>
      <c r="J157" s="153" t="s">
        <v>1437</v>
      </c>
      <c r="K157" s="153" t="s">
        <v>1426</v>
      </c>
      <c r="L157" s="153"/>
      <c r="M157" s="153" t="s">
        <v>110</v>
      </c>
      <c r="N157" s="153">
        <v>98370919</v>
      </c>
      <c r="O157" s="155">
        <v>3696639</v>
      </c>
      <c r="P157" s="7"/>
      <c r="Q157" s="12" t="str">
        <f>+IF(IFERROR(VLOOKUP(Tabla3[[#This Row],[Column14]],Tabla4[[NIT]:[TOTAL CREDITO]],3,FALSE),0)="",0,IFERROR(VLOOKUP(Tabla3[[#This Row],[Column14]],Tabla4[[NIT]:[TOTAL CREDITO]],3,FALSE),0))</f>
        <v>FACTURAS VENCIDAS</v>
      </c>
      <c r="R157" s="9">
        <f>+IFERROR(VLOOKUP(Tabla3[[#This Row],[Column14]],Tabla4[[NIT]:[TOTAL CREDITO]],6,FALSE),0)</f>
        <v>0</v>
      </c>
      <c r="S1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" s="5"/>
      <c r="AL157"/>
    </row>
    <row r="158" spans="1:38" ht="15" customHeight="1">
      <c r="A158" s="153" t="s">
        <v>1578</v>
      </c>
      <c r="B158" s="154">
        <v>42979</v>
      </c>
      <c r="C158" s="153" t="s">
        <v>1229</v>
      </c>
      <c r="D158" s="153" t="s">
        <v>1546</v>
      </c>
      <c r="E158" s="153" t="s">
        <v>1547</v>
      </c>
      <c r="F158" s="153">
        <v>2</v>
      </c>
      <c r="G158" s="153" t="s">
        <v>109</v>
      </c>
      <c r="H158" s="153">
        <v>2</v>
      </c>
      <c r="I158" s="153" t="s">
        <v>1579</v>
      </c>
      <c r="J158" s="153" t="s">
        <v>1437</v>
      </c>
      <c r="K158" s="153" t="s">
        <v>1438</v>
      </c>
      <c r="L158" s="153"/>
      <c r="M158" s="153" t="s">
        <v>110</v>
      </c>
      <c r="N158" s="153">
        <v>98370919</v>
      </c>
      <c r="O158" s="155">
        <v>3696639</v>
      </c>
      <c r="P158" s="7"/>
      <c r="Q158" s="12" t="str">
        <f>+IF(IFERROR(VLOOKUP(Tabla3[[#This Row],[Column14]],Tabla4[[NIT]:[TOTAL CREDITO]],3,FALSE),0)="",0,IFERROR(VLOOKUP(Tabla3[[#This Row],[Column14]],Tabla4[[NIT]:[TOTAL CREDITO]],3,FALSE),0))</f>
        <v>FACTURAS VENCIDAS</v>
      </c>
      <c r="R158" s="9">
        <f>+IFERROR(VLOOKUP(Tabla3[[#This Row],[Column14]],Tabla4[[NIT]:[TOTAL CREDITO]],6,FALSE),0)</f>
        <v>0</v>
      </c>
      <c r="S1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" s="5"/>
      <c r="AL158"/>
    </row>
    <row r="159" spans="1:38" ht="15" customHeight="1">
      <c r="A159" s="153" t="s">
        <v>1578</v>
      </c>
      <c r="B159" s="154">
        <v>42979</v>
      </c>
      <c r="C159" s="153" t="s">
        <v>1229</v>
      </c>
      <c r="D159" s="153" t="s">
        <v>1546</v>
      </c>
      <c r="E159" s="153" t="s">
        <v>1547</v>
      </c>
      <c r="F159" s="153">
        <v>1</v>
      </c>
      <c r="G159" s="153" t="s">
        <v>109</v>
      </c>
      <c r="H159" s="153">
        <v>1</v>
      </c>
      <c r="I159" s="153" t="s">
        <v>1579</v>
      </c>
      <c r="J159" s="153" t="s">
        <v>1437</v>
      </c>
      <c r="K159" s="153" t="s">
        <v>16</v>
      </c>
      <c r="L159" s="153"/>
      <c r="M159" s="153" t="s">
        <v>110</v>
      </c>
      <c r="N159" s="153">
        <v>98370919</v>
      </c>
      <c r="O159" s="155">
        <v>3696639</v>
      </c>
      <c r="P159" s="7"/>
      <c r="Q159" s="12" t="str">
        <f>+IF(IFERROR(VLOOKUP(Tabla3[[#This Row],[Column14]],Tabla4[[NIT]:[TOTAL CREDITO]],3,FALSE),0)="",0,IFERROR(VLOOKUP(Tabla3[[#This Row],[Column14]],Tabla4[[NIT]:[TOTAL CREDITO]],3,FALSE),0))</f>
        <v>FACTURAS VENCIDAS</v>
      </c>
      <c r="R159" s="9">
        <f>+IFERROR(VLOOKUP(Tabla3[[#This Row],[Column14]],Tabla4[[NIT]:[TOTAL CREDITO]],6,FALSE),0)</f>
        <v>0</v>
      </c>
      <c r="S1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" s="5"/>
      <c r="AL159"/>
    </row>
    <row r="160" spans="1:38" ht="15" customHeight="1">
      <c r="A160" s="153" t="s">
        <v>1580</v>
      </c>
      <c r="B160" s="154">
        <v>42979</v>
      </c>
      <c r="C160" s="153" t="s">
        <v>1229</v>
      </c>
      <c r="D160" s="153" t="s">
        <v>1546</v>
      </c>
      <c r="E160" s="153" t="s">
        <v>1547</v>
      </c>
      <c r="F160" s="153">
        <v>1</v>
      </c>
      <c r="G160" s="153" t="s">
        <v>109</v>
      </c>
      <c r="H160" s="153">
        <v>1</v>
      </c>
      <c r="I160" s="153" t="s">
        <v>1581</v>
      </c>
      <c r="J160" s="153" t="s">
        <v>1428</v>
      </c>
      <c r="K160" s="153" t="s">
        <v>1430</v>
      </c>
      <c r="L160" s="153"/>
      <c r="M160" s="153" t="s">
        <v>1279</v>
      </c>
      <c r="N160" s="153">
        <v>98370919</v>
      </c>
      <c r="O160" s="155">
        <v>3067227</v>
      </c>
      <c r="P160" s="7"/>
      <c r="Q160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0" s="9">
        <f>+IFERROR(VLOOKUP(Tabla3[[#This Row],[Column14]],Tabla4[[NIT]:[TOTAL CREDITO]],6,FALSE),0)</f>
        <v>0</v>
      </c>
      <c r="S1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" s="5"/>
      <c r="AL160"/>
    </row>
    <row r="161" spans="1:38" ht="15" customHeight="1">
      <c r="A161" s="153" t="s">
        <v>1580</v>
      </c>
      <c r="B161" s="154">
        <v>42979</v>
      </c>
      <c r="C161" s="153" t="s">
        <v>1229</v>
      </c>
      <c r="D161" s="153" t="s">
        <v>1546</v>
      </c>
      <c r="E161" s="153" t="s">
        <v>1547</v>
      </c>
      <c r="F161" s="153">
        <v>1</v>
      </c>
      <c r="G161" s="153" t="s">
        <v>109</v>
      </c>
      <c r="H161" s="153">
        <v>1</v>
      </c>
      <c r="I161" s="153" t="s">
        <v>1581</v>
      </c>
      <c r="J161" s="153" t="s">
        <v>1428</v>
      </c>
      <c r="K161" s="153" t="s">
        <v>1429</v>
      </c>
      <c r="L161" s="153"/>
      <c r="M161" s="153" t="s">
        <v>1279</v>
      </c>
      <c r="N161" s="153">
        <v>98370919</v>
      </c>
      <c r="O161" s="155">
        <v>3067227</v>
      </c>
      <c r="P161" s="7"/>
      <c r="Q161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1" s="9">
        <f>+IFERROR(VLOOKUP(Tabla3[[#This Row],[Column14]],Tabla4[[NIT]:[TOTAL CREDITO]],6,FALSE),0)</f>
        <v>0</v>
      </c>
      <c r="S1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" s="5"/>
      <c r="AL161"/>
    </row>
    <row r="162" spans="1:38" ht="15" customHeight="1">
      <c r="A162" s="153" t="s">
        <v>1580</v>
      </c>
      <c r="B162" s="154">
        <v>42979</v>
      </c>
      <c r="C162" s="153" t="s">
        <v>1229</v>
      </c>
      <c r="D162" s="153" t="s">
        <v>1546</v>
      </c>
      <c r="E162" s="153" t="s">
        <v>1547</v>
      </c>
      <c r="F162" s="153">
        <v>2</v>
      </c>
      <c r="G162" s="153" t="s">
        <v>109</v>
      </c>
      <c r="H162" s="153">
        <v>2</v>
      </c>
      <c r="I162" s="153" t="s">
        <v>1581</v>
      </c>
      <c r="J162" s="153" t="s">
        <v>1428</v>
      </c>
      <c r="K162" s="153" t="s">
        <v>32</v>
      </c>
      <c r="L162" s="153"/>
      <c r="M162" s="153" t="s">
        <v>1279</v>
      </c>
      <c r="N162" s="153">
        <v>98370919</v>
      </c>
      <c r="O162" s="155">
        <v>3067227</v>
      </c>
      <c r="P162" s="7"/>
      <c r="Q162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2" s="9">
        <f>+IFERROR(VLOOKUP(Tabla3[[#This Row],[Column14]],Tabla4[[NIT]:[TOTAL CREDITO]],6,FALSE),0)</f>
        <v>0</v>
      </c>
      <c r="S1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" s="5"/>
      <c r="AL162"/>
    </row>
    <row r="163" spans="1:38" ht="15" customHeight="1">
      <c r="A163" s="153" t="s">
        <v>1580</v>
      </c>
      <c r="B163" s="154">
        <v>42979</v>
      </c>
      <c r="C163" s="153" t="s">
        <v>1229</v>
      </c>
      <c r="D163" s="153" t="s">
        <v>1546</v>
      </c>
      <c r="E163" s="153" t="s">
        <v>1547</v>
      </c>
      <c r="F163" s="153">
        <v>1</v>
      </c>
      <c r="G163" s="153" t="s">
        <v>109</v>
      </c>
      <c r="H163" s="153">
        <v>1</v>
      </c>
      <c r="I163" s="153" t="s">
        <v>1581</v>
      </c>
      <c r="J163" s="153" t="s">
        <v>1433</v>
      </c>
      <c r="K163" s="153" t="s">
        <v>1426</v>
      </c>
      <c r="L163" s="153"/>
      <c r="M163" s="153" t="s">
        <v>1279</v>
      </c>
      <c r="N163" s="153">
        <v>98370919</v>
      </c>
      <c r="O163" s="155">
        <v>3941176</v>
      </c>
      <c r="P163" s="7"/>
      <c r="Q163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3" s="9">
        <f>+IFERROR(VLOOKUP(Tabla3[[#This Row],[Column14]],Tabla4[[NIT]:[TOTAL CREDITO]],6,FALSE),0)</f>
        <v>0</v>
      </c>
      <c r="S1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" s="5"/>
      <c r="AL163"/>
    </row>
    <row r="164" spans="1:38" ht="15" customHeight="1">
      <c r="A164" s="153" t="s">
        <v>1580</v>
      </c>
      <c r="B164" s="154">
        <v>42979</v>
      </c>
      <c r="C164" s="153" t="s">
        <v>1229</v>
      </c>
      <c r="D164" s="153" t="s">
        <v>1546</v>
      </c>
      <c r="E164" s="153" t="s">
        <v>1547</v>
      </c>
      <c r="F164" s="153">
        <v>1</v>
      </c>
      <c r="G164" s="153" t="s">
        <v>109</v>
      </c>
      <c r="H164" s="153">
        <v>1</v>
      </c>
      <c r="I164" s="153" t="s">
        <v>1581</v>
      </c>
      <c r="J164" s="153" t="s">
        <v>1437</v>
      </c>
      <c r="K164" s="153" t="s">
        <v>1438</v>
      </c>
      <c r="L164" s="153"/>
      <c r="M164" s="153" t="s">
        <v>1279</v>
      </c>
      <c r="N164" s="153">
        <v>98370919</v>
      </c>
      <c r="O164" s="155">
        <v>3696639</v>
      </c>
      <c r="P164" s="7"/>
      <c r="Q164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4" s="9">
        <f>+IFERROR(VLOOKUP(Tabla3[[#This Row],[Column14]],Tabla4[[NIT]:[TOTAL CREDITO]],6,FALSE),0)</f>
        <v>0</v>
      </c>
      <c r="S1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" s="5"/>
      <c r="AL164"/>
    </row>
    <row r="165" spans="1:38" ht="15" customHeight="1">
      <c r="A165" s="153" t="s">
        <v>1580</v>
      </c>
      <c r="B165" s="154">
        <v>42979</v>
      </c>
      <c r="C165" s="153" t="s">
        <v>1229</v>
      </c>
      <c r="D165" s="153" t="s">
        <v>1546</v>
      </c>
      <c r="E165" s="153" t="s">
        <v>1547</v>
      </c>
      <c r="F165" s="153">
        <v>2</v>
      </c>
      <c r="G165" s="153" t="s">
        <v>109</v>
      </c>
      <c r="H165" s="153">
        <v>2</v>
      </c>
      <c r="I165" s="153" t="s">
        <v>1581</v>
      </c>
      <c r="J165" s="153" t="s">
        <v>1437</v>
      </c>
      <c r="K165" s="153" t="s">
        <v>16</v>
      </c>
      <c r="L165" s="153"/>
      <c r="M165" s="153" t="s">
        <v>1279</v>
      </c>
      <c r="N165" s="153">
        <v>98370919</v>
      </c>
      <c r="O165" s="155">
        <v>3696639</v>
      </c>
      <c r="P165" s="7"/>
      <c r="Q165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5" s="9">
        <f>+IFERROR(VLOOKUP(Tabla3[[#This Row],[Column14]],Tabla4[[NIT]:[TOTAL CREDITO]],6,FALSE),0)</f>
        <v>0</v>
      </c>
      <c r="S1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" s="5"/>
      <c r="AL165"/>
    </row>
    <row r="166" spans="1:38" ht="15" customHeight="1">
      <c r="A166" s="153" t="s">
        <v>1582</v>
      </c>
      <c r="B166" s="154">
        <v>42979</v>
      </c>
      <c r="C166" s="153" t="s">
        <v>1545</v>
      </c>
      <c r="D166" s="153" t="s">
        <v>1546</v>
      </c>
      <c r="E166" s="153" t="s">
        <v>1547</v>
      </c>
      <c r="F166" s="153">
        <v>1</v>
      </c>
      <c r="G166" s="153" t="s">
        <v>109</v>
      </c>
      <c r="H166" s="153">
        <v>1</v>
      </c>
      <c r="I166" s="153" t="s">
        <v>1583</v>
      </c>
      <c r="J166" s="153" t="s">
        <v>1550</v>
      </c>
      <c r="K166" s="153" t="s">
        <v>1426</v>
      </c>
      <c r="L166" s="153"/>
      <c r="M166" s="153" t="s">
        <v>113</v>
      </c>
      <c r="N166" s="153">
        <v>98370919</v>
      </c>
      <c r="O166" s="155">
        <v>3521008</v>
      </c>
      <c r="P166" s="7"/>
      <c r="Q166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6" s="9">
        <f>+IFERROR(VLOOKUP(Tabla3[[#This Row],[Column14]],Tabla4[[NIT]:[TOTAL CREDITO]],6,FALSE),0)</f>
        <v>0</v>
      </c>
      <c r="S1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" s="5"/>
      <c r="AL166"/>
    </row>
    <row r="167" spans="1:38" ht="15" customHeight="1">
      <c r="A167" s="153" t="s">
        <v>1582</v>
      </c>
      <c r="B167" s="154">
        <v>42979</v>
      </c>
      <c r="C167" s="153" t="s">
        <v>1545</v>
      </c>
      <c r="D167" s="153" t="s">
        <v>1546</v>
      </c>
      <c r="E167" s="153" t="s">
        <v>1547</v>
      </c>
      <c r="F167" s="153">
        <v>3</v>
      </c>
      <c r="G167" s="153" t="s">
        <v>109</v>
      </c>
      <c r="H167" s="153">
        <v>3</v>
      </c>
      <c r="I167" s="153" t="s">
        <v>1583</v>
      </c>
      <c r="J167" s="153" t="s">
        <v>1437</v>
      </c>
      <c r="K167" s="153" t="s">
        <v>1436</v>
      </c>
      <c r="L167" s="153"/>
      <c r="M167" s="153" t="s">
        <v>113</v>
      </c>
      <c r="N167" s="153">
        <v>98370919</v>
      </c>
      <c r="O167" s="155">
        <v>3696639</v>
      </c>
      <c r="P167" s="7"/>
      <c r="Q167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7" s="9">
        <f>+IFERROR(VLOOKUP(Tabla3[[#This Row],[Column14]],Tabla4[[NIT]:[TOTAL CREDITO]],6,FALSE),0)</f>
        <v>0</v>
      </c>
      <c r="S1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" s="5"/>
      <c r="AL167"/>
    </row>
    <row r="168" spans="1:38" ht="15" customHeight="1">
      <c r="A168" s="153" t="s">
        <v>1582</v>
      </c>
      <c r="B168" s="154">
        <v>42979</v>
      </c>
      <c r="C168" s="153" t="s">
        <v>1545</v>
      </c>
      <c r="D168" s="153" t="s">
        <v>1546</v>
      </c>
      <c r="E168" s="153" t="s">
        <v>1547</v>
      </c>
      <c r="F168" s="153">
        <v>1</v>
      </c>
      <c r="G168" s="153" t="s">
        <v>109</v>
      </c>
      <c r="H168" s="153">
        <v>1</v>
      </c>
      <c r="I168" s="153" t="s">
        <v>1583</v>
      </c>
      <c r="J168" s="153" t="s">
        <v>1437</v>
      </c>
      <c r="K168" s="153" t="s">
        <v>1426</v>
      </c>
      <c r="L168" s="153"/>
      <c r="M168" s="153" t="s">
        <v>113</v>
      </c>
      <c r="N168" s="153">
        <v>98370919</v>
      </c>
      <c r="O168" s="155">
        <v>3696639</v>
      </c>
      <c r="P168" s="7"/>
      <c r="Q168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8" s="9">
        <f>+IFERROR(VLOOKUP(Tabla3[[#This Row],[Column14]],Tabla4[[NIT]:[TOTAL CREDITO]],6,FALSE),0)</f>
        <v>0</v>
      </c>
      <c r="S1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" s="5"/>
      <c r="AL168"/>
    </row>
    <row r="169" spans="1:38" ht="15" customHeight="1">
      <c r="A169" s="153" t="s">
        <v>1582</v>
      </c>
      <c r="B169" s="154">
        <v>42979</v>
      </c>
      <c r="C169" s="153" t="s">
        <v>1545</v>
      </c>
      <c r="D169" s="153" t="s">
        <v>1546</v>
      </c>
      <c r="E169" s="153" t="s">
        <v>1547</v>
      </c>
      <c r="F169" s="153">
        <v>2</v>
      </c>
      <c r="G169" s="153" t="s">
        <v>109</v>
      </c>
      <c r="H169" s="153">
        <v>2</v>
      </c>
      <c r="I169" s="153" t="s">
        <v>1583</v>
      </c>
      <c r="J169" s="153" t="s">
        <v>1437</v>
      </c>
      <c r="K169" s="153" t="s">
        <v>1438</v>
      </c>
      <c r="L169" s="153"/>
      <c r="M169" s="153" t="s">
        <v>113</v>
      </c>
      <c r="N169" s="153">
        <v>98370919</v>
      </c>
      <c r="O169" s="155">
        <v>3696639</v>
      </c>
      <c r="P169" s="7"/>
      <c r="Q169" s="12" t="str">
        <f>+IF(IFERROR(VLOOKUP(Tabla3[[#This Row],[Column14]],Tabla4[[NIT]:[TOTAL CREDITO]],3,FALSE),0)="",0,IFERROR(VLOOKUP(Tabla3[[#This Row],[Column14]],Tabla4[[NIT]:[TOTAL CREDITO]],3,FALSE),0))</f>
        <v>FACTURAS VENCIDAS</v>
      </c>
      <c r="R169" s="9">
        <f>+IFERROR(VLOOKUP(Tabla3[[#This Row],[Column14]],Tabla4[[NIT]:[TOTAL CREDITO]],6,FALSE),0)</f>
        <v>0</v>
      </c>
      <c r="S1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" s="5"/>
      <c r="AL169"/>
    </row>
    <row r="170" spans="1:38" ht="15" customHeight="1">
      <c r="A170" s="153" t="s">
        <v>1582</v>
      </c>
      <c r="B170" s="154">
        <v>42979</v>
      </c>
      <c r="C170" s="153" t="s">
        <v>1545</v>
      </c>
      <c r="D170" s="153" t="s">
        <v>1546</v>
      </c>
      <c r="E170" s="153" t="s">
        <v>1547</v>
      </c>
      <c r="F170" s="153">
        <v>3</v>
      </c>
      <c r="G170" s="153" t="s">
        <v>109</v>
      </c>
      <c r="H170" s="153">
        <v>3</v>
      </c>
      <c r="I170" s="153" t="s">
        <v>1583</v>
      </c>
      <c r="J170" s="153" t="s">
        <v>1437</v>
      </c>
      <c r="K170" s="153" t="s">
        <v>16</v>
      </c>
      <c r="L170" s="153"/>
      <c r="M170" s="153" t="s">
        <v>113</v>
      </c>
      <c r="N170" s="153">
        <v>98370919</v>
      </c>
      <c r="O170" s="155">
        <v>3696639</v>
      </c>
      <c r="P170" s="7"/>
      <c r="Q170" s="12" t="str">
        <f>+IF(IFERROR(VLOOKUP(Tabla3[[#This Row],[Column14]],Tabla4[[NIT]:[TOTAL CREDITO]],3,FALSE),0)="",0,IFERROR(VLOOKUP(Tabla3[[#This Row],[Column14]],Tabla4[[NIT]:[TOTAL CREDITO]],3,FALSE),0))</f>
        <v>FACTURAS VENCIDAS</v>
      </c>
      <c r="R170" s="9">
        <f>+IFERROR(VLOOKUP(Tabla3[[#This Row],[Column14]],Tabla4[[NIT]:[TOTAL CREDITO]],6,FALSE),0)</f>
        <v>0</v>
      </c>
      <c r="S1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" s="5"/>
      <c r="AL170"/>
    </row>
    <row r="171" spans="1:38" ht="15" customHeight="1">
      <c r="A171" s="153" t="s">
        <v>1584</v>
      </c>
      <c r="B171" s="154">
        <v>42979</v>
      </c>
      <c r="C171" s="153" t="s">
        <v>1545</v>
      </c>
      <c r="D171" s="153" t="s">
        <v>1546</v>
      </c>
      <c r="E171" s="153" t="s">
        <v>1547</v>
      </c>
      <c r="F171" s="153">
        <v>2</v>
      </c>
      <c r="G171" s="153" t="s">
        <v>221</v>
      </c>
      <c r="H171" s="153">
        <v>2</v>
      </c>
      <c r="I171" s="153" t="s">
        <v>221</v>
      </c>
      <c r="J171" s="153" t="s">
        <v>14</v>
      </c>
      <c r="K171" s="153" t="s">
        <v>1421</v>
      </c>
      <c r="L171" s="153"/>
      <c r="M171" s="153" t="s">
        <v>222</v>
      </c>
      <c r="N171" s="153">
        <v>10305214</v>
      </c>
      <c r="O171" s="155">
        <v>3360504</v>
      </c>
      <c r="P171" s="7"/>
      <c r="Q171" s="12">
        <f>+IF(IFERROR(VLOOKUP(Tabla3[[#This Row],[Column14]],Tabla4[[NIT]:[TOTAL CREDITO]],3,FALSE),0)="",0,IFERROR(VLOOKUP(Tabla3[[#This Row],[Column14]],Tabla4[[NIT]:[TOTAL CREDITO]],3,FALSE),0))</f>
        <v>0</v>
      </c>
      <c r="R171" s="9">
        <f>+IFERROR(VLOOKUP(Tabla3[[#This Row],[Column14]],Tabla4[[NIT]:[TOTAL CREDITO]],6,FALSE),0)</f>
        <v>0</v>
      </c>
      <c r="S1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" s="5"/>
      <c r="AL171"/>
    </row>
    <row r="172" spans="1:38" ht="15" customHeight="1">
      <c r="A172" s="153" t="s">
        <v>1584</v>
      </c>
      <c r="B172" s="154">
        <v>42979</v>
      </c>
      <c r="C172" s="153" t="s">
        <v>1545</v>
      </c>
      <c r="D172" s="153" t="s">
        <v>1546</v>
      </c>
      <c r="E172" s="153" t="s">
        <v>1547</v>
      </c>
      <c r="F172" s="153">
        <v>3</v>
      </c>
      <c r="G172" s="153" t="s">
        <v>221</v>
      </c>
      <c r="H172" s="153">
        <v>3</v>
      </c>
      <c r="I172" s="153" t="s">
        <v>221</v>
      </c>
      <c r="J172" s="153" t="s">
        <v>14</v>
      </c>
      <c r="K172" s="153" t="s">
        <v>17</v>
      </c>
      <c r="L172" s="153"/>
      <c r="M172" s="153" t="s">
        <v>222</v>
      </c>
      <c r="N172" s="153">
        <v>10305214</v>
      </c>
      <c r="O172" s="155">
        <v>3360504</v>
      </c>
      <c r="P172" s="7"/>
      <c r="Q172" s="12">
        <f>+IF(IFERROR(VLOOKUP(Tabla3[[#This Row],[Column14]],Tabla4[[NIT]:[TOTAL CREDITO]],3,FALSE),0)="",0,IFERROR(VLOOKUP(Tabla3[[#This Row],[Column14]],Tabla4[[NIT]:[TOTAL CREDITO]],3,FALSE),0))</f>
        <v>0</v>
      </c>
      <c r="R172" s="9">
        <f>+IFERROR(VLOOKUP(Tabla3[[#This Row],[Column14]],Tabla4[[NIT]:[TOTAL CREDITO]],6,FALSE),0)</f>
        <v>0</v>
      </c>
      <c r="S1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" s="5"/>
      <c r="AL172"/>
    </row>
    <row r="173" spans="1:38" ht="15" customHeight="1">
      <c r="A173" s="153" t="s">
        <v>1584</v>
      </c>
      <c r="B173" s="154">
        <v>42979</v>
      </c>
      <c r="C173" s="153" t="s">
        <v>1545</v>
      </c>
      <c r="D173" s="153" t="s">
        <v>1546</v>
      </c>
      <c r="E173" s="153" t="s">
        <v>1547</v>
      </c>
      <c r="F173" s="153">
        <v>5</v>
      </c>
      <c r="G173" s="153" t="s">
        <v>221</v>
      </c>
      <c r="H173" s="153">
        <v>5</v>
      </c>
      <c r="I173" s="153" t="s">
        <v>221</v>
      </c>
      <c r="J173" s="153" t="s">
        <v>14</v>
      </c>
      <c r="K173" s="153" t="s">
        <v>16</v>
      </c>
      <c r="L173" s="153"/>
      <c r="M173" s="153" t="s">
        <v>222</v>
      </c>
      <c r="N173" s="153">
        <v>10305214</v>
      </c>
      <c r="O173" s="155">
        <v>3360504</v>
      </c>
      <c r="P173" s="7"/>
      <c r="Q173" s="12">
        <f>+IF(IFERROR(VLOOKUP(Tabla3[[#This Row],[Column14]],Tabla4[[NIT]:[TOTAL CREDITO]],3,FALSE),0)="",0,IFERROR(VLOOKUP(Tabla3[[#This Row],[Column14]],Tabla4[[NIT]:[TOTAL CREDITO]],3,FALSE),0))</f>
        <v>0</v>
      </c>
      <c r="R173" s="9">
        <f>+IFERROR(VLOOKUP(Tabla3[[#This Row],[Column14]],Tabla4[[NIT]:[TOTAL CREDITO]],6,FALSE),0)</f>
        <v>0</v>
      </c>
      <c r="S1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" s="5"/>
      <c r="AL173"/>
    </row>
    <row r="174" spans="1:38" ht="15" customHeight="1">
      <c r="A174" s="153" t="s">
        <v>1584</v>
      </c>
      <c r="B174" s="154">
        <v>42979</v>
      </c>
      <c r="C174" s="153" t="s">
        <v>1545</v>
      </c>
      <c r="D174" s="153" t="s">
        <v>1546</v>
      </c>
      <c r="E174" s="153" t="s">
        <v>1547</v>
      </c>
      <c r="F174" s="153">
        <v>4</v>
      </c>
      <c r="G174" s="153" t="s">
        <v>221</v>
      </c>
      <c r="H174" s="153">
        <v>4</v>
      </c>
      <c r="I174" s="153" t="s">
        <v>221</v>
      </c>
      <c r="J174" s="153" t="s">
        <v>14</v>
      </c>
      <c r="K174" s="153" t="s">
        <v>15</v>
      </c>
      <c r="L174" s="153"/>
      <c r="M174" s="153" t="s">
        <v>222</v>
      </c>
      <c r="N174" s="153">
        <v>10305214</v>
      </c>
      <c r="O174" s="155">
        <v>3360504</v>
      </c>
      <c r="P174" s="7"/>
      <c r="Q174" s="12">
        <f>+IF(IFERROR(VLOOKUP(Tabla3[[#This Row],[Column14]],Tabla4[[NIT]:[TOTAL CREDITO]],3,FALSE),0)="",0,IFERROR(VLOOKUP(Tabla3[[#This Row],[Column14]],Tabla4[[NIT]:[TOTAL CREDITO]],3,FALSE),0))</f>
        <v>0</v>
      </c>
      <c r="R174" s="9">
        <f>+IFERROR(VLOOKUP(Tabla3[[#This Row],[Column14]],Tabla4[[NIT]:[TOTAL CREDITO]],6,FALSE),0)</f>
        <v>0</v>
      </c>
      <c r="S1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" s="5"/>
      <c r="AL174"/>
    </row>
    <row r="175" spans="1:38" ht="15" customHeight="1">
      <c r="A175" s="153" t="s">
        <v>1584</v>
      </c>
      <c r="B175" s="154">
        <v>42979</v>
      </c>
      <c r="C175" s="153" t="s">
        <v>1545</v>
      </c>
      <c r="D175" s="153" t="s">
        <v>1546</v>
      </c>
      <c r="E175" s="153" t="s">
        <v>1547</v>
      </c>
      <c r="F175" s="153">
        <v>1</v>
      </c>
      <c r="G175" s="153" t="s">
        <v>221</v>
      </c>
      <c r="H175" s="153">
        <v>1</v>
      </c>
      <c r="I175" s="153" t="s">
        <v>221</v>
      </c>
      <c r="J175" s="153" t="s">
        <v>14</v>
      </c>
      <c r="K175" s="153" t="s">
        <v>1420</v>
      </c>
      <c r="L175" s="153"/>
      <c r="M175" s="153" t="s">
        <v>222</v>
      </c>
      <c r="N175" s="153">
        <v>10305214</v>
      </c>
      <c r="O175" s="155">
        <v>3360504</v>
      </c>
      <c r="P175" s="7"/>
      <c r="Q175" s="12">
        <f>+IF(IFERROR(VLOOKUP(Tabla3[[#This Row],[Column14]],Tabla4[[NIT]:[TOTAL CREDITO]],3,FALSE),0)="",0,IFERROR(VLOOKUP(Tabla3[[#This Row],[Column14]],Tabla4[[NIT]:[TOTAL CREDITO]],3,FALSE),0))</f>
        <v>0</v>
      </c>
      <c r="R175" s="9">
        <f>+IFERROR(VLOOKUP(Tabla3[[#This Row],[Column14]],Tabla4[[NIT]:[TOTAL CREDITO]],6,FALSE),0)</f>
        <v>0</v>
      </c>
      <c r="S1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" s="5"/>
      <c r="AL175"/>
    </row>
    <row r="176" spans="1:38" ht="15" customHeight="1">
      <c r="A176" s="153" t="s">
        <v>1584</v>
      </c>
      <c r="B176" s="154">
        <v>42979</v>
      </c>
      <c r="C176" s="153" t="s">
        <v>1545</v>
      </c>
      <c r="D176" s="153" t="s">
        <v>1546</v>
      </c>
      <c r="E176" s="153" t="s">
        <v>1547</v>
      </c>
      <c r="F176" s="153">
        <v>1</v>
      </c>
      <c r="G176" s="153" t="s">
        <v>221</v>
      </c>
      <c r="H176" s="153">
        <v>1</v>
      </c>
      <c r="I176" s="153" t="s">
        <v>221</v>
      </c>
      <c r="J176" s="153" t="s">
        <v>27</v>
      </c>
      <c r="K176" s="153" t="s">
        <v>32</v>
      </c>
      <c r="L176" s="153"/>
      <c r="M176" s="153" t="s">
        <v>222</v>
      </c>
      <c r="N176" s="153">
        <v>10305214</v>
      </c>
      <c r="O176" s="155">
        <v>5789916</v>
      </c>
      <c r="P176" s="7"/>
      <c r="Q176" s="12">
        <f>+IF(IFERROR(VLOOKUP(Tabla3[[#This Row],[Column14]],Tabla4[[NIT]:[TOTAL CREDITO]],3,FALSE),0)="",0,IFERROR(VLOOKUP(Tabla3[[#This Row],[Column14]],Tabla4[[NIT]:[TOTAL CREDITO]],3,FALSE),0))</f>
        <v>0</v>
      </c>
      <c r="R176" s="9">
        <f>+IFERROR(VLOOKUP(Tabla3[[#This Row],[Column14]],Tabla4[[NIT]:[TOTAL CREDITO]],6,FALSE),0)</f>
        <v>0</v>
      </c>
      <c r="S1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" s="5"/>
      <c r="AL176"/>
    </row>
    <row r="177" spans="1:38" ht="15" customHeight="1">
      <c r="A177" s="153" t="s">
        <v>1584</v>
      </c>
      <c r="B177" s="154">
        <v>42979</v>
      </c>
      <c r="C177" s="153" t="s">
        <v>1545</v>
      </c>
      <c r="D177" s="153" t="s">
        <v>1546</v>
      </c>
      <c r="E177" s="153" t="s">
        <v>1547</v>
      </c>
      <c r="F177" s="153">
        <v>1</v>
      </c>
      <c r="G177" s="153" t="s">
        <v>221</v>
      </c>
      <c r="H177" s="153">
        <v>1</v>
      </c>
      <c r="I177" s="153" t="s">
        <v>221</v>
      </c>
      <c r="J177" s="153" t="s">
        <v>27</v>
      </c>
      <c r="K177" s="153" t="s">
        <v>16</v>
      </c>
      <c r="L177" s="153"/>
      <c r="M177" s="153" t="s">
        <v>222</v>
      </c>
      <c r="N177" s="153">
        <v>10305214</v>
      </c>
      <c r="O177" s="155">
        <v>5789916</v>
      </c>
      <c r="P177" s="7"/>
      <c r="Q177" s="12">
        <f>+IF(IFERROR(VLOOKUP(Tabla3[[#This Row],[Column14]],Tabla4[[NIT]:[TOTAL CREDITO]],3,FALSE),0)="",0,IFERROR(VLOOKUP(Tabla3[[#This Row],[Column14]],Tabla4[[NIT]:[TOTAL CREDITO]],3,FALSE),0))</f>
        <v>0</v>
      </c>
      <c r="R177" s="9">
        <f>+IFERROR(VLOOKUP(Tabla3[[#This Row],[Column14]],Tabla4[[NIT]:[TOTAL CREDITO]],6,FALSE),0)</f>
        <v>0</v>
      </c>
      <c r="S1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" s="5"/>
      <c r="AL177"/>
    </row>
    <row r="178" spans="1:38" ht="15" customHeight="1">
      <c r="A178" s="153" t="s">
        <v>1584</v>
      </c>
      <c r="B178" s="154">
        <v>42979</v>
      </c>
      <c r="C178" s="153" t="s">
        <v>1545</v>
      </c>
      <c r="D178" s="153" t="s">
        <v>1546</v>
      </c>
      <c r="E178" s="153" t="s">
        <v>1547</v>
      </c>
      <c r="F178" s="153">
        <v>1</v>
      </c>
      <c r="G178" s="153" t="s">
        <v>221</v>
      </c>
      <c r="H178" s="153">
        <v>1</v>
      </c>
      <c r="I178" s="153" t="s">
        <v>221</v>
      </c>
      <c r="J178" s="153" t="s">
        <v>27</v>
      </c>
      <c r="K178" s="153" t="s">
        <v>26</v>
      </c>
      <c r="L178" s="153"/>
      <c r="M178" s="153" t="s">
        <v>222</v>
      </c>
      <c r="N178" s="153">
        <v>10305214</v>
      </c>
      <c r="O178" s="155">
        <v>5789916</v>
      </c>
      <c r="P178" s="7"/>
      <c r="Q178" s="12">
        <f>+IF(IFERROR(VLOOKUP(Tabla3[[#This Row],[Column14]],Tabla4[[NIT]:[TOTAL CREDITO]],3,FALSE),0)="",0,IFERROR(VLOOKUP(Tabla3[[#This Row],[Column14]],Tabla4[[NIT]:[TOTAL CREDITO]],3,FALSE),0))</f>
        <v>0</v>
      </c>
      <c r="R178" s="9">
        <f>+IFERROR(VLOOKUP(Tabla3[[#This Row],[Column14]],Tabla4[[NIT]:[TOTAL CREDITO]],6,FALSE),0)</f>
        <v>0</v>
      </c>
      <c r="S1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" s="5"/>
      <c r="AL178"/>
    </row>
    <row r="179" spans="1:38" ht="15" customHeight="1">
      <c r="A179" s="153" t="s">
        <v>1584</v>
      </c>
      <c r="B179" s="154">
        <v>42979</v>
      </c>
      <c r="C179" s="153" t="s">
        <v>1545</v>
      </c>
      <c r="D179" s="153" t="s">
        <v>1546</v>
      </c>
      <c r="E179" s="153" t="s">
        <v>1547</v>
      </c>
      <c r="F179" s="153">
        <v>1</v>
      </c>
      <c r="G179" s="153" t="s">
        <v>221</v>
      </c>
      <c r="H179" s="153">
        <v>1</v>
      </c>
      <c r="I179" s="153" t="s">
        <v>221</v>
      </c>
      <c r="J179" s="153" t="s">
        <v>10</v>
      </c>
      <c r="K179" s="153" t="s">
        <v>11</v>
      </c>
      <c r="L179" s="153"/>
      <c r="M179" s="153" t="s">
        <v>222</v>
      </c>
      <c r="N179" s="153">
        <v>10305214</v>
      </c>
      <c r="O179" s="155">
        <v>7554622</v>
      </c>
      <c r="P179" s="7"/>
      <c r="Q179" s="12">
        <f>+IF(IFERROR(VLOOKUP(Tabla3[[#This Row],[Column14]],Tabla4[[NIT]:[TOTAL CREDITO]],3,FALSE),0)="",0,IFERROR(VLOOKUP(Tabla3[[#This Row],[Column14]],Tabla4[[NIT]:[TOTAL CREDITO]],3,FALSE),0))</f>
        <v>0</v>
      </c>
      <c r="R179" s="9">
        <f>+IFERROR(VLOOKUP(Tabla3[[#This Row],[Column14]],Tabla4[[NIT]:[TOTAL CREDITO]],6,FALSE),0)</f>
        <v>0</v>
      </c>
      <c r="S1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" s="5"/>
      <c r="AL179"/>
    </row>
    <row r="180" spans="1:38" ht="15" customHeight="1">
      <c r="A180" s="153" t="s">
        <v>1584</v>
      </c>
      <c r="B180" s="154">
        <v>42979</v>
      </c>
      <c r="C180" s="153" t="s">
        <v>1545</v>
      </c>
      <c r="D180" s="153" t="s">
        <v>1546</v>
      </c>
      <c r="E180" s="153" t="s">
        <v>1547</v>
      </c>
      <c r="F180" s="153">
        <v>1</v>
      </c>
      <c r="G180" s="153" t="s">
        <v>221</v>
      </c>
      <c r="H180" s="153">
        <v>1</v>
      </c>
      <c r="I180" s="153" t="s">
        <v>221</v>
      </c>
      <c r="J180" s="153" t="s">
        <v>1422</v>
      </c>
      <c r="K180" s="153" t="s">
        <v>1423</v>
      </c>
      <c r="L180" s="153"/>
      <c r="M180" s="153" t="s">
        <v>222</v>
      </c>
      <c r="N180" s="153">
        <v>10305214</v>
      </c>
      <c r="O180" s="155">
        <v>7730252</v>
      </c>
      <c r="P180" s="7"/>
      <c r="Q180" s="12">
        <f>+IF(IFERROR(VLOOKUP(Tabla3[[#This Row],[Column14]],Tabla4[[NIT]:[TOTAL CREDITO]],3,FALSE),0)="",0,IFERROR(VLOOKUP(Tabla3[[#This Row],[Column14]],Tabla4[[NIT]:[TOTAL CREDITO]],3,FALSE),0))</f>
        <v>0</v>
      </c>
      <c r="R180" s="9">
        <f>+IFERROR(VLOOKUP(Tabla3[[#This Row],[Column14]],Tabla4[[NIT]:[TOTAL CREDITO]],6,FALSE),0)</f>
        <v>0</v>
      </c>
      <c r="S1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" s="5"/>
      <c r="AL180"/>
    </row>
    <row r="181" spans="1:38" ht="15" customHeight="1">
      <c r="A181" s="153" t="s">
        <v>1584</v>
      </c>
      <c r="B181" s="154">
        <v>42979</v>
      </c>
      <c r="C181" s="153" t="s">
        <v>1545</v>
      </c>
      <c r="D181" s="153" t="s">
        <v>1546</v>
      </c>
      <c r="E181" s="153" t="s">
        <v>1547</v>
      </c>
      <c r="F181" s="153">
        <v>3</v>
      </c>
      <c r="G181" s="153" t="s">
        <v>221</v>
      </c>
      <c r="H181" s="153">
        <v>3</v>
      </c>
      <c r="I181" s="153" t="s">
        <v>221</v>
      </c>
      <c r="J181" s="153" t="s">
        <v>352</v>
      </c>
      <c r="K181" s="153" t="s">
        <v>353</v>
      </c>
      <c r="L181" s="153"/>
      <c r="M181" s="153" t="s">
        <v>222</v>
      </c>
      <c r="N181" s="153">
        <v>10305214</v>
      </c>
      <c r="O181" s="155">
        <v>6133613</v>
      </c>
      <c r="P181" s="7"/>
      <c r="Q181" s="12">
        <f>+IF(IFERROR(VLOOKUP(Tabla3[[#This Row],[Column14]],Tabla4[[NIT]:[TOTAL CREDITO]],3,FALSE),0)="",0,IFERROR(VLOOKUP(Tabla3[[#This Row],[Column14]],Tabla4[[NIT]:[TOTAL CREDITO]],3,FALSE),0))</f>
        <v>0</v>
      </c>
      <c r="R181" s="9">
        <f>+IFERROR(VLOOKUP(Tabla3[[#This Row],[Column14]],Tabla4[[NIT]:[TOTAL CREDITO]],6,FALSE),0)</f>
        <v>0</v>
      </c>
      <c r="S1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" s="5"/>
      <c r="AL181"/>
    </row>
    <row r="182" spans="1:38" ht="15" customHeight="1">
      <c r="A182" s="153" t="s">
        <v>1584</v>
      </c>
      <c r="B182" s="154">
        <v>42979</v>
      </c>
      <c r="C182" s="153" t="s">
        <v>1545</v>
      </c>
      <c r="D182" s="153" t="s">
        <v>1546</v>
      </c>
      <c r="E182" s="153" t="s">
        <v>1547</v>
      </c>
      <c r="F182" s="153">
        <v>1</v>
      </c>
      <c r="G182" s="153" t="s">
        <v>221</v>
      </c>
      <c r="H182" s="153">
        <v>1</v>
      </c>
      <c r="I182" s="153" t="s">
        <v>221</v>
      </c>
      <c r="J182" s="153" t="s">
        <v>1428</v>
      </c>
      <c r="K182" s="153" t="s">
        <v>1430</v>
      </c>
      <c r="L182" s="153"/>
      <c r="M182" s="153" t="s">
        <v>222</v>
      </c>
      <c r="N182" s="153">
        <v>10305214</v>
      </c>
      <c r="O182" s="155">
        <v>3067227</v>
      </c>
      <c r="P182" s="7"/>
      <c r="Q182" s="12">
        <f>+IF(IFERROR(VLOOKUP(Tabla3[[#This Row],[Column14]],Tabla4[[NIT]:[TOTAL CREDITO]],3,FALSE),0)="",0,IFERROR(VLOOKUP(Tabla3[[#This Row],[Column14]],Tabla4[[NIT]:[TOTAL CREDITO]],3,FALSE),0))</f>
        <v>0</v>
      </c>
      <c r="R182" s="9">
        <f>+IFERROR(VLOOKUP(Tabla3[[#This Row],[Column14]],Tabla4[[NIT]:[TOTAL CREDITO]],6,FALSE),0)</f>
        <v>0</v>
      </c>
      <c r="S1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" s="5"/>
      <c r="AL182"/>
    </row>
    <row r="183" spans="1:38" ht="15" customHeight="1">
      <c r="A183" s="153" t="s">
        <v>1584</v>
      </c>
      <c r="B183" s="154">
        <v>42979</v>
      </c>
      <c r="C183" s="153" t="s">
        <v>1545</v>
      </c>
      <c r="D183" s="153" t="s">
        <v>1546</v>
      </c>
      <c r="E183" s="153" t="s">
        <v>1547</v>
      </c>
      <c r="F183" s="153">
        <v>1</v>
      </c>
      <c r="G183" s="153" t="s">
        <v>221</v>
      </c>
      <c r="H183" s="153">
        <v>1</v>
      </c>
      <c r="I183" s="153" t="s">
        <v>221</v>
      </c>
      <c r="J183" s="153" t="s">
        <v>1428</v>
      </c>
      <c r="K183" s="153" t="s">
        <v>1429</v>
      </c>
      <c r="L183" s="153"/>
      <c r="M183" s="153" t="s">
        <v>222</v>
      </c>
      <c r="N183" s="153">
        <v>10305214</v>
      </c>
      <c r="O183" s="155">
        <v>3067227</v>
      </c>
      <c r="P183" s="7"/>
      <c r="Q183" s="12">
        <f>+IF(IFERROR(VLOOKUP(Tabla3[[#This Row],[Column14]],Tabla4[[NIT]:[TOTAL CREDITO]],3,FALSE),0)="",0,IFERROR(VLOOKUP(Tabla3[[#This Row],[Column14]],Tabla4[[NIT]:[TOTAL CREDITO]],3,FALSE),0))</f>
        <v>0</v>
      </c>
      <c r="R183" s="9">
        <f>+IFERROR(VLOOKUP(Tabla3[[#This Row],[Column14]],Tabla4[[NIT]:[TOTAL CREDITO]],6,FALSE),0)</f>
        <v>0</v>
      </c>
      <c r="S1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" s="5"/>
      <c r="AL183"/>
    </row>
    <row r="184" spans="1:38" ht="15" customHeight="1">
      <c r="A184" s="153" t="s">
        <v>1584</v>
      </c>
      <c r="B184" s="154">
        <v>42979</v>
      </c>
      <c r="C184" s="153" t="s">
        <v>1545</v>
      </c>
      <c r="D184" s="153" t="s">
        <v>1546</v>
      </c>
      <c r="E184" s="153" t="s">
        <v>1547</v>
      </c>
      <c r="F184" s="153">
        <v>1</v>
      </c>
      <c r="G184" s="153" t="s">
        <v>221</v>
      </c>
      <c r="H184" s="153">
        <v>1</v>
      </c>
      <c r="I184" s="153" t="s">
        <v>221</v>
      </c>
      <c r="J184" s="153" t="s">
        <v>1428</v>
      </c>
      <c r="K184" s="153" t="s">
        <v>32</v>
      </c>
      <c r="L184" s="153"/>
      <c r="M184" s="153" t="s">
        <v>222</v>
      </c>
      <c r="N184" s="153">
        <v>10305214</v>
      </c>
      <c r="O184" s="155">
        <v>3067227</v>
      </c>
      <c r="P184" s="7"/>
      <c r="Q184" s="12">
        <f>+IF(IFERROR(VLOOKUP(Tabla3[[#This Row],[Column14]],Tabla4[[NIT]:[TOTAL CREDITO]],3,FALSE),0)="",0,IFERROR(VLOOKUP(Tabla3[[#This Row],[Column14]],Tabla4[[NIT]:[TOTAL CREDITO]],3,FALSE),0))</f>
        <v>0</v>
      </c>
      <c r="R184" s="9">
        <f>+IFERROR(VLOOKUP(Tabla3[[#This Row],[Column14]],Tabla4[[NIT]:[TOTAL CREDITO]],6,FALSE),0)</f>
        <v>0</v>
      </c>
      <c r="S1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" s="5"/>
      <c r="AL184"/>
    </row>
    <row r="185" spans="1:38" ht="15" customHeight="1">
      <c r="A185" s="153" t="s">
        <v>1584</v>
      </c>
      <c r="B185" s="154">
        <v>42979</v>
      </c>
      <c r="C185" s="153" t="s">
        <v>1545</v>
      </c>
      <c r="D185" s="153" t="s">
        <v>1546</v>
      </c>
      <c r="E185" s="153" t="s">
        <v>1547</v>
      </c>
      <c r="F185" s="153">
        <v>1</v>
      </c>
      <c r="G185" s="153" t="s">
        <v>221</v>
      </c>
      <c r="H185" s="153">
        <v>1</v>
      </c>
      <c r="I185" s="153" t="s">
        <v>221</v>
      </c>
      <c r="J185" s="153" t="s">
        <v>1433</v>
      </c>
      <c r="K185" s="153" t="s">
        <v>1447</v>
      </c>
      <c r="L185" s="153"/>
      <c r="M185" s="153" t="s">
        <v>222</v>
      </c>
      <c r="N185" s="153">
        <v>10305214</v>
      </c>
      <c r="O185" s="155">
        <v>3941176</v>
      </c>
      <c r="P185" s="7"/>
      <c r="Q185" s="12">
        <f>+IF(IFERROR(VLOOKUP(Tabla3[[#This Row],[Column14]],Tabla4[[NIT]:[TOTAL CREDITO]],3,FALSE),0)="",0,IFERROR(VLOOKUP(Tabla3[[#This Row],[Column14]],Tabla4[[NIT]:[TOTAL CREDITO]],3,FALSE),0))</f>
        <v>0</v>
      </c>
      <c r="R185" s="9">
        <f>+IFERROR(VLOOKUP(Tabla3[[#This Row],[Column14]],Tabla4[[NIT]:[TOTAL CREDITO]],6,FALSE),0)</f>
        <v>0</v>
      </c>
      <c r="S1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" s="5"/>
      <c r="AL185"/>
    </row>
    <row r="186" spans="1:38" ht="15" customHeight="1">
      <c r="A186" s="153" t="s">
        <v>1584</v>
      </c>
      <c r="B186" s="154">
        <v>42979</v>
      </c>
      <c r="C186" s="153" t="s">
        <v>1545</v>
      </c>
      <c r="D186" s="153" t="s">
        <v>1546</v>
      </c>
      <c r="E186" s="153" t="s">
        <v>1547</v>
      </c>
      <c r="F186" s="153">
        <v>1</v>
      </c>
      <c r="G186" s="153" t="s">
        <v>221</v>
      </c>
      <c r="H186" s="153">
        <v>1</v>
      </c>
      <c r="I186" s="153" t="s">
        <v>221</v>
      </c>
      <c r="J186" s="153" t="s">
        <v>1433</v>
      </c>
      <c r="K186" s="153" t="s">
        <v>16</v>
      </c>
      <c r="L186" s="153"/>
      <c r="M186" s="153" t="s">
        <v>222</v>
      </c>
      <c r="N186" s="153">
        <v>10305214</v>
      </c>
      <c r="O186" s="155">
        <v>3941176</v>
      </c>
      <c r="P186" s="7"/>
      <c r="Q186" s="12">
        <f>+IF(IFERROR(VLOOKUP(Tabla3[[#This Row],[Column14]],Tabla4[[NIT]:[TOTAL CREDITO]],3,FALSE),0)="",0,IFERROR(VLOOKUP(Tabla3[[#This Row],[Column14]],Tabla4[[NIT]:[TOTAL CREDITO]],3,FALSE),0))</f>
        <v>0</v>
      </c>
      <c r="R186" s="9">
        <f>+IFERROR(VLOOKUP(Tabla3[[#This Row],[Column14]],Tabla4[[NIT]:[TOTAL CREDITO]],6,FALSE),0)</f>
        <v>0</v>
      </c>
      <c r="S1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" s="5"/>
      <c r="AL186"/>
    </row>
    <row r="187" spans="1:38" ht="15" customHeight="1">
      <c r="A187" s="153" t="s">
        <v>1584</v>
      </c>
      <c r="B187" s="154">
        <v>42979</v>
      </c>
      <c r="C187" s="153" t="s">
        <v>1545</v>
      </c>
      <c r="D187" s="153" t="s">
        <v>1546</v>
      </c>
      <c r="E187" s="153" t="s">
        <v>1547</v>
      </c>
      <c r="F187" s="153">
        <v>6</v>
      </c>
      <c r="G187" s="153" t="s">
        <v>221</v>
      </c>
      <c r="H187" s="153">
        <v>6</v>
      </c>
      <c r="I187" s="153" t="s">
        <v>221</v>
      </c>
      <c r="J187" s="153" t="s">
        <v>1437</v>
      </c>
      <c r="K187" s="153" t="s">
        <v>1438</v>
      </c>
      <c r="L187" s="153"/>
      <c r="M187" s="153" t="s">
        <v>222</v>
      </c>
      <c r="N187" s="153">
        <v>10305214</v>
      </c>
      <c r="O187" s="155">
        <v>3696639</v>
      </c>
      <c r="P187" s="7"/>
      <c r="Q187" s="12">
        <f>+IF(IFERROR(VLOOKUP(Tabla3[[#This Row],[Column14]],Tabla4[[NIT]:[TOTAL CREDITO]],3,FALSE),0)="",0,IFERROR(VLOOKUP(Tabla3[[#This Row],[Column14]],Tabla4[[NIT]:[TOTAL CREDITO]],3,FALSE),0))</f>
        <v>0</v>
      </c>
      <c r="R187" s="9">
        <f>+IFERROR(VLOOKUP(Tabla3[[#This Row],[Column14]],Tabla4[[NIT]:[TOTAL CREDITO]],6,FALSE),0)</f>
        <v>0</v>
      </c>
      <c r="S1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" s="5"/>
      <c r="AL187"/>
    </row>
    <row r="188" spans="1:38" ht="15" customHeight="1">
      <c r="A188" s="153" t="s">
        <v>1584</v>
      </c>
      <c r="B188" s="154">
        <v>42979</v>
      </c>
      <c r="C188" s="153" t="s">
        <v>1545</v>
      </c>
      <c r="D188" s="153" t="s">
        <v>1546</v>
      </c>
      <c r="E188" s="153" t="s">
        <v>1547</v>
      </c>
      <c r="F188" s="153">
        <v>6</v>
      </c>
      <c r="G188" s="153" t="s">
        <v>221</v>
      </c>
      <c r="H188" s="153">
        <v>6</v>
      </c>
      <c r="I188" s="153" t="s">
        <v>221</v>
      </c>
      <c r="J188" s="153" t="s">
        <v>1437</v>
      </c>
      <c r="K188" s="153" t="s">
        <v>16</v>
      </c>
      <c r="L188" s="153"/>
      <c r="M188" s="153" t="s">
        <v>222</v>
      </c>
      <c r="N188" s="153">
        <v>10305214</v>
      </c>
      <c r="O188" s="155">
        <v>3696639</v>
      </c>
      <c r="P188" s="7"/>
      <c r="Q188" s="12">
        <f>+IF(IFERROR(VLOOKUP(Tabla3[[#This Row],[Column14]],Tabla4[[NIT]:[TOTAL CREDITO]],3,FALSE),0)="",0,IFERROR(VLOOKUP(Tabla3[[#This Row],[Column14]],Tabla4[[NIT]:[TOTAL CREDITO]],3,FALSE),0))</f>
        <v>0</v>
      </c>
      <c r="R188" s="9">
        <f>+IFERROR(VLOOKUP(Tabla3[[#This Row],[Column14]],Tabla4[[NIT]:[TOTAL CREDITO]],6,FALSE),0)</f>
        <v>0</v>
      </c>
      <c r="S1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" s="5"/>
      <c r="AL188"/>
    </row>
    <row r="189" spans="1:38" ht="15" customHeight="1">
      <c r="A189" s="153" t="s">
        <v>1585</v>
      </c>
      <c r="B189" s="154">
        <v>42979</v>
      </c>
      <c r="C189" s="153" t="s">
        <v>1229</v>
      </c>
      <c r="D189" s="153" t="s">
        <v>1235</v>
      </c>
      <c r="E189" s="153" t="s">
        <v>1230</v>
      </c>
      <c r="F189" s="153">
        <v>1</v>
      </c>
      <c r="G189" s="153" t="s">
        <v>189</v>
      </c>
      <c r="H189" s="153">
        <v>1</v>
      </c>
      <c r="I189" s="153" t="s">
        <v>1586</v>
      </c>
      <c r="J189" s="153" t="s">
        <v>14</v>
      </c>
      <c r="K189" s="153" t="s">
        <v>17</v>
      </c>
      <c r="L189" s="153"/>
      <c r="M189" s="153" t="s">
        <v>184</v>
      </c>
      <c r="N189" s="153">
        <v>860062808</v>
      </c>
      <c r="O189" s="155">
        <v>3360504</v>
      </c>
      <c r="P189" s="7"/>
      <c r="Q189" s="12" t="str">
        <f>+IF(IFERROR(VLOOKUP(Tabla3[[#This Row],[Column14]],Tabla4[[NIT]:[TOTAL CREDITO]],3,FALSE),0)="",0,IFERROR(VLOOKUP(Tabla3[[#This Row],[Column14]],Tabla4[[NIT]:[TOTAL CREDITO]],3,FALSE),0))</f>
        <v>NO TIENE CUPO</v>
      </c>
      <c r="R189" s="9">
        <f>+IFERROR(VLOOKUP(Tabla3[[#This Row],[Column14]],Tabla4[[NIT]:[TOTAL CREDITO]],6,FALSE),0)</f>
        <v>0</v>
      </c>
      <c r="S1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89" s="5"/>
      <c r="AL189"/>
    </row>
    <row r="190" spans="1:38" ht="15" customHeight="1">
      <c r="A190" s="153" t="s">
        <v>1585</v>
      </c>
      <c r="B190" s="154">
        <v>42979</v>
      </c>
      <c r="C190" s="153" t="s">
        <v>1229</v>
      </c>
      <c r="D190" s="153" t="s">
        <v>1235</v>
      </c>
      <c r="E190" s="153" t="s">
        <v>1230</v>
      </c>
      <c r="F190" s="153">
        <v>1</v>
      </c>
      <c r="G190" s="153" t="s">
        <v>189</v>
      </c>
      <c r="H190" s="153">
        <v>1</v>
      </c>
      <c r="I190" s="153" t="s">
        <v>1586</v>
      </c>
      <c r="J190" s="153" t="s">
        <v>14</v>
      </c>
      <c r="K190" s="153" t="s">
        <v>16</v>
      </c>
      <c r="L190" s="153"/>
      <c r="M190" s="153" t="s">
        <v>184</v>
      </c>
      <c r="N190" s="153">
        <v>860062808</v>
      </c>
      <c r="O190" s="155">
        <v>3360504</v>
      </c>
      <c r="P190" s="7"/>
      <c r="Q190" s="12" t="str">
        <f>+IF(IFERROR(VLOOKUP(Tabla3[[#This Row],[Column14]],Tabla4[[NIT]:[TOTAL CREDITO]],3,FALSE),0)="",0,IFERROR(VLOOKUP(Tabla3[[#This Row],[Column14]],Tabla4[[NIT]:[TOTAL CREDITO]],3,FALSE),0))</f>
        <v>NO TIENE CUPO</v>
      </c>
      <c r="R190" s="9">
        <f>+IFERROR(VLOOKUP(Tabla3[[#This Row],[Column14]],Tabla4[[NIT]:[TOTAL CREDITO]],6,FALSE),0)</f>
        <v>0</v>
      </c>
      <c r="S1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0" s="5"/>
      <c r="AL190"/>
    </row>
    <row r="191" spans="1:38" ht="15" customHeight="1">
      <c r="A191" s="153" t="s">
        <v>1585</v>
      </c>
      <c r="B191" s="154">
        <v>42979</v>
      </c>
      <c r="C191" s="153" t="s">
        <v>1229</v>
      </c>
      <c r="D191" s="153" t="s">
        <v>1235</v>
      </c>
      <c r="E191" s="153" t="s">
        <v>1230</v>
      </c>
      <c r="F191" s="153">
        <v>2</v>
      </c>
      <c r="G191" s="153" t="s">
        <v>189</v>
      </c>
      <c r="H191" s="153">
        <v>2</v>
      </c>
      <c r="I191" s="153" t="s">
        <v>1586</v>
      </c>
      <c r="J191" s="153" t="s">
        <v>27</v>
      </c>
      <c r="K191" s="153" t="s">
        <v>32</v>
      </c>
      <c r="L191" s="153"/>
      <c r="M191" s="153" t="s">
        <v>184</v>
      </c>
      <c r="N191" s="153">
        <v>860062808</v>
      </c>
      <c r="O191" s="155">
        <v>5789916</v>
      </c>
      <c r="P191" s="7"/>
      <c r="Q191" s="12" t="str">
        <f>+IF(IFERROR(VLOOKUP(Tabla3[[#This Row],[Column14]],Tabla4[[NIT]:[TOTAL CREDITO]],3,FALSE),0)="",0,IFERROR(VLOOKUP(Tabla3[[#This Row],[Column14]],Tabla4[[NIT]:[TOTAL CREDITO]],3,FALSE),0))</f>
        <v>NO TIENE CUPO</v>
      </c>
      <c r="R191" s="9">
        <f>+IFERROR(VLOOKUP(Tabla3[[#This Row],[Column14]],Tabla4[[NIT]:[TOTAL CREDITO]],6,FALSE),0)</f>
        <v>0</v>
      </c>
      <c r="S1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1" s="5"/>
      <c r="AL191"/>
    </row>
    <row r="192" spans="1:38" ht="15" customHeight="1">
      <c r="A192" s="153" t="s">
        <v>1585</v>
      </c>
      <c r="B192" s="154">
        <v>42979</v>
      </c>
      <c r="C192" s="153" t="s">
        <v>1229</v>
      </c>
      <c r="D192" s="153" t="s">
        <v>1235</v>
      </c>
      <c r="E192" s="153" t="s">
        <v>1230</v>
      </c>
      <c r="F192" s="153">
        <v>5</v>
      </c>
      <c r="G192" s="153" t="s">
        <v>189</v>
      </c>
      <c r="H192" s="153">
        <v>5</v>
      </c>
      <c r="I192" s="153" t="s">
        <v>1586</v>
      </c>
      <c r="J192" s="153" t="s">
        <v>10</v>
      </c>
      <c r="K192" s="153" t="s">
        <v>11</v>
      </c>
      <c r="L192" s="153"/>
      <c r="M192" s="153" t="s">
        <v>184</v>
      </c>
      <c r="N192" s="153">
        <v>860062808</v>
      </c>
      <c r="O192" s="155">
        <v>7554622</v>
      </c>
      <c r="P192" s="7"/>
      <c r="Q192" s="12" t="str">
        <f>+IF(IFERROR(VLOOKUP(Tabla3[[#This Row],[Column14]],Tabla4[[NIT]:[TOTAL CREDITO]],3,FALSE),0)="",0,IFERROR(VLOOKUP(Tabla3[[#This Row],[Column14]],Tabla4[[NIT]:[TOTAL CREDITO]],3,FALSE),0))</f>
        <v>NO TIENE CUPO</v>
      </c>
      <c r="R192" s="9">
        <f>+IFERROR(VLOOKUP(Tabla3[[#This Row],[Column14]],Tabla4[[NIT]:[TOTAL CREDITO]],6,FALSE),0)</f>
        <v>0</v>
      </c>
      <c r="S1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2" s="5"/>
      <c r="AL192"/>
    </row>
    <row r="193" spans="1:38" ht="15" customHeight="1">
      <c r="A193" s="153" t="s">
        <v>1585</v>
      </c>
      <c r="B193" s="154">
        <v>42979</v>
      </c>
      <c r="C193" s="153" t="s">
        <v>1229</v>
      </c>
      <c r="D193" s="153" t="s">
        <v>1235</v>
      </c>
      <c r="E193" s="153" t="s">
        <v>1230</v>
      </c>
      <c r="F193" s="153">
        <v>2</v>
      </c>
      <c r="G193" s="153" t="s">
        <v>189</v>
      </c>
      <c r="H193" s="153">
        <v>2</v>
      </c>
      <c r="I193" s="153" t="s">
        <v>1586</v>
      </c>
      <c r="J193" s="153" t="s">
        <v>25</v>
      </c>
      <c r="K193" s="153" t="s">
        <v>26</v>
      </c>
      <c r="L193" s="153"/>
      <c r="M193" s="153" t="s">
        <v>184</v>
      </c>
      <c r="N193" s="153">
        <v>860062808</v>
      </c>
      <c r="O193" s="155">
        <v>3521008</v>
      </c>
      <c r="P193" s="7"/>
      <c r="Q193" s="12" t="str">
        <f>+IF(IFERROR(VLOOKUP(Tabla3[[#This Row],[Column14]],Tabla4[[NIT]:[TOTAL CREDITO]],3,FALSE),0)="",0,IFERROR(VLOOKUP(Tabla3[[#This Row],[Column14]],Tabla4[[NIT]:[TOTAL CREDITO]],3,FALSE),0))</f>
        <v>NO TIENE CUPO</v>
      </c>
      <c r="R193" s="9">
        <f>+IFERROR(VLOOKUP(Tabla3[[#This Row],[Column14]],Tabla4[[NIT]:[TOTAL CREDITO]],6,FALSE),0)</f>
        <v>0</v>
      </c>
      <c r="S1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3" s="5"/>
      <c r="AL193"/>
    </row>
    <row r="194" spans="1:38" ht="15" customHeight="1">
      <c r="A194" s="153" t="s">
        <v>1585</v>
      </c>
      <c r="B194" s="154">
        <v>42979</v>
      </c>
      <c r="C194" s="153" t="s">
        <v>1229</v>
      </c>
      <c r="D194" s="153" t="s">
        <v>1235</v>
      </c>
      <c r="E194" s="153" t="s">
        <v>1230</v>
      </c>
      <c r="F194" s="153">
        <v>3</v>
      </c>
      <c r="G194" s="153" t="s">
        <v>189</v>
      </c>
      <c r="H194" s="153">
        <v>3</v>
      </c>
      <c r="I194" s="153" t="s">
        <v>1586</v>
      </c>
      <c r="J194" s="153" t="s">
        <v>1422</v>
      </c>
      <c r="K194" s="153" t="s">
        <v>1423</v>
      </c>
      <c r="L194" s="153"/>
      <c r="M194" s="153" t="s">
        <v>184</v>
      </c>
      <c r="N194" s="153">
        <v>860062808</v>
      </c>
      <c r="O194" s="155">
        <v>7730252</v>
      </c>
      <c r="P194" s="7"/>
      <c r="Q194" s="12" t="str">
        <f>+IF(IFERROR(VLOOKUP(Tabla3[[#This Row],[Column14]],Tabla4[[NIT]:[TOTAL CREDITO]],3,FALSE),0)="",0,IFERROR(VLOOKUP(Tabla3[[#This Row],[Column14]],Tabla4[[NIT]:[TOTAL CREDITO]],3,FALSE),0))</f>
        <v>NO TIENE CUPO</v>
      </c>
      <c r="R194" s="9">
        <f>+IFERROR(VLOOKUP(Tabla3[[#This Row],[Column14]],Tabla4[[NIT]:[TOTAL CREDITO]],6,FALSE),0)</f>
        <v>0</v>
      </c>
      <c r="S1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4" s="5"/>
      <c r="AL194"/>
    </row>
    <row r="195" spans="1:38" ht="15" customHeight="1">
      <c r="A195" s="153" t="s">
        <v>1585</v>
      </c>
      <c r="B195" s="154">
        <v>42979</v>
      </c>
      <c r="C195" s="153" t="s">
        <v>1229</v>
      </c>
      <c r="D195" s="153" t="s">
        <v>1235</v>
      </c>
      <c r="E195" s="153" t="s">
        <v>1230</v>
      </c>
      <c r="F195" s="153">
        <v>6</v>
      </c>
      <c r="G195" s="153" t="s">
        <v>189</v>
      </c>
      <c r="H195" s="153">
        <v>6</v>
      </c>
      <c r="I195" s="153" t="s">
        <v>1586</v>
      </c>
      <c r="J195" s="153" t="s">
        <v>352</v>
      </c>
      <c r="K195" s="153" t="s">
        <v>353</v>
      </c>
      <c r="L195" s="153"/>
      <c r="M195" s="153" t="s">
        <v>184</v>
      </c>
      <c r="N195" s="153">
        <v>860062808</v>
      </c>
      <c r="O195" s="155">
        <v>6133613</v>
      </c>
      <c r="P195" s="7"/>
      <c r="Q195" s="12" t="str">
        <f>+IF(IFERROR(VLOOKUP(Tabla3[[#This Row],[Column14]],Tabla4[[NIT]:[TOTAL CREDITO]],3,FALSE),0)="",0,IFERROR(VLOOKUP(Tabla3[[#This Row],[Column14]],Tabla4[[NIT]:[TOTAL CREDITO]],3,FALSE),0))</f>
        <v>NO TIENE CUPO</v>
      </c>
      <c r="R195" s="9">
        <f>+IFERROR(VLOOKUP(Tabla3[[#This Row],[Column14]],Tabla4[[NIT]:[TOTAL CREDITO]],6,FALSE),0)</f>
        <v>0</v>
      </c>
      <c r="S1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5" s="5"/>
      <c r="AL195"/>
    </row>
    <row r="196" spans="1:38" ht="15" customHeight="1">
      <c r="A196" s="153" t="s">
        <v>1585</v>
      </c>
      <c r="B196" s="154">
        <v>42979</v>
      </c>
      <c r="C196" s="153" t="s">
        <v>1229</v>
      </c>
      <c r="D196" s="153" t="s">
        <v>1235</v>
      </c>
      <c r="E196" s="153" t="s">
        <v>1230</v>
      </c>
      <c r="F196" s="153">
        <v>2</v>
      </c>
      <c r="G196" s="153" t="s">
        <v>189</v>
      </c>
      <c r="H196" s="153">
        <v>2</v>
      </c>
      <c r="I196" s="153" t="s">
        <v>1586</v>
      </c>
      <c r="J196" s="153" t="s">
        <v>352</v>
      </c>
      <c r="K196" s="153" t="s">
        <v>472</v>
      </c>
      <c r="L196" s="153"/>
      <c r="M196" s="153" t="s">
        <v>184</v>
      </c>
      <c r="N196" s="153">
        <v>860062808</v>
      </c>
      <c r="O196" s="155">
        <v>6133613</v>
      </c>
      <c r="P196" s="7"/>
      <c r="Q196" s="12" t="str">
        <f>+IF(IFERROR(VLOOKUP(Tabla3[[#This Row],[Column14]],Tabla4[[NIT]:[TOTAL CREDITO]],3,FALSE),0)="",0,IFERROR(VLOOKUP(Tabla3[[#This Row],[Column14]],Tabla4[[NIT]:[TOTAL CREDITO]],3,FALSE),0))</f>
        <v>NO TIENE CUPO</v>
      </c>
      <c r="R196" s="9">
        <f>+IFERROR(VLOOKUP(Tabla3[[#This Row],[Column14]],Tabla4[[NIT]:[TOTAL CREDITO]],6,FALSE),0)</f>
        <v>0</v>
      </c>
      <c r="S1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6" s="5"/>
      <c r="AL196"/>
    </row>
    <row r="197" spans="1:38" ht="15" customHeight="1">
      <c r="A197" s="153" t="s">
        <v>1585</v>
      </c>
      <c r="B197" s="154">
        <v>42979</v>
      </c>
      <c r="C197" s="153" t="s">
        <v>1229</v>
      </c>
      <c r="D197" s="153" t="s">
        <v>1235</v>
      </c>
      <c r="E197" s="153" t="s">
        <v>1230</v>
      </c>
      <c r="F197" s="153">
        <v>1</v>
      </c>
      <c r="G197" s="153" t="s">
        <v>189</v>
      </c>
      <c r="H197" s="153">
        <v>1</v>
      </c>
      <c r="I197" s="153" t="s">
        <v>1586</v>
      </c>
      <c r="J197" s="153" t="s">
        <v>1550</v>
      </c>
      <c r="K197" s="153" t="s">
        <v>1438</v>
      </c>
      <c r="L197" s="153"/>
      <c r="M197" s="153" t="s">
        <v>184</v>
      </c>
      <c r="N197" s="153">
        <v>860062808</v>
      </c>
      <c r="O197" s="155">
        <v>3521008</v>
      </c>
      <c r="P197" s="7"/>
      <c r="Q197" s="12" t="str">
        <f>+IF(IFERROR(VLOOKUP(Tabla3[[#This Row],[Column14]],Tabla4[[NIT]:[TOTAL CREDITO]],3,FALSE),0)="",0,IFERROR(VLOOKUP(Tabla3[[#This Row],[Column14]],Tabla4[[NIT]:[TOTAL CREDITO]],3,FALSE),0))</f>
        <v>NO TIENE CUPO</v>
      </c>
      <c r="R197" s="9">
        <f>+IFERROR(VLOOKUP(Tabla3[[#This Row],[Column14]],Tabla4[[NIT]:[TOTAL CREDITO]],6,FALSE),0)</f>
        <v>0</v>
      </c>
      <c r="S1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7" s="5"/>
      <c r="AL197"/>
    </row>
    <row r="198" spans="1:38" ht="15" customHeight="1">
      <c r="A198" s="153" t="s">
        <v>1585</v>
      </c>
      <c r="B198" s="154">
        <v>42979</v>
      </c>
      <c r="C198" s="153" t="s">
        <v>1229</v>
      </c>
      <c r="D198" s="153" t="s">
        <v>1235</v>
      </c>
      <c r="E198" s="153" t="s">
        <v>1230</v>
      </c>
      <c r="F198" s="153">
        <v>1</v>
      </c>
      <c r="G198" s="153" t="s">
        <v>189</v>
      </c>
      <c r="H198" s="153">
        <v>1</v>
      </c>
      <c r="I198" s="153" t="s">
        <v>1586</v>
      </c>
      <c r="J198" s="153" t="s">
        <v>1428</v>
      </c>
      <c r="K198" s="153" t="s">
        <v>1430</v>
      </c>
      <c r="L198" s="153"/>
      <c r="M198" s="153" t="s">
        <v>184</v>
      </c>
      <c r="N198" s="153">
        <v>860062808</v>
      </c>
      <c r="O198" s="155">
        <v>3067227</v>
      </c>
      <c r="P198" s="7"/>
      <c r="Q198" s="12" t="str">
        <f>+IF(IFERROR(VLOOKUP(Tabla3[[#This Row],[Column14]],Tabla4[[NIT]:[TOTAL CREDITO]],3,FALSE),0)="",0,IFERROR(VLOOKUP(Tabla3[[#This Row],[Column14]],Tabla4[[NIT]:[TOTAL CREDITO]],3,FALSE),0))</f>
        <v>NO TIENE CUPO</v>
      </c>
      <c r="R198" s="9">
        <f>+IFERROR(VLOOKUP(Tabla3[[#This Row],[Column14]],Tabla4[[NIT]:[TOTAL CREDITO]],6,FALSE),0)</f>
        <v>0</v>
      </c>
      <c r="S1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8" s="5"/>
      <c r="AL198"/>
    </row>
    <row r="199" spans="1:38" ht="15" customHeight="1">
      <c r="A199" s="153" t="s">
        <v>1585</v>
      </c>
      <c r="B199" s="154">
        <v>42979</v>
      </c>
      <c r="C199" s="153" t="s">
        <v>1229</v>
      </c>
      <c r="D199" s="153" t="s">
        <v>1235</v>
      </c>
      <c r="E199" s="153" t="s">
        <v>1230</v>
      </c>
      <c r="F199" s="153">
        <v>7</v>
      </c>
      <c r="G199" s="153" t="s">
        <v>189</v>
      </c>
      <c r="H199" s="153">
        <v>7</v>
      </c>
      <c r="I199" s="153" t="s">
        <v>1586</v>
      </c>
      <c r="J199" s="153" t="s">
        <v>1232</v>
      </c>
      <c r="K199" s="153" t="s">
        <v>353</v>
      </c>
      <c r="L199" s="153"/>
      <c r="M199" s="153" t="s">
        <v>184</v>
      </c>
      <c r="N199" s="153">
        <v>860062808</v>
      </c>
      <c r="O199" s="155">
        <v>5453782</v>
      </c>
      <c r="P199" s="7"/>
      <c r="Q199" s="12" t="str">
        <f>+IF(IFERROR(VLOOKUP(Tabla3[[#This Row],[Column14]],Tabla4[[NIT]:[TOTAL CREDITO]],3,FALSE),0)="",0,IFERROR(VLOOKUP(Tabla3[[#This Row],[Column14]],Tabla4[[NIT]:[TOTAL CREDITO]],3,FALSE),0))</f>
        <v>NO TIENE CUPO</v>
      </c>
      <c r="R199" s="9">
        <f>+IFERROR(VLOOKUP(Tabla3[[#This Row],[Column14]],Tabla4[[NIT]:[TOTAL CREDITO]],6,FALSE),0)</f>
        <v>0</v>
      </c>
      <c r="S1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99" s="5"/>
      <c r="AL199"/>
    </row>
    <row r="200" spans="1:38" ht="15" customHeight="1">
      <c r="A200" s="153" t="s">
        <v>1585</v>
      </c>
      <c r="B200" s="154">
        <v>42979</v>
      </c>
      <c r="C200" s="153" t="s">
        <v>1229</v>
      </c>
      <c r="D200" s="153" t="s">
        <v>1235</v>
      </c>
      <c r="E200" s="153" t="s">
        <v>1230</v>
      </c>
      <c r="F200" s="153">
        <v>4</v>
      </c>
      <c r="G200" s="153" t="s">
        <v>189</v>
      </c>
      <c r="H200" s="153">
        <v>4</v>
      </c>
      <c r="I200" s="153" t="s">
        <v>1586</v>
      </c>
      <c r="J200" s="153" t="s">
        <v>1232</v>
      </c>
      <c r="K200" s="153" t="s">
        <v>17</v>
      </c>
      <c r="L200" s="153"/>
      <c r="M200" s="153" t="s">
        <v>184</v>
      </c>
      <c r="N200" s="153">
        <v>860062808</v>
      </c>
      <c r="O200" s="155">
        <v>5453782</v>
      </c>
      <c r="P200" s="7"/>
      <c r="Q200" s="12" t="str">
        <f>+IF(IFERROR(VLOOKUP(Tabla3[[#This Row],[Column14]],Tabla4[[NIT]:[TOTAL CREDITO]],3,FALSE),0)="",0,IFERROR(VLOOKUP(Tabla3[[#This Row],[Column14]],Tabla4[[NIT]:[TOTAL CREDITO]],3,FALSE),0))</f>
        <v>NO TIENE CUPO</v>
      </c>
      <c r="R200" s="9">
        <f>+IFERROR(VLOOKUP(Tabla3[[#This Row],[Column14]],Tabla4[[NIT]:[TOTAL CREDITO]],6,FALSE),0)</f>
        <v>0</v>
      </c>
      <c r="S2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0" s="5"/>
      <c r="AL200"/>
    </row>
    <row r="201" spans="1:38" ht="15" customHeight="1">
      <c r="A201" s="153" t="s">
        <v>1585</v>
      </c>
      <c r="B201" s="154">
        <v>42979</v>
      </c>
      <c r="C201" s="153" t="s">
        <v>1229</v>
      </c>
      <c r="D201" s="153" t="s">
        <v>1235</v>
      </c>
      <c r="E201" s="153" t="s">
        <v>1230</v>
      </c>
      <c r="F201" s="153">
        <v>4</v>
      </c>
      <c r="G201" s="153" t="s">
        <v>189</v>
      </c>
      <c r="H201" s="153">
        <v>4</v>
      </c>
      <c r="I201" s="153" t="s">
        <v>1586</v>
      </c>
      <c r="J201" s="153" t="s">
        <v>1232</v>
      </c>
      <c r="K201" s="153" t="s">
        <v>44</v>
      </c>
      <c r="L201" s="153"/>
      <c r="M201" s="153" t="s">
        <v>184</v>
      </c>
      <c r="N201" s="153">
        <v>860062808</v>
      </c>
      <c r="O201" s="155">
        <v>5453782</v>
      </c>
      <c r="P201" s="7"/>
      <c r="Q201" s="12" t="str">
        <f>+IF(IFERROR(VLOOKUP(Tabla3[[#This Row],[Column14]],Tabla4[[NIT]:[TOTAL CREDITO]],3,FALSE),0)="",0,IFERROR(VLOOKUP(Tabla3[[#This Row],[Column14]],Tabla4[[NIT]:[TOTAL CREDITO]],3,FALSE),0))</f>
        <v>NO TIENE CUPO</v>
      </c>
      <c r="R201" s="9">
        <f>+IFERROR(VLOOKUP(Tabla3[[#This Row],[Column14]],Tabla4[[NIT]:[TOTAL CREDITO]],6,FALSE),0)</f>
        <v>0</v>
      </c>
      <c r="S2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1" s="5"/>
      <c r="AL201"/>
    </row>
    <row r="202" spans="1:38" ht="15" customHeight="1">
      <c r="A202" s="153" t="s">
        <v>1585</v>
      </c>
      <c r="B202" s="154">
        <v>42979</v>
      </c>
      <c r="C202" s="153" t="s">
        <v>1229</v>
      </c>
      <c r="D202" s="153" t="s">
        <v>1235</v>
      </c>
      <c r="E202" s="153" t="s">
        <v>1230</v>
      </c>
      <c r="F202" s="153">
        <v>1</v>
      </c>
      <c r="G202" s="153" t="s">
        <v>189</v>
      </c>
      <c r="H202" s="153">
        <v>1</v>
      </c>
      <c r="I202" s="153" t="s">
        <v>1586</v>
      </c>
      <c r="J202" s="153" t="s">
        <v>1437</v>
      </c>
      <c r="K202" s="153" t="s">
        <v>1436</v>
      </c>
      <c r="L202" s="153"/>
      <c r="M202" s="153" t="s">
        <v>184</v>
      </c>
      <c r="N202" s="153">
        <v>860062808</v>
      </c>
      <c r="O202" s="155">
        <v>3696639</v>
      </c>
      <c r="P202" s="7"/>
      <c r="Q202" s="12" t="str">
        <f>+IF(IFERROR(VLOOKUP(Tabla3[[#This Row],[Column14]],Tabla4[[NIT]:[TOTAL CREDITO]],3,FALSE),0)="",0,IFERROR(VLOOKUP(Tabla3[[#This Row],[Column14]],Tabla4[[NIT]:[TOTAL CREDITO]],3,FALSE),0))</f>
        <v>NO TIENE CUPO</v>
      </c>
      <c r="R202" s="9">
        <f>+IFERROR(VLOOKUP(Tabla3[[#This Row],[Column14]],Tabla4[[NIT]:[TOTAL CREDITO]],6,FALSE),0)</f>
        <v>0</v>
      </c>
      <c r="S2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2" s="5"/>
      <c r="AL202"/>
    </row>
    <row r="203" spans="1:38" ht="15" customHeight="1">
      <c r="A203" s="153" t="s">
        <v>1585</v>
      </c>
      <c r="B203" s="154">
        <v>42979</v>
      </c>
      <c r="C203" s="153" t="s">
        <v>1229</v>
      </c>
      <c r="D203" s="153" t="s">
        <v>1235</v>
      </c>
      <c r="E203" s="153" t="s">
        <v>1230</v>
      </c>
      <c r="F203" s="153">
        <v>2</v>
      </c>
      <c r="G203" s="153" t="s">
        <v>189</v>
      </c>
      <c r="H203" s="153">
        <v>2</v>
      </c>
      <c r="I203" s="153" t="s">
        <v>1586</v>
      </c>
      <c r="J203" s="153" t="s">
        <v>1437</v>
      </c>
      <c r="K203" s="153" t="s">
        <v>1426</v>
      </c>
      <c r="L203" s="153"/>
      <c r="M203" s="153" t="s">
        <v>184</v>
      </c>
      <c r="N203" s="153">
        <v>860062808</v>
      </c>
      <c r="O203" s="155">
        <v>3696639</v>
      </c>
      <c r="P203" s="7"/>
      <c r="Q203" s="12" t="str">
        <f>+IF(IFERROR(VLOOKUP(Tabla3[[#This Row],[Column14]],Tabla4[[NIT]:[TOTAL CREDITO]],3,FALSE),0)="",0,IFERROR(VLOOKUP(Tabla3[[#This Row],[Column14]],Tabla4[[NIT]:[TOTAL CREDITO]],3,FALSE),0))</f>
        <v>NO TIENE CUPO</v>
      </c>
      <c r="R203" s="9">
        <f>+IFERROR(VLOOKUP(Tabla3[[#This Row],[Column14]],Tabla4[[NIT]:[TOTAL CREDITO]],6,FALSE),0)</f>
        <v>0</v>
      </c>
      <c r="S2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3" s="5"/>
      <c r="AL203"/>
    </row>
    <row r="204" spans="1:38" ht="15" customHeight="1">
      <c r="A204" s="153" t="s">
        <v>1585</v>
      </c>
      <c r="B204" s="154">
        <v>42979</v>
      </c>
      <c r="C204" s="153" t="s">
        <v>1229</v>
      </c>
      <c r="D204" s="153" t="s">
        <v>1235</v>
      </c>
      <c r="E204" s="153" t="s">
        <v>1230</v>
      </c>
      <c r="F204" s="153">
        <v>3</v>
      </c>
      <c r="G204" s="153" t="s">
        <v>189</v>
      </c>
      <c r="H204" s="153">
        <v>3</v>
      </c>
      <c r="I204" s="153" t="s">
        <v>1586</v>
      </c>
      <c r="J204" s="153" t="s">
        <v>1437</v>
      </c>
      <c r="K204" s="153" t="s">
        <v>16</v>
      </c>
      <c r="L204" s="153"/>
      <c r="M204" s="153" t="s">
        <v>184</v>
      </c>
      <c r="N204" s="153">
        <v>860062808</v>
      </c>
      <c r="O204" s="155">
        <v>3696639</v>
      </c>
      <c r="P204" s="7"/>
      <c r="Q204" s="12" t="str">
        <f>+IF(IFERROR(VLOOKUP(Tabla3[[#This Row],[Column14]],Tabla4[[NIT]:[TOTAL CREDITO]],3,FALSE),0)="",0,IFERROR(VLOOKUP(Tabla3[[#This Row],[Column14]],Tabla4[[NIT]:[TOTAL CREDITO]],3,FALSE),0))</f>
        <v>NO TIENE CUPO</v>
      </c>
      <c r="R204" s="9">
        <f>+IFERROR(VLOOKUP(Tabla3[[#This Row],[Column14]],Tabla4[[NIT]:[TOTAL CREDITO]],6,FALSE),0)</f>
        <v>0</v>
      </c>
      <c r="S2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4" s="5"/>
      <c r="AL204"/>
    </row>
    <row r="205" spans="1:38" ht="15" customHeight="1">
      <c r="A205" s="153" t="s">
        <v>1587</v>
      </c>
      <c r="B205" s="154">
        <v>42979</v>
      </c>
      <c r="C205" s="153" t="s">
        <v>1229</v>
      </c>
      <c r="D205" s="153" t="s">
        <v>1235</v>
      </c>
      <c r="E205" s="153" t="s">
        <v>1230</v>
      </c>
      <c r="F205" s="153">
        <v>1</v>
      </c>
      <c r="G205" s="153" t="s">
        <v>189</v>
      </c>
      <c r="H205" s="153">
        <v>1</v>
      </c>
      <c r="I205" s="153" t="s">
        <v>1588</v>
      </c>
      <c r="J205" s="153" t="s">
        <v>14</v>
      </c>
      <c r="K205" s="153" t="s">
        <v>17</v>
      </c>
      <c r="L205" s="153"/>
      <c r="M205" s="153" t="s">
        <v>184</v>
      </c>
      <c r="N205" s="153">
        <v>860062808</v>
      </c>
      <c r="O205" s="155">
        <v>3360504</v>
      </c>
      <c r="P205" s="7"/>
      <c r="Q205" s="12" t="str">
        <f>+IF(IFERROR(VLOOKUP(Tabla3[[#This Row],[Column14]],Tabla4[[NIT]:[TOTAL CREDITO]],3,FALSE),0)="",0,IFERROR(VLOOKUP(Tabla3[[#This Row],[Column14]],Tabla4[[NIT]:[TOTAL CREDITO]],3,FALSE),0))</f>
        <v>NO TIENE CUPO</v>
      </c>
      <c r="R205" s="9">
        <f>+IFERROR(VLOOKUP(Tabla3[[#This Row],[Column14]],Tabla4[[NIT]:[TOTAL CREDITO]],6,FALSE),0)</f>
        <v>0</v>
      </c>
      <c r="S2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5" s="5"/>
      <c r="AL205"/>
    </row>
    <row r="206" spans="1:38" ht="15" customHeight="1">
      <c r="A206" s="153" t="s">
        <v>1587</v>
      </c>
      <c r="B206" s="154">
        <v>42979</v>
      </c>
      <c r="C206" s="153" t="s">
        <v>1229</v>
      </c>
      <c r="D206" s="153" t="s">
        <v>1235</v>
      </c>
      <c r="E206" s="153" t="s">
        <v>1230</v>
      </c>
      <c r="F206" s="153">
        <v>1</v>
      </c>
      <c r="G206" s="153" t="s">
        <v>189</v>
      </c>
      <c r="H206" s="153">
        <v>1</v>
      </c>
      <c r="I206" s="153" t="s">
        <v>1588</v>
      </c>
      <c r="J206" s="153" t="s">
        <v>14</v>
      </c>
      <c r="K206" s="153" t="s">
        <v>16</v>
      </c>
      <c r="L206" s="153"/>
      <c r="M206" s="153" t="s">
        <v>184</v>
      </c>
      <c r="N206" s="153">
        <v>860062808</v>
      </c>
      <c r="O206" s="155">
        <v>3360504</v>
      </c>
      <c r="P206" s="7"/>
      <c r="Q206" s="12" t="str">
        <f>+IF(IFERROR(VLOOKUP(Tabla3[[#This Row],[Column14]],Tabla4[[NIT]:[TOTAL CREDITO]],3,FALSE),0)="",0,IFERROR(VLOOKUP(Tabla3[[#This Row],[Column14]],Tabla4[[NIT]:[TOTAL CREDITO]],3,FALSE),0))</f>
        <v>NO TIENE CUPO</v>
      </c>
      <c r="R206" s="9">
        <f>+IFERROR(VLOOKUP(Tabla3[[#This Row],[Column14]],Tabla4[[NIT]:[TOTAL CREDITO]],6,FALSE),0)</f>
        <v>0</v>
      </c>
      <c r="S2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6" s="5"/>
      <c r="AL206"/>
    </row>
    <row r="207" spans="1:38" ht="15" customHeight="1">
      <c r="A207" s="153" t="s">
        <v>1587</v>
      </c>
      <c r="B207" s="154">
        <v>42979</v>
      </c>
      <c r="C207" s="153" t="s">
        <v>1229</v>
      </c>
      <c r="D207" s="153" t="s">
        <v>1235</v>
      </c>
      <c r="E207" s="153" t="s">
        <v>1230</v>
      </c>
      <c r="F207" s="153">
        <v>1</v>
      </c>
      <c r="G207" s="153" t="s">
        <v>189</v>
      </c>
      <c r="H207" s="153">
        <v>1</v>
      </c>
      <c r="I207" s="153" t="s">
        <v>1588</v>
      </c>
      <c r="J207" s="153" t="s">
        <v>14</v>
      </c>
      <c r="K207" s="153" t="s">
        <v>15</v>
      </c>
      <c r="L207" s="153"/>
      <c r="M207" s="153" t="s">
        <v>184</v>
      </c>
      <c r="N207" s="153">
        <v>860062808</v>
      </c>
      <c r="O207" s="155">
        <v>3360504</v>
      </c>
      <c r="P207" s="7"/>
      <c r="Q207" s="12" t="str">
        <f>+IF(IFERROR(VLOOKUP(Tabla3[[#This Row],[Column14]],Tabla4[[NIT]:[TOTAL CREDITO]],3,FALSE),0)="",0,IFERROR(VLOOKUP(Tabla3[[#This Row],[Column14]],Tabla4[[NIT]:[TOTAL CREDITO]],3,FALSE),0))</f>
        <v>NO TIENE CUPO</v>
      </c>
      <c r="R207" s="9">
        <f>+IFERROR(VLOOKUP(Tabla3[[#This Row],[Column14]],Tabla4[[NIT]:[TOTAL CREDITO]],6,FALSE),0)</f>
        <v>0</v>
      </c>
      <c r="S2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7" s="5"/>
      <c r="AL207"/>
    </row>
    <row r="208" spans="1:38" ht="15" customHeight="1">
      <c r="A208" s="153" t="s">
        <v>1587</v>
      </c>
      <c r="B208" s="154">
        <v>42979</v>
      </c>
      <c r="C208" s="153" t="s">
        <v>1229</v>
      </c>
      <c r="D208" s="153" t="s">
        <v>1235</v>
      </c>
      <c r="E208" s="153" t="s">
        <v>1230</v>
      </c>
      <c r="F208" s="153">
        <v>2</v>
      </c>
      <c r="G208" s="153" t="s">
        <v>189</v>
      </c>
      <c r="H208" s="153">
        <v>2</v>
      </c>
      <c r="I208" s="153" t="s">
        <v>1588</v>
      </c>
      <c r="J208" s="153" t="s">
        <v>27</v>
      </c>
      <c r="K208" s="153" t="s">
        <v>32</v>
      </c>
      <c r="L208" s="153"/>
      <c r="M208" s="153" t="s">
        <v>184</v>
      </c>
      <c r="N208" s="153">
        <v>860062808</v>
      </c>
      <c r="O208" s="155">
        <v>5789916</v>
      </c>
      <c r="P208" s="7"/>
      <c r="Q208" s="12" t="str">
        <f>+IF(IFERROR(VLOOKUP(Tabla3[[#This Row],[Column14]],Tabla4[[NIT]:[TOTAL CREDITO]],3,FALSE),0)="",0,IFERROR(VLOOKUP(Tabla3[[#This Row],[Column14]],Tabla4[[NIT]:[TOTAL CREDITO]],3,FALSE),0))</f>
        <v>NO TIENE CUPO</v>
      </c>
      <c r="R208" s="9">
        <f>+IFERROR(VLOOKUP(Tabla3[[#This Row],[Column14]],Tabla4[[NIT]:[TOTAL CREDITO]],6,FALSE),0)</f>
        <v>0</v>
      </c>
      <c r="S2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8" s="5"/>
      <c r="AL208"/>
    </row>
    <row r="209" spans="1:38" ht="15" customHeight="1">
      <c r="A209" s="153" t="s">
        <v>1587</v>
      </c>
      <c r="B209" s="154">
        <v>42979</v>
      </c>
      <c r="C209" s="153" t="s">
        <v>1229</v>
      </c>
      <c r="D209" s="153" t="s">
        <v>1235</v>
      </c>
      <c r="E209" s="153" t="s">
        <v>1230</v>
      </c>
      <c r="F209" s="153">
        <v>1</v>
      </c>
      <c r="G209" s="153" t="s">
        <v>189</v>
      </c>
      <c r="H209" s="153">
        <v>1</v>
      </c>
      <c r="I209" s="153" t="s">
        <v>1588</v>
      </c>
      <c r="J209" s="153" t="s">
        <v>27</v>
      </c>
      <c r="K209" s="153" t="s">
        <v>16</v>
      </c>
      <c r="L209" s="153"/>
      <c r="M209" s="153" t="s">
        <v>184</v>
      </c>
      <c r="N209" s="153">
        <v>860062808</v>
      </c>
      <c r="O209" s="155">
        <v>5789916</v>
      </c>
      <c r="P209" s="7"/>
      <c r="Q209" s="12" t="str">
        <f>+IF(IFERROR(VLOOKUP(Tabla3[[#This Row],[Column14]],Tabla4[[NIT]:[TOTAL CREDITO]],3,FALSE),0)="",0,IFERROR(VLOOKUP(Tabla3[[#This Row],[Column14]],Tabla4[[NIT]:[TOTAL CREDITO]],3,FALSE),0))</f>
        <v>NO TIENE CUPO</v>
      </c>
      <c r="R209" s="9">
        <f>+IFERROR(VLOOKUP(Tabla3[[#This Row],[Column14]],Tabla4[[NIT]:[TOTAL CREDITO]],6,FALSE),0)</f>
        <v>0</v>
      </c>
      <c r="S2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09" s="5"/>
      <c r="AL209"/>
    </row>
    <row r="210" spans="1:38" ht="15" customHeight="1">
      <c r="A210" s="153" t="s">
        <v>1587</v>
      </c>
      <c r="B210" s="154">
        <v>42979</v>
      </c>
      <c r="C210" s="153" t="s">
        <v>1229</v>
      </c>
      <c r="D210" s="153" t="s">
        <v>1235</v>
      </c>
      <c r="E210" s="153" t="s">
        <v>1230</v>
      </c>
      <c r="F210" s="153">
        <v>2</v>
      </c>
      <c r="G210" s="153" t="s">
        <v>189</v>
      </c>
      <c r="H210" s="153">
        <v>2</v>
      </c>
      <c r="I210" s="153" t="s">
        <v>1588</v>
      </c>
      <c r="J210" s="153" t="s">
        <v>10</v>
      </c>
      <c r="K210" s="153" t="s">
        <v>11</v>
      </c>
      <c r="L210" s="153"/>
      <c r="M210" s="153" t="s">
        <v>184</v>
      </c>
      <c r="N210" s="153">
        <v>860062808</v>
      </c>
      <c r="O210" s="155">
        <v>7554622</v>
      </c>
      <c r="P210" s="7"/>
      <c r="Q210" s="12" t="str">
        <f>+IF(IFERROR(VLOOKUP(Tabla3[[#This Row],[Column14]],Tabla4[[NIT]:[TOTAL CREDITO]],3,FALSE),0)="",0,IFERROR(VLOOKUP(Tabla3[[#This Row],[Column14]],Tabla4[[NIT]:[TOTAL CREDITO]],3,FALSE),0))</f>
        <v>NO TIENE CUPO</v>
      </c>
      <c r="R210" s="9">
        <f>+IFERROR(VLOOKUP(Tabla3[[#This Row],[Column14]],Tabla4[[NIT]:[TOTAL CREDITO]],6,FALSE),0)</f>
        <v>0</v>
      </c>
      <c r="S2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0" s="5"/>
      <c r="AL210"/>
    </row>
    <row r="211" spans="1:38" ht="15" customHeight="1">
      <c r="A211" s="153" t="s">
        <v>1587</v>
      </c>
      <c r="B211" s="154">
        <v>42979</v>
      </c>
      <c r="C211" s="153" t="s">
        <v>1229</v>
      </c>
      <c r="D211" s="153" t="s">
        <v>1235</v>
      </c>
      <c r="E211" s="153" t="s">
        <v>1230</v>
      </c>
      <c r="F211" s="153">
        <v>2</v>
      </c>
      <c r="G211" s="153" t="s">
        <v>189</v>
      </c>
      <c r="H211" s="153">
        <v>2</v>
      </c>
      <c r="I211" s="153" t="s">
        <v>1588</v>
      </c>
      <c r="J211" s="153" t="s">
        <v>25</v>
      </c>
      <c r="K211" s="153" t="s">
        <v>26</v>
      </c>
      <c r="L211" s="153"/>
      <c r="M211" s="153" t="s">
        <v>184</v>
      </c>
      <c r="N211" s="153">
        <v>860062808</v>
      </c>
      <c r="O211" s="155">
        <v>3521008</v>
      </c>
      <c r="P211" s="7"/>
      <c r="Q211" s="12" t="str">
        <f>+IF(IFERROR(VLOOKUP(Tabla3[[#This Row],[Column14]],Tabla4[[NIT]:[TOTAL CREDITO]],3,FALSE),0)="",0,IFERROR(VLOOKUP(Tabla3[[#This Row],[Column14]],Tabla4[[NIT]:[TOTAL CREDITO]],3,FALSE),0))</f>
        <v>NO TIENE CUPO</v>
      </c>
      <c r="R211" s="9">
        <f>+IFERROR(VLOOKUP(Tabla3[[#This Row],[Column14]],Tabla4[[NIT]:[TOTAL CREDITO]],6,FALSE),0)</f>
        <v>0</v>
      </c>
      <c r="S2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1" s="5"/>
      <c r="AL211"/>
    </row>
    <row r="212" spans="1:38" ht="15" customHeight="1">
      <c r="A212" s="153" t="s">
        <v>1587</v>
      </c>
      <c r="B212" s="154">
        <v>42979</v>
      </c>
      <c r="C212" s="153" t="s">
        <v>1229</v>
      </c>
      <c r="D212" s="153" t="s">
        <v>1235</v>
      </c>
      <c r="E212" s="153" t="s">
        <v>1230</v>
      </c>
      <c r="F212" s="153">
        <v>5</v>
      </c>
      <c r="G212" s="153" t="s">
        <v>189</v>
      </c>
      <c r="H212" s="153">
        <v>5</v>
      </c>
      <c r="I212" s="153" t="s">
        <v>1588</v>
      </c>
      <c r="J212" s="153" t="s">
        <v>352</v>
      </c>
      <c r="K212" s="153" t="s">
        <v>353</v>
      </c>
      <c r="L212" s="153"/>
      <c r="M212" s="153" t="s">
        <v>184</v>
      </c>
      <c r="N212" s="153">
        <v>860062808</v>
      </c>
      <c r="O212" s="155">
        <v>6133613</v>
      </c>
      <c r="P212" s="7"/>
      <c r="Q212" s="12" t="str">
        <f>+IF(IFERROR(VLOOKUP(Tabla3[[#This Row],[Column14]],Tabla4[[NIT]:[TOTAL CREDITO]],3,FALSE),0)="",0,IFERROR(VLOOKUP(Tabla3[[#This Row],[Column14]],Tabla4[[NIT]:[TOTAL CREDITO]],3,FALSE),0))</f>
        <v>NO TIENE CUPO</v>
      </c>
      <c r="R212" s="9">
        <f>+IFERROR(VLOOKUP(Tabla3[[#This Row],[Column14]],Tabla4[[NIT]:[TOTAL CREDITO]],6,FALSE),0)</f>
        <v>0</v>
      </c>
      <c r="S2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2" s="5"/>
      <c r="AL212"/>
    </row>
    <row r="213" spans="1:38" ht="15" customHeight="1">
      <c r="A213" s="153" t="s">
        <v>1587</v>
      </c>
      <c r="B213" s="154">
        <v>42979</v>
      </c>
      <c r="C213" s="153" t="s">
        <v>1229</v>
      </c>
      <c r="D213" s="153" t="s">
        <v>1235</v>
      </c>
      <c r="E213" s="153" t="s">
        <v>1230</v>
      </c>
      <c r="F213" s="153">
        <v>1</v>
      </c>
      <c r="G213" s="153" t="s">
        <v>189</v>
      </c>
      <c r="H213" s="153">
        <v>1</v>
      </c>
      <c r="I213" s="153" t="s">
        <v>1588</v>
      </c>
      <c r="J213" s="153" t="s">
        <v>352</v>
      </c>
      <c r="K213" s="153" t="s">
        <v>44</v>
      </c>
      <c r="L213" s="153"/>
      <c r="M213" s="153" t="s">
        <v>184</v>
      </c>
      <c r="N213" s="153">
        <v>860062808</v>
      </c>
      <c r="O213" s="155">
        <v>6133613</v>
      </c>
      <c r="P213" s="7"/>
      <c r="Q213" s="12" t="str">
        <f>+IF(IFERROR(VLOOKUP(Tabla3[[#This Row],[Column14]],Tabla4[[NIT]:[TOTAL CREDITO]],3,FALSE),0)="",0,IFERROR(VLOOKUP(Tabla3[[#This Row],[Column14]],Tabla4[[NIT]:[TOTAL CREDITO]],3,FALSE),0))</f>
        <v>NO TIENE CUPO</v>
      </c>
      <c r="R213" s="9">
        <f>+IFERROR(VLOOKUP(Tabla3[[#This Row],[Column14]],Tabla4[[NIT]:[TOTAL CREDITO]],6,FALSE),0)</f>
        <v>0</v>
      </c>
      <c r="S2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3" s="5"/>
      <c r="AL213"/>
    </row>
    <row r="214" spans="1:38" ht="15" customHeight="1">
      <c r="A214" s="153" t="s">
        <v>1587</v>
      </c>
      <c r="B214" s="154">
        <v>42979</v>
      </c>
      <c r="C214" s="153" t="s">
        <v>1229</v>
      </c>
      <c r="D214" s="153" t="s">
        <v>1235</v>
      </c>
      <c r="E214" s="153" t="s">
        <v>1230</v>
      </c>
      <c r="F214" s="153">
        <v>3</v>
      </c>
      <c r="G214" s="153" t="s">
        <v>189</v>
      </c>
      <c r="H214" s="153">
        <v>3</v>
      </c>
      <c r="I214" s="153" t="s">
        <v>1588</v>
      </c>
      <c r="J214" s="153" t="s">
        <v>352</v>
      </c>
      <c r="K214" s="153" t="s">
        <v>17</v>
      </c>
      <c r="L214" s="153"/>
      <c r="M214" s="153" t="s">
        <v>184</v>
      </c>
      <c r="N214" s="153">
        <v>860062808</v>
      </c>
      <c r="O214" s="155">
        <v>6133613</v>
      </c>
      <c r="P214" s="7"/>
      <c r="Q214" s="12" t="str">
        <f>+IF(IFERROR(VLOOKUP(Tabla3[[#This Row],[Column14]],Tabla4[[NIT]:[TOTAL CREDITO]],3,FALSE),0)="",0,IFERROR(VLOOKUP(Tabla3[[#This Row],[Column14]],Tabla4[[NIT]:[TOTAL CREDITO]],3,FALSE),0))</f>
        <v>NO TIENE CUPO</v>
      </c>
      <c r="R214" s="9">
        <f>+IFERROR(VLOOKUP(Tabla3[[#This Row],[Column14]],Tabla4[[NIT]:[TOTAL CREDITO]],6,FALSE),0)</f>
        <v>0</v>
      </c>
      <c r="S2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4" s="5"/>
      <c r="AL214"/>
    </row>
    <row r="215" spans="1:38" ht="15" customHeight="1">
      <c r="A215" s="153" t="s">
        <v>1587</v>
      </c>
      <c r="B215" s="154">
        <v>42979</v>
      </c>
      <c r="C215" s="153" t="s">
        <v>1229</v>
      </c>
      <c r="D215" s="153" t="s">
        <v>1235</v>
      </c>
      <c r="E215" s="153" t="s">
        <v>1230</v>
      </c>
      <c r="F215" s="153">
        <v>4</v>
      </c>
      <c r="G215" s="153" t="s">
        <v>189</v>
      </c>
      <c r="H215" s="153">
        <v>4</v>
      </c>
      <c r="I215" s="153" t="s">
        <v>1588</v>
      </c>
      <c r="J215" s="153" t="s">
        <v>352</v>
      </c>
      <c r="K215" s="153" t="s">
        <v>472</v>
      </c>
      <c r="L215" s="153"/>
      <c r="M215" s="153" t="s">
        <v>184</v>
      </c>
      <c r="N215" s="153">
        <v>860062808</v>
      </c>
      <c r="O215" s="155">
        <v>6133613</v>
      </c>
      <c r="P215" s="7"/>
      <c r="Q215" s="12" t="str">
        <f>+IF(IFERROR(VLOOKUP(Tabla3[[#This Row],[Column14]],Tabla4[[NIT]:[TOTAL CREDITO]],3,FALSE),0)="",0,IFERROR(VLOOKUP(Tabla3[[#This Row],[Column14]],Tabla4[[NIT]:[TOTAL CREDITO]],3,FALSE),0))</f>
        <v>NO TIENE CUPO</v>
      </c>
      <c r="R215" s="9">
        <f>+IFERROR(VLOOKUP(Tabla3[[#This Row],[Column14]],Tabla4[[NIT]:[TOTAL CREDITO]],6,FALSE),0)</f>
        <v>0</v>
      </c>
      <c r="S2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5" s="5"/>
      <c r="AL215"/>
    </row>
    <row r="216" spans="1:38" ht="15" customHeight="1">
      <c r="A216" s="153" t="s">
        <v>1587</v>
      </c>
      <c r="B216" s="154">
        <v>42979</v>
      </c>
      <c r="C216" s="153" t="s">
        <v>1229</v>
      </c>
      <c r="D216" s="153" t="s">
        <v>1235</v>
      </c>
      <c r="E216" s="153" t="s">
        <v>1230</v>
      </c>
      <c r="F216" s="153">
        <v>1</v>
      </c>
      <c r="G216" s="153" t="s">
        <v>189</v>
      </c>
      <c r="H216" s="153">
        <v>1</v>
      </c>
      <c r="I216" s="153" t="s">
        <v>1588</v>
      </c>
      <c r="J216" s="153" t="s">
        <v>1550</v>
      </c>
      <c r="K216" s="153" t="s">
        <v>1438</v>
      </c>
      <c r="L216" s="153"/>
      <c r="M216" s="153" t="s">
        <v>184</v>
      </c>
      <c r="N216" s="153">
        <v>860062808</v>
      </c>
      <c r="O216" s="155">
        <v>3521008</v>
      </c>
      <c r="P216" s="7"/>
      <c r="Q216" s="12" t="str">
        <f>+IF(IFERROR(VLOOKUP(Tabla3[[#This Row],[Column14]],Tabla4[[NIT]:[TOTAL CREDITO]],3,FALSE),0)="",0,IFERROR(VLOOKUP(Tabla3[[#This Row],[Column14]],Tabla4[[NIT]:[TOTAL CREDITO]],3,FALSE),0))</f>
        <v>NO TIENE CUPO</v>
      </c>
      <c r="R216" s="9">
        <f>+IFERROR(VLOOKUP(Tabla3[[#This Row],[Column14]],Tabla4[[NIT]:[TOTAL CREDITO]],6,FALSE),0)</f>
        <v>0</v>
      </c>
      <c r="S2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6" s="5"/>
      <c r="AL216"/>
    </row>
    <row r="217" spans="1:38" ht="15" customHeight="1">
      <c r="A217" s="153" t="s">
        <v>1587</v>
      </c>
      <c r="B217" s="154">
        <v>42979</v>
      </c>
      <c r="C217" s="153" t="s">
        <v>1229</v>
      </c>
      <c r="D217" s="153" t="s">
        <v>1235</v>
      </c>
      <c r="E217" s="153" t="s">
        <v>1230</v>
      </c>
      <c r="F217" s="153">
        <v>2</v>
      </c>
      <c r="G217" s="153" t="s">
        <v>189</v>
      </c>
      <c r="H217" s="153">
        <v>2</v>
      </c>
      <c r="I217" s="153" t="s">
        <v>1588</v>
      </c>
      <c r="J217" s="153" t="s">
        <v>1550</v>
      </c>
      <c r="K217" s="153" t="s">
        <v>1426</v>
      </c>
      <c r="L217" s="153"/>
      <c r="M217" s="153" t="s">
        <v>184</v>
      </c>
      <c r="N217" s="153">
        <v>860062808</v>
      </c>
      <c r="O217" s="155">
        <v>3521008</v>
      </c>
      <c r="P217" s="7"/>
      <c r="Q217" s="12" t="str">
        <f>+IF(IFERROR(VLOOKUP(Tabla3[[#This Row],[Column14]],Tabla4[[NIT]:[TOTAL CREDITO]],3,FALSE),0)="",0,IFERROR(VLOOKUP(Tabla3[[#This Row],[Column14]],Tabla4[[NIT]:[TOTAL CREDITO]],3,FALSE),0))</f>
        <v>NO TIENE CUPO</v>
      </c>
      <c r="R217" s="9">
        <f>+IFERROR(VLOOKUP(Tabla3[[#This Row],[Column14]],Tabla4[[NIT]:[TOTAL CREDITO]],6,FALSE),0)</f>
        <v>0</v>
      </c>
      <c r="S2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7" s="5"/>
      <c r="AL217"/>
    </row>
    <row r="218" spans="1:38" ht="15" customHeight="1">
      <c r="A218" s="153" t="s">
        <v>1587</v>
      </c>
      <c r="B218" s="154">
        <v>42979</v>
      </c>
      <c r="C218" s="153" t="s">
        <v>1229</v>
      </c>
      <c r="D218" s="153" t="s">
        <v>1235</v>
      </c>
      <c r="E218" s="153" t="s">
        <v>1230</v>
      </c>
      <c r="F218" s="153">
        <v>1</v>
      </c>
      <c r="G218" s="153" t="s">
        <v>189</v>
      </c>
      <c r="H218" s="153">
        <v>1</v>
      </c>
      <c r="I218" s="153" t="s">
        <v>1588</v>
      </c>
      <c r="J218" s="153" t="s">
        <v>1428</v>
      </c>
      <c r="K218" s="153" t="s">
        <v>32</v>
      </c>
      <c r="L218" s="153"/>
      <c r="M218" s="153" t="s">
        <v>184</v>
      </c>
      <c r="N218" s="153">
        <v>860062808</v>
      </c>
      <c r="O218" s="155">
        <v>3067227</v>
      </c>
      <c r="P218" s="7"/>
      <c r="Q218" s="12" t="str">
        <f>+IF(IFERROR(VLOOKUP(Tabla3[[#This Row],[Column14]],Tabla4[[NIT]:[TOTAL CREDITO]],3,FALSE),0)="",0,IFERROR(VLOOKUP(Tabla3[[#This Row],[Column14]],Tabla4[[NIT]:[TOTAL CREDITO]],3,FALSE),0))</f>
        <v>NO TIENE CUPO</v>
      </c>
      <c r="R218" s="9">
        <f>+IFERROR(VLOOKUP(Tabla3[[#This Row],[Column14]],Tabla4[[NIT]:[TOTAL CREDITO]],6,FALSE),0)</f>
        <v>0</v>
      </c>
      <c r="S2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8" s="5"/>
      <c r="AL218"/>
    </row>
    <row r="219" spans="1:38" ht="15" customHeight="1">
      <c r="A219" s="153" t="s">
        <v>1587</v>
      </c>
      <c r="B219" s="154">
        <v>42979</v>
      </c>
      <c r="C219" s="153" t="s">
        <v>1229</v>
      </c>
      <c r="D219" s="153" t="s">
        <v>1235</v>
      </c>
      <c r="E219" s="153" t="s">
        <v>1230</v>
      </c>
      <c r="F219" s="153">
        <v>1</v>
      </c>
      <c r="G219" s="153" t="s">
        <v>189</v>
      </c>
      <c r="H219" s="153">
        <v>1</v>
      </c>
      <c r="I219" s="153" t="s">
        <v>1588</v>
      </c>
      <c r="J219" s="153" t="s">
        <v>1437</v>
      </c>
      <c r="K219" s="153" t="s">
        <v>1436</v>
      </c>
      <c r="L219" s="153"/>
      <c r="M219" s="153" t="s">
        <v>184</v>
      </c>
      <c r="N219" s="153">
        <v>860062808</v>
      </c>
      <c r="O219" s="155">
        <v>3696639</v>
      </c>
      <c r="P219" s="7"/>
      <c r="Q219" s="12" t="str">
        <f>+IF(IFERROR(VLOOKUP(Tabla3[[#This Row],[Column14]],Tabla4[[NIT]:[TOTAL CREDITO]],3,FALSE),0)="",0,IFERROR(VLOOKUP(Tabla3[[#This Row],[Column14]],Tabla4[[NIT]:[TOTAL CREDITO]],3,FALSE),0))</f>
        <v>NO TIENE CUPO</v>
      </c>
      <c r="R219" s="9">
        <f>+IFERROR(VLOOKUP(Tabla3[[#This Row],[Column14]],Tabla4[[NIT]:[TOTAL CREDITO]],6,FALSE),0)</f>
        <v>0</v>
      </c>
      <c r="S2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19" s="5"/>
      <c r="AL219"/>
    </row>
    <row r="220" spans="1:38" ht="15" customHeight="1">
      <c r="A220" s="153" t="s">
        <v>1589</v>
      </c>
      <c r="B220" s="154">
        <v>42979</v>
      </c>
      <c r="C220" s="153" t="s">
        <v>1229</v>
      </c>
      <c r="D220" s="153" t="s">
        <v>1235</v>
      </c>
      <c r="E220" s="153" t="s">
        <v>1230</v>
      </c>
      <c r="F220" s="153">
        <v>2</v>
      </c>
      <c r="G220" s="153" t="s">
        <v>189</v>
      </c>
      <c r="H220" s="153">
        <v>2</v>
      </c>
      <c r="I220" s="153" t="s">
        <v>1590</v>
      </c>
      <c r="J220" s="153" t="s">
        <v>25</v>
      </c>
      <c r="K220" s="153" t="s">
        <v>26</v>
      </c>
      <c r="L220" s="153"/>
      <c r="M220" s="153" t="s">
        <v>184</v>
      </c>
      <c r="N220" s="153">
        <v>860062808</v>
      </c>
      <c r="O220" s="155">
        <v>3521008</v>
      </c>
      <c r="P220" s="7"/>
      <c r="Q220" s="12" t="str">
        <f>+IF(IFERROR(VLOOKUP(Tabla3[[#This Row],[Column14]],Tabla4[[NIT]:[TOTAL CREDITO]],3,FALSE),0)="",0,IFERROR(VLOOKUP(Tabla3[[#This Row],[Column14]],Tabla4[[NIT]:[TOTAL CREDITO]],3,FALSE),0))</f>
        <v>NO TIENE CUPO</v>
      </c>
      <c r="R220" s="9">
        <f>+IFERROR(VLOOKUP(Tabla3[[#This Row],[Column14]],Tabla4[[NIT]:[TOTAL CREDITO]],6,FALSE),0)</f>
        <v>0</v>
      </c>
      <c r="S2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0" s="5"/>
      <c r="AL220"/>
    </row>
    <row r="221" spans="1:38" ht="15" customHeight="1">
      <c r="A221" s="153" t="s">
        <v>1589</v>
      </c>
      <c r="B221" s="154">
        <v>42979</v>
      </c>
      <c r="C221" s="153" t="s">
        <v>1229</v>
      </c>
      <c r="D221" s="153" t="s">
        <v>1235</v>
      </c>
      <c r="E221" s="153" t="s">
        <v>1230</v>
      </c>
      <c r="F221" s="153">
        <v>4</v>
      </c>
      <c r="G221" s="153" t="s">
        <v>189</v>
      </c>
      <c r="H221" s="153">
        <v>4</v>
      </c>
      <c r="I221" s="153" t="s">
        <v>1590</v>
      </c>
      <c r="J221" s="153" t="s">
        <v>1422</v>
      </c>
      <c r="K221" s="153" t="s">
        <v>1423</v>
      </c>
      <c r="L221" s="153"/>
      <c r="M221" s="153" t="s">
        <v>184</v>
      </c>
      <c r="N221" s="153">
        <v>860062808</v>
      </c>
      <c r="O221" s="155">
        <v>7730252</v>
      </c>
      <c r="P221" s="7"/>
      <c r="Q221" s="12" t="str">
        <f>+IF(IFERROR(VLOOKUP(Tabla3[[#This Row],[Column14]],Tabla4[[NIT]:[TOTAL CREDITO]],3,FALSE),0)="",0,IFERROR(VLOOKUP(Tabla3[[#This Row],[Column14]],Tabla4[[NIT]:[TOTAL CREDITO]],3,FALSE),0))</f>
        <v>NO TIENE CUPO</v>
      </c>
      <c r="R221" s="9">
        <f>+IFERROR(VLOOKUP(Tabla3[[#This Row],[Column14]],Tabla4[[NIT]:[TOTAL CREDITO]],6,FALSE),0)</f>
        <v>0</v>
      </c>
      <c r="S2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1" s="5"/>
      <c r="AL221"/>
    </row>
    <row r="222" spans="1:38" ht="15" customHeight="1">
      <c r="A222" s="153" t="s">
        <v>1589</v>
      </c>
      <c r="B222" s="154">
        <v>42979</v>
      </c>
      <c r="C222" s="153" t="s">
        <v>1229</v>
      </c>
      <c r="D222" s="153" t="s">
        <v>1235</v>
      </c>
      <c r="E222" s="153" t="s">
        <v>1230</v>
      </c>
      <c r="F222" s="153">
        <v>3</v>
      </c>
      <c r="G222" s="153" t="s">
        <v>189</v>
      </c>
      <c r="H222" s="153">
        <v>3</v>
      </c>
      <c r="I222" s="153" t="s">
        <v>1590</v>
      </c>
      <c r="J222" s="153" t="s">
        <v>352</v>
      </c>
      <c r="K222" s="153" t="s">
        <v>353</v>
      </c>
      <c r="L222" s="153"/>
      <c r="M222" s="153" t="s">
        <v>184</v>
      </c>
      <c r="N222" s="153">
        <v>860062808</v>
      </c>
      <c r="O222" s="155">
        <v>6133613</v>
      </c>
      <c r="P222" s="7"/>
      <c r="Q222" s="12" t="str">
        <f>+IF(IFERROR(VLOOKUP(Tabla3[[#This Row],[Column14]],Tabla4[[NIT]:[TOTAL CREDITO]],3,FALSE),0)="",0,IFERROR(VLOOKUP(Tabla3[[#This Row],[Column14]],Tabla4[[NIT]:[TOTAL CREDITO]],3,FALSE),0))</f>
        <v>NO TIENE CUPO</v>
      </c>
      <c r="R222" s="9">
        <f>+IFERROR(VLOOKUP(Tabla3[[#This Row],[Column14]],Tabla4[[NIT]:[TOTAL CREDITO]],6,FALSE),0)</f>
        <v>0</v>
      </c>
      <c r="S2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2" s="5"/>
      <c r="AL222"/>
    </row>
    <row r="223" spans="1:38" ht="15" customHeight="1">
      <c r="A223" s="153" t="s">
        <v>1589</v>
      </c>
      <c r="B223" s="154">
        <v>42979</v>
      </c>
      <c r="C223" s="153" t="s">
        <v>1229</v>
      </c>
      <c r="D223" s="153" t="s">
        <v>1235</v>
      </c>
      <c r="E223" s="153" t="s">
        <v>1230</v>
      </c>
      <c r="F223" s="153">
        <v>1</v>
      </c>
      <c r="G223" s="153" t="s">
        <v>189</v>
      </c>
      <c r="H223" s="153">
        <v>1</v>
      </c>
      <c r="I223" s="153" t="s">
        <v>1590</v>
      </c>
      <c r="J223" s="153" t="s">
        <v>352</v>
      </c>
      <c r="K223" s="153" t="s">
        <v>44</v>
      </c>
      <c r="L223" s="153"/>
      <c r="M223" s="153" t="s">
        <v>184</v>
      </c>
      <c r="N223" s="153">
        <v>860062808</v>
      </c>
      <c r="O223" s="155">
        <v>6133613</v>
      </c>
      <c r="P223" s="7"/>
      <c r="Q223" s="12" t="str">
        <f>+IF(IFERROR(VLOOKUP(Tabla3[[#This Row],[Column14]],Tabla4[[NIT]:[TOTAL CREDITO]],3,FALSE),0)="",0,IFERROR(VLOOKUP(Tabla3[[#This Row],[Column14]],Tabla4[[NIT]:[TOTAL CREDITO]],3,FALSE),0))</f>
        <v>NO TIENE CUPO</v>
      </c>
      <c r="R223" s="9">
        <f>+IFERROR(VLOOKUP(Tabla3[[#This Row],[Column14]],Tabla4[[NIT]:[TOTAL CREDITO]],6,FALSE),0)</f>
        <v>0</v>
      </c>
      <c r="S2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3" s="5"/>
      <c r="AL223"/>
    </row>
    <row r="224" spans="1:38" ht="15" customHeight="1">
      <c r="A224" s="153" t="s">
        <v>1589</v>
      </c>
      <c r="B224" s="154">
        <v>42979</v>
      </c>
      <c r="C224" s="153" t="s">
        <v>1229</v>
      </c>
      <c r="D224" s="153" t="s">
        <v>1235</v>
      </c>
      <c r="E224" s="153" t="s">
        <v>1230</v>
      </c>
      <c r="F224" s="153">
        <v>1</v>
      </c>
      <c r="G224" s="153" t="s">
        <v>189</v>
      </c>
      <c r="H224" s="153">
        <v>1</v>
      </c>
      <c r="I224" s="153" t="s">
        <v>1590</v>
      </c>
      <c r="J224" s="153" t="s">
        <v>1550</v>
      </c>
      <c r="K224" s="153" t="s">
        <v>1438</v>
      </c>
      <c r="L224" s="153"/>
      <c r="M224" s="153" t="s">
        <v>184</v>
      </c>
      <c r="N224" s="153">
        <v>860062808</v>
      </c>
      <c r="O224" s="155">
        <v>3521008</v>
      </c>
      <c r="P224" s="7"/>
      <c r="Q224" s="12" t="str">
        <f>+IF(IFERROR(VLOOKUP(Tabla3[[#This Row],[Column14]],Tabla4[[NIT]:[TOTAL CREDITO]],3,FALSE),0)="",0,IFERROR(VLOOKUP(Tabla3[[#This Row],[Column14]],Tabla4[[NIT]:[TOTAL CREDITO]],3,FALSE),0))</f>
        <v>NO TIENE CUPO</v>
      </c>
      <c r="R224" s="9">
        <f>+IFERROR(VLOOKUP(Tabla3[[#This Row],[Column14]],Tabla4[[NIT]:[TOTAL CREDITO]],6,FALSE),0)</f>
        <v>0</v>
      </c>
      <c r="S2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4" s="5"/>
      <c r="AL224"/>
    </row>
    <row r="225" spans="1:38" ht="15" customHeight="1">
      <c r="A225" s="153" t="s">
        <v>1589</v>
      </c>
      <c r="B225" s="154">
        <v>42979</v>
      </c>
      <c r="C225" s="153" t="s">
        <v>1229</v>
      </c>
      <c r="D225" s="153" t="s">
        <v>1235</v>
      </c>
      <c r="E225" s="153" t="s">
        <v>1230</v>
      </c>
      <c r="F225" s="153">
        <v>2</v>
      </c>
      <c r="G225" s="153" t="s">
        <v>189</v>
      </c>
      <c r="H225" s="153">
        <v>2</v>
      </c>
      <c r="I225" s="153" t="s">
        <v>1590</v>
      </c>
      <c r="J225" s="153" t="s">
        <v>1550</v>
      </c>
      <c r="K225" s="153" t="s">
        <v>1426</v>
      </c>
      <c r="L225" s="153"/>
      <c r="M225" s="153" t="s">
        <v>184</v>
      </c>
      <c r="N225" s="153">
        <v>860062808</v>
      </c>
      <c r="O225" s="155">
        <v>3521008</v>
      </c>
      <c r="P225" s="7"/>
      <c r="Q225" s="12" t="str">
        <f>+IF(IFERROR(VLOOKUP(Tabla3[[#This Row],[Column14]],Tabla4[[NIT]:[TOTAL CREDITO]],3,FALSE),0)="",0,IFERROR(VLOOKUP(Tabla3[[#This Row],[Column14]],Tabla4[[NIT]:[TOTAL CREDITO]],3,FALSE),0))</f>
        <v>NO TIENE CUPO</v>
      </c>
      <c r="R225" s="9">
        <f>+IFERROR(VLOOKUP(Tabla3[[#This Row],[Column14]],Tabla4[[NIT]:[TOTAL CREDITO]],6,FALSE),0)</f>
        <v>0</v>
      </c>
      <c r="S2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5" s="5"/>
      <c r="AL225"/>
    </row>
    <row r="226" spans="1:38" ht="15" customHeight="1">
      <c r="A226" s="153" t="s">
        <v>1589</v>
      </c>
      <c r="B226" s="154">
        <v>42979</v>
      </c>
      <c r="C226" s="153" t="s">
        <v>1229</v>
      </c>
      <c r="D226" s="153" t="s">
        <v>1235</v>
      </c>
      <c r="E226" s="153" t="s">
        <v>1230</v>
      </c>
      <c r="F226" s="153">
        <v>1</v>
      </c>
      <c r="G226" s="153" t="s">
        <v>189</v>
      </c>
      <c r="H226" s="153">
        <v>1</v>
      </c>
      <c r="I226" s="153" t="s">
        <v>1590</v>
      </c>
      <c r="J226" s="153" t="s">
        <v>1428</v>
      </c>
      <c r="K226" s="153" t="s">
        <v>1430</v>
      </c>
      <c r="L226" s="153"/>
      <c r="M226" s="153" t="s">
        <v>184</v>
      </c>
      <c r="N226" s="153">
        <v>860062808</v>
      </c>
      <c r="O226" s="155">
        <v>3067227</v>
      </c>
      <c r="P226" s="7"/>
      <c r="Q226" s="12" t="str">
        <f>+IF(IFERROR(VLOOKUP(Tabla3[[#This Row],[Column14]],Tabla4[[NIT]:[TOTAL CREDITO]],3,FALSE),0)="",0,IFERROR(VLOOKUP(Tabla3[[#This Row],[Column14]],Tabla4[[NIT]:[TOTAL CREDITO]],3,FALSE),0))</f>
        <v>NO TIENE CUPO</v>
      </c>
      <c r="R226" s="9">
        <f>+IFERROR(VLOOKUP(Tabla3[[#This Row],[Column14]],Tabla4[[NIT]:[TOTAL CREDITO]],6,FALSE),0)</f>
        <v>0</v>
      </c>
      <c r="S2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6" s="5"/>
      <c r="AL226"/>
    </row>
    <row r="227" spans="1:38" ht="15" customHeight="1">
      <c r="A227" s="153" t="s">
        <v>1589</v>
      </c>
      <c r="B227" s="154">
        <v>42979</v>
      </c>
      <c r="C227" s="153" t="s">
        <v>1229</v>
      </c>
      <c r="D227" s="153" t="s">
        <v>1235</v>
      </c>
      <c r="E227" s="153" t="s">
        <v>1230</v>
      </c>
      <c r="F227" s="153">
        <v>1</v>
      </c>
      <c r="G227" s="153" t="s">
        <v>189</v>
      </c>
      <c r="H227" s="153">
        <v>1</v>
      </c>
      <c r="I227" s="153" t="s">
        <v>1590</v>
      </c>
      <c r="J227" s="153" t="s">
        <v>1428</v>
      </c>
      <c r="K227" s="153" t="s">
        <v>32</v>
      </c>
      <c r="L227" s="153"/>
      <c r="M227" s="153" t="s">
        <v>184</v>
      </c>
      <c r="N227" s="153">
        <v>860062808</v>
      </c>
      <c r="O227" s="155">
        <v>3067227</v>
      </c>
      <c r="P227" s="7"/>
      <c r="Q227" s="12" t="str">
        <f>+IF(IFERROR(VLOOKUP(Tabla3[[#This Row],[Column14]],Tabla4[[NIT]:[TOTAL CREDITO]],3,FALSE),0)="",0,IFERROR(VLOOKUP(Tabla3[[#This Row],[Column14]],Tabla4[[NIT]:[TOTAL CREDITO]],3,FALSE),0))</f>
        <v>NO TIENE CUPO</v>
      </c>
      <c r="R227" s="9">
        <f>+IFERROR(VLOOKUP(Tabla3[[#This Row],[Column14]],Tabla4[[NIT]:[TOTAL CREDITO]],6,FALSE),0)</f>
        <v>0</v>
      </c>
      <c r="S2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7" s="5"/>
      <c r="AL227"/>
    </row>
    <row r="228" spans="1:38">
      <c r="A228" s="153" t="s">
        <v>1589</v>
      </c>
      <c r="B228" s="154">
        <v>42979</v>
      </c>
      <c r="C228" s="153" t="s">
        <v>1229</v>
      </c>
      <c r="D228" s="153" t="s">
        <v>1235</v>
      </c>
      <c r="E228" s="153" t="s">
        <v>1230</v>
      </c>
      <c r="F228" s="153">
        <v>3</v>
      </c>
      <c r="G228" s="153" t="s">
        <v>189</v>
      </c>
      <c r="H228" s="153">
        <v>3</v>
      </c>
      <c r="I228" s="153" t="s">
        <v>1590</v>
      </c>
      <c r="J228" s="153" t="s">
        <v>1437</v>
      </c>
      <c r="K228" s="153" t="s">
        <v>16</v>
      </c>
      <c r="L228" s="153"/>
      <c r="M228" s="153" t="s">
        <v>184</v>
      </c>
      <c r="N228" s="153">
        <v>860062808</v>
      </c>
      <c r="O228" s="155">
        <v>3696639</v>
      </c>
      <c r="P228" s="7"/>
      <c r="Q228" s="12" t="str">
        <f>+IF(IFERROR(VLOOKUP(Tabla3[[#This Row],[Column14]],Tabla4[[NIT]:[TOTAL CREDITO]],3,FALSE),0)="",0,IFERROR(VLOOKUP(Tabla3[[#This Row],[Column14]],Tabla4[[NIT]:[TOTAL CREDITO]],3,FALSE),0))</f>
        <v>NO TIENE CUPO</v>
      </c>
      <c r="R228" s="9">
        <f>+IFERROR(VLOOKUP(Tabla3[[#This Row],[Column14]],Tabla4[[NIT]:[TOTAL CREDITO]],6,FALSE),0)</f>
        <v>0</v>
      </c>
      <c r="S2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8" s="5"/>
      <c r="AL228"/>
    </row>
    <row r="229" spans="1:38" ht="15" customHeight="1">
      <c r="A229" s="153" t="s">
        <v>1591</v>
      </c>
      <c r="B229" s="154">
        <v>42979</v>
      </c>
      <c r="C229" s="153" t="s">
        <v>1229</v>
      </c>
      <c r="D229" s="153" t="s">
        <v>1235</v>
      </c>
      <c r="E229" s="153" t="s">
        <v>1230</v>
      </c>
      <c r="F229" s="153">
        <v>1</v>
      </c>
      <c r="G229" s="153" t="s">
        <v>189</v>
      </c>
      <c r="H229" s="153">
        <v>1</v>
      </c>
      <c r="I229" s="153" t="s">
        <v>1592</v>
      </c>
      <c r="J229" s="153" t="s">
        <v>14</v>
      </c>
      <c r="K229" s="153" t="s">
        <v>16</v>
      </c>
      <c r="L229" s="153"/>
      <c r="M229" s="153" t="s">
        <v>184</v>
      </c>
      <c r="N229" s="153">
        <v>860062808</v>
      </c>
      <c r="O229" s="155">
        <v>3360504</v>
      </c>
      <c r="P229" s="7"/>
      <c r="Q229" s="12" t="str">
        <f>+IF(IFERROR(VLOOKUP(Tabla3[[#This Row],[Column14]],Tabla4[[NIT]:[TOTAL CREDITO]],3,FALSE),0)="",0,IFERROR(VLOOKUP(Tabla3[[#This Row],[Column14]],Tabla4[[NIT]:[TOTAL CREDITO]],3,FALSE),0))</f>
        <v>NO TIENE CUPO</v>
      </c>
      <c r="R229" s="9">
        <f>+IFERROR(VLOOKUP(Tabla3[[#This Row],[Column14]],Tabla4[[NIT]:[TOTAL CREDITO]],6,FALSE),0)</f>
        <v>0</v>
      </c>
      <c r="S2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29" s="5"/>
      <c r="AL229"/>
    </row>
    <row r="230" spans="1:38" ht="15" customHeight="1">
      <c r="A230" s="153" t="s">
        <v>1591</v>
      </c>
      <c r="B230" s="154">
        <v>42979</v>
      </c>
      <c r="C230" s="153" t="s">
        <v>1229</v>
      </c>
      <c r="D230" s="153" t="s">
        <v>1235</v>
      </c>
      <c r="E230" s="153" t="s">
        <v>1230</v>
      </c>
      <c r="F230" s="153">
        <v>1</v>
      </c>
      <c r="G230" s="153" t="s">
        <v>189</v>
      </c>
      <c r="H230" s="153">
        <v>1</v>
      </c>
      <c r="I230" s="153" t="s">
        <v>1592</v>
      </c>
      <c r="J230" s="153" t="s">
        <v>14</v>
      </c>
      <c r="K230" s="153" t="s">
        <v>15</v>
      </c>
      <c r="L230" s="153"/>
      <c r="M230" s="153" t="s">
        <v>184</v>
      </c>
      <c r="N230" s="153">
        <v>860062808</v>
      </c>
      <c r="O230" s="155">
        <v>3360504</v>
      </c>
      <c r="P230" s="7"/>
      <c r="Q230" s="12" t="str">
        <f>+IF(IFERROR(VLOOKUP(Tabla3[[#This Row],[Column14]],Tabla4[[NIT]:[TOTAL CREDITO]],3,FALSE),0)="",0,IFERROR(VLOOKUP(Tabla3[[#This Row],[Column14]],Tabla4[[NIT]:[TOTAL CREDITO]],3,FALSE),0))</f>
        <v>NO TIENE CUPO</v>
      </c>
      <c r="R230" s="9">
        <f>+IFERROR(VLOOKUP(Tabla3[[#This Row],[Column14]],Tabla4[[NIT]:[TOTAL CREDITO]],6,FALSE),0)</f>
        <v>0</v>
      </c>
      <c r="S2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0" s="5"/>
      <c r="AL230"/>
    </row>
    <row r="231" spans="1:38" ht="15" customHeight="1">
      <c r="A231" s="153" t="s">
        <v>1591</v>
      </c>
      <c r="B231" s="154">
        <v>42979</v>
      </c>
      <c r="C231" s="153" t="s">
        <v>1229</v>
      </c>
      <c r="D231" s="153" t="s">
        <v>1235</v>
      </c>
      <c r="E231" s="153" t="s">
        <v>1230</v>
      </c>
      <c r="F231" s="153">
        <v>3</v>
      </c>
      <c r="G231" s="153" t="s">
        <v>189</v>
      </c>
      <c r="H231" s="153">
        <v>3</v>
      </c>
      <c r="I231" s="153" t="s">
        <v>1592</v>
      </c>
      <c r="J231" s="153" t="s">
        <v>27</v>
      </c>
      <c r="K231" s="153" t="s">
        <v>32</v>
      </c>
      <c r="L231" s="153"/>
      <c r="M231" s="153" t="s">
        <v>184</v>
      </c>
      <c r="N231" s="153">
        <v>860062808</v>
      </c>
      <c r="O231" s="155">
        <v>5789916</v>
      </c>
      <c r="P231" s="7"/>
      <c r="Q231" s="12" t="str">
        <f>+IF(IFERROR(VLOOKUP(Tabla3[[#This Row],[Column14]],Tabla4[[NIT]:[TOTAL CREDITO]],3,FALSE),0)="",0,IFERROR(VLOOKUP(Tabla3[[#This Row],[Column14]],Tabla4[[NIT]:[TOTAL CREDITO]],3,FALSE),0))</f>
        <v>NO TIENE CUPO</v>
      </c>
      <c r="R231" s="9">
        <f>+IFERROR(VLOOKUP(Tabla3[[#This Row],[Column14]],Tabla4[[NIT]:[TOTAL CREDITO]],6,FALSE),0)</f>
        <v>0</v>
      </c>
      <c r="S2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1" s="5"/>
      <c r="AL231"/>
    </row>
    <row r="232" spans="1:38" ht="15" customHeight="1">
      <c r="A232" s="153" t="s">
        <v>1591</v>
      </c>
      <c r="B232" s="154">
        <v>42979</v>
      </c>
      <c r="C232" s="153" t="s">
        <v>1229</v>
      </c>
      <c r="D232" s="153" t="s">
        <v>1235</v>
      </c>
      <c r="E232" s="153" t="s">
        <v>1230</v>
      </c>
      <c r="F232" s="153">
        <v>1</v>
      </c>
      <c r="G232" s="153" t="s">
        <v>189</v>
      </c>
      <c r="H232" s="153">
        <v>1</v>
      </c>
      <c r="I232" s="153" t="s">
        <v>1592</v>
      </c>
      <c r="J232" s="153" t="s">
        <v>27</v>
      </c>
      <c r="K232" s="153" t="s">
        <v>16</v>
      </c>
      <c r="L232" s="153"/>
      <c r="M232" s="153" t="s">
        <v>184</v>
      </c>
      <c r="N232" s="153">
        <v>860062808</v>
      </c>
      <c r="O232" s="155">
        <v>5789916</v>
      </c>
      <c r="P232" s="7"/>
      <c r="Q232" s="12" t="str">
        <f>+IF(IFERROR(VLOOKUP(Tabla3[[#This Row],[Column14]],Tabla4[[NIT]:[TOTAL CREDITO]],3,FALSE),0)="",0,IFERROR(VLOOKUP(Tabla3[[#This Row],[Column14]],Tabla4[[NIT]:[TOTAL CREDITO]],3,FALSE),0))</f>
        <v>NO TIENE CUPO</v>
      </c>
      <c r="R232" s="9">
        <f>+IFERROR(VLOOKUP(Tabla3[[#This Row],[Column14]],Tabla4[[NIT]:[TOTAL CREDITO]],6,FALSE),0)</f>
        <v>0</v>
      </c>
      <c r="S2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2" s="5"/>
      <c r="AL232"/>
    </row>
    <row r="233" spans="1:38" ht="15" customHeight="1">
      <c r="A233" s="153" t="s">
        <v>1591</v>
      </c>
      <c r="B233" s="154">
        <v>42979</v>
      </c>
      <c r="C233" s="153" t="s">
        <v>1229</v>
      </c>
      <c r="D233" s="153" t="s">
        <v>1235</v>
      </c>
      <c r="E233" s="153" t="s">
        <v>1230</v>
      </c>
      <c r="F233" s="153">
        <v>3</v>
      </c>
      <c r="G233" s="153" t="s">
        <v>189</v>
      </c>
      <c r="H233" s="153">
        <v>3</v>
      </c>
      <c r="I233" s="153" t="s">
        <v>1592</v>
      </c>
      <c r="J233" s="153" t="s">
        <v>10</v>
      </c>
      <c r="K233" s="153" t="s">
        <v>11</v>
      </c>
      <c r="L233" s="153"/>
      <c r="M233" s="153" t="s">
        <v>184</v>
      </c>
      <c r="N233" s="153">
        <v>860062808</v>
      </c>
      <c r="O233" s="155">
        <v>7554622</v>
      </c>
      <c r="P233" s="7"/>
      <c r="Q233" s="12" t="str">
        <f>+IF(IFERROR(VLOOKUP(Tabla3[[#This Row],[Column14]],Tabla4[[NIT]:[TOTAL CREDITO]],3,FALSE),0)="",0,IFERROR(VLOOKUP(Tabla3[[#This Row],[Column14]],Tabla4[[NIT]:[TOTAL CREDITO]],3,FALSE),0))</f>
        <v>NO TIENE CUPO</v>
      </c>
      <c r="R233" s="9">
        <f>+IFERROR(VLOOKUP(Tabla3[[#This Row],[Column14]],Tabla4[[NIT]:[TOTAL CREDITO]],6,FALSE),0)</f>
        <v>0</v>
      </c>
      <c r="S2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3" s="5"/>
      <c r="AL233"/>
    </row>
    <row r="234" spans="1:38">
      <c r="A234" s="153" t="s">
        <v>1591</v>
      </c>
      <c r="B234" s="154">
        <v>42979</v>
      </c>
      <c r="C234" s="153" t="s">
        <v>1229</v>
      </c>
      <c r="D234" s="153" t="s">
        <v>1235</v>
      </c>
      <c r="E234" s="153" t="s">
        <v>1230</v>
      </c>
      <c r="F234" s="153">
        <v>1</v>
      </c>
      <c r="G234" s="153" t="s">
        <v>189</v>
      </c>
      <c r="H234" s="153">
        <v>1</v>
      </c>
      <c r="I234" s="153" t="s">
        <v>1592</v>
      </c>
      <c r="J234" s="153" t="s">
        <v>25</v>
      </c>
      <c r="K234" s="153" t="s">
        <v>26</v>
      </c>
      <c r="L234" s="153"/>
      <c r="M234" s="153" t="s">
        <v>184</v>
      </c>
      <c r="N234" s="153">
        <v>860062808</v>
      </c>
      <c r="O234" s="155">
        <v>3521008</v>
      </c>
      <c r="P234" s="7"/>
      <c r="Q234" s="12" t="str">
        <f>+IF(IFERROR(VLOOKUP(Tabla3[[#This Row],[Column14]],Tabla4[[NIT]:[TOTAL CREDITO]],3,FALSE),0)="",0,IFERROR(VLOOKUP(Tabla3[[#This Row],[Column14]],Tabla4[[NIT]:[TOTAL CREDITO]],3,FALSE),0))</f>
        <v>NO TIENE CUPO</v>
      </c>
      <c r="R234" s="9">
        <f>+IFERROR(VLOOKUP(Tabla3[[#This Row],[Column14]],Tabla4[[NIT]:[TOTAL CREDITO]],6,FALSE),0)</f>
        <v>0</v>
      </c>
      <c r="S2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4" s="5"/>
      <c r="AL234"/>
    </row>
    <row r="235" spans="1:38" ht="15" customHeight="1">
      <c r="A235" s="153" t="s">
        <v>1591</v>
      </c>
      <c r="B235" s="154">
        <v>42979</v>
      </c>
      <c r="C235" s="153" t="s">
        <v>1229</v>
      </c>
      <c r="D235" s="153" t="s">
        <v>1235</v>
      </c>
      <c r="E235" s="153" t="s">
        <v>1230</v>
      </c>
      <c r="F235" s="153">
        <v>3</v>
      </c>
      <c r="G235" s="153" t="s">
        <v>189</v>
      </c>
      <c r="H235" s="153">
        <v>3</v>
      </c>
      <c r="I235" s="153" t="s">
        <v>1592</v>
      </c>
      <c r="J235" s="153" t="s">
        <v>1422</v>
      </c>
      <c r="K235" s="153" t="s">
        <v>1423</v>
      </c>
      <c r="L235" s="153"/>
      <c r="M235" s="153" t="s">
        <v>184</v>
      </c>
      <c r="N235" s="153">
        <v>860062808</v>
      </c>
      <c r="O235" s="155">
        <v>7730252</v>
      </c>
      <c r="P235" s="7"/>
      <c r="Q235" s="12" t="str">
        <f>+IF(IFERROR(VLOOKUP(Tabla3[[#This Row],[Column14]],Tabla4[[NIT]:[TOTAL CREDITO]],3,FALSE),0)="",0,IFERROR(VLOOKUP(Tabla3[[#This Row],[Column14]],Tabla4[[NIT]:[TOTAL CREDITO]],3,FALSE),0))</f>
        <v>NO TIENE CUPO</v>
      </c>
      <c r="R235" s="9">
        <f>+IFERROR(VLOOKUP(Tabla3[[#This Row],[Column14]],Tabla4[[NIT]:[TOTAL CREDITO]],6,FALSE),0)</f>
        <v>0</v>
      </c>
      <c r="S2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5" s="5"/>
      <c r="AL235"/>
    </row>
    <row r="236" spans="1:38" ht="15" customHeight="1">
      <c r="A236" s="153" t="s">
        <v>1591</v>
      </c>
      <c r="B236" s="154">
        <v>42979</v>
      </c>
      <c r="C236" s="153" t="s">
        <v>1229</v>
      </c>
      <c r="D236" s="153" t="s">
        <v>1235</v>
      </c>
      <c r="E236" s="153" t="s">
        <v>1230</v>
      </c>
      <c r="F236" s="153">
        <v>2</v>
      </c>
      <c r="G236" s="153" t="s">
        <v>189</v>
      </c>
      <c r="H236" s="153">
        <v>2</v>
      </c>
      <c r="I236" s="153" t="s">
        <v>1592</v>
      </c>
      <c r="J236" s="153" t="s">
        <v>352</v>
      </c>
      <c r="K236" s="153" t="s">
        <v>353</v>
      </c>
      <c r="L236" s="153"/>
      <c r="M236" s="153" t="s">
        <v>184</v>
      </c>
      <c r="N236" s="153">
        <v>860062808</v>
      </c>
      <c r="O236" s="155">
        <v>6133613</v>
      </c>
      <c r="P236" s="7"/>
      <c r="Q236" s="12" t="str">
        <f>+IF(IFERROR(VLOOKUP(Tabla3[[#This Row],[Column14]],Tabla4[[NIT]:[TOTAL CREDITO]],3,FALSE),0)="",0,IFERROR(VLOOKUP(Tabla3[[#This Row],[Column14]],Tabla4[[NIT]:[TOTAL CREDITO]],3,FALSE),0))</f>
        <v>NO TIENE CUPO</v>
      </c>
      <c r="R236" s="9">
        <f>+IFERROR(VLOOKUP(Tabla3[[#This Row],[Column14]],Tabla4[[NIT]:[TOTAL CREDITO]],6,FALSE),0)</f>
        <v>0</v>
      </c>
      <c r="S2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6" s="5"/>
      <c r="AL236"/>
    </row>
    <row r="237" spans="1:38" ht="15" customHeight="1">
      <c r="A237" s="153" t="s">
        <v>1591</v>
      </c>
      <c r="B237" s="154">
        <v>42979</v>
      </c>
      <c r="C237" s="153" t="s">
        <v>1229</v>
      </c>
      <c r="D237" s="153" t="s">
        <v>1235</v>
      </c>
      <c r="E237" s="153" t="s">
        <v>1230</v>
      </c>
      <c r="F237" s="153">
        <v>1</v>
      </c>
      <c r="G237" s="153" t="s">
        <v>189</v>
      </c>
      <c r="H237" s="153">
        <v>1</v>
      </c>
      <c r="I237" s="153" t="s">
        <v>1592</v>
      </c>
      <c r="J237" s="153" t="s">
        <v>352</v>
      </c>
      <c r="K237" s="153" t="s">
        <v>44</v>
      </c>
      <c r="L237" s="153"/>
      <c r="M237" s="153" t="s">
        <v>184</v>
      </c>
      <c r="N237" s="153">
        <v>860062808</v>
      </c>
      <c r="O237" s="155">
        <v>6133613</v>
      </c>
      <c r="P237" s="7"/>
      <c r="Q237" s="12" t="str">
        <f>+IF(IFERROR(VLOOKUP(Tabla3[[#This Row],[Column14]],Tabla4[[NIT]:[TOTAL CREDITO]],3,FALSE),0)="",0,IFERROR(VLOOKUP(Tabla3[[#This Row],[Column14]],Tabla4[[NIT]:[TOTAL CREDITO]],3,FALSE),0))</f>
        <v>NO TIENE CUPO</v>
      </c>
      <c r="R237" s="9">
        <f>+IFERROR(VLOOKUP(Tabla3[[#This Row],[Column14]],Tabla4[[NIT]:[TOTAL CREDITO]],6,FALSE),0)</f>
        <v>0</v>
      </c>
      <c r="S2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7" s="5"/>
      <c r="AL237"/>
    </row>
    <row r="238" spans="1:38" ht="15" customHeight="1">
      <c r="A238" s="153" t="s">
        <v>1591</v>
      </c>
      <c r="B238" s="154">
        <v>42979</v>
      </c>
      <c r="C238" s="153" t="s">
        <v>1229</v>
      </c>
      <c r="D238" s="153" t="s">
        <v>1235</v>
      </c>
      <c r="E238" s="153" t="s">
        <v>1230</v>
      </c>
      <c r="F238" s="153">
        <v>4</v>
      </c>
      <c r="G238" s="153" t="s">
        <v>189</v>
      </c>
      <c r="H238" s="153">
        <v>4</v>
      </c>
      <c r="I238" s="153" t="s">
        <v>1592</v>
      </c>
      <c r="J238" s="153" t="s">
        <v>352</v>
      </c>
      <c r="K238" s="153" t="s">
        <v>472</v>
      </c>
      <c r="L238" s="153"/>
      <c r="M238" s="153" t="s">
        <v>184</v>
      </c>
      <c r="N238" s="153">
        <v>860062808</v>
      </c>
      <c r="O238" s="155">
        <v>6133613</v>
      </c>
      <c r="P238" s="7"/>
      <c r="Q238" s="12" t="str">
        <f>+IF(IFERROR(VLOOKUP(Tabla3[[#This Row],[Column14]],Tabla4[[NIT]:[TOTAL CREDITO]],3,FALSE),0)="",0,IFERROR(VLOOKUP(Tabla3[[#This Row],[Column14]],Tabla4[[NIT]:[TOTAL CREDITO]],3,FALSE),0))</f>
        <v>NO TIENE CUPO</v>
      </c>
      <c r="R238" s="9">
        <f>+IFERROR(VLOOKUP(Tabla3[[#This Row],[Column14]],Tabla4[[NIT]:[TOTAL CREDITO]],6,FALSE),0)</f>
        <v>0</v>
      </c>
      <c r="S2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8" s="5"/>
      <c r="AL238"/>
    </row>
    <row r="239" spans="1:38" ht="15" customHeight="1">
      <c r="A239" s="153" t="s">
        <v>1591</v>
      </c>
      <c r="B239" s="154">
        <v>42979</v>
      </c>
      <c r="C239" s="153" t="s">
        <v>1229</v>
      </c>
      <c r="D239" s="153" t="s">
        <v>1235</v>
      </c>
      <c r="E239" s="153" t="s">
        <v>1230</v>
      </c>
      <c r="F239" s="153">
        <v>1</v>
      </c>
      <c r="G239" s="153" t="s">
        <v>189</v>
      </c>
      <c r="H239" s="153">
        <v>1</v>
      </c>
      <c r="I239" s="153" t="s">
        <v>1592</v>
      </c>
      <c r="J239" s="153" t="s">
        <v>1550</v>
      </c>
      <c r="K239" s="153" t="s">
        <v>1438</v>
      </c>
      <c r="L239" s="153"/>
      <c r="M239" s="153" t="s">
        <v>184</v>
      </c>
      <c r="N239" s="153">
        <v>860062808</v>
      </c>
      <c r="O239" s="155">
        <v>3521008</v>
      </c>
      <c r="P239" s="7"/>
      <c r="Q239" s="12" t="str">
        <f>+IF(IFERROR(VLOOKUP(Tabla3[[#This Row],[Column14]],Tabla4[[NIT]:[TOTAL CREDITO]],3,FALSE),0)="",0,IFERROR(VLOOKUP(Tabla3[[#This Row],[Column14]],Tabla4[[NIT]:[TOTAL CREDITO]],3,FALSE),0))</f>
        <v>NO TIENE CUPO</v>
      </c>
      <c r="R239" s="9">
        <f>+IFERROR(VLOOKUP(Tabla3[[#This Row],[Column14]],Tabla4[[NIT]:[TOTAL CREDITO]],6,FALSE),0)</f>
        <v>0</v>
      </c>
      <c r="S2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39" s="5"/>
      <c r="AL239"/>
    </row>
    <row r="240" spans="1:38" ht="15" customHeight="1">
      <c r="A240" s="153" t="s">
        <v>1591</v>
      </c>
      <c r="B240" s="154">
        <v>42979</v>
      </c>
      <c r="C240" s="153" t="s">
        <v>1229</v>
      </c>
      <c r="D240" s="153" t="s">
        <v>1235</v>
      </c>
      <c r="E240" s="153" t="s">
        <v>1230</v>
      </c>
      <c r="F240" s="153">
        <v>1</v>
      </c>
      <c r="G240" s="153" t="s">
        <v>189</v>
      </c>
      <c r="H240" s="153">
        <v>1</v>
      </c>
      <c r="I240" s="153" t="s">
        <v>1592</v>
      </c>
      <c r="J240" s="153" t="s">
        <v>1550</v>
      </c>
      <c r="K240" s="153" t="s">
        <v>1426</v>
      </c>
      <c r="L240" s="153"/>
      <c r="M240" s="153" t="s">
        <v>184</v>
      </c>
      <c r="N240" s="153">
        <v>860062808</v>
      </c>
      <c r="O240" s="155">
        <v>3521008</v>
      </c>
      <c r="P240" s="7"/>
      <c r="Q240" s="12" t="str">
        <f>+IF(IFERROR(VLOOKUP(Tabla3[[#This Row],[Column14]],Tabla4[[NIT]:[TOTAL CREDITO]],3,FALSE),0)="",0,IFERROR(VLOOKUP(Tabla3[[#This Row],[Column14]],Tabla4[[NIT]:[TOTAL CREDITO]],3,FALSE),0))</f>
        <v>NO TIENE CUPO</v>
      </c>
      <c r="R240" s="9">
        <f>+IFERROR(VLOOKUP(Tabla3[[#This Row],[Column14]],Tabla4[[NIT]:[TOTAL CREDITO]],6,FALSE),0)</f>
        <v>0</v>
      </c>
      <c r="S2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0" s="5"/>
      <c r="AL240"/>
    </row>
    <row r="241" spans="1:38">
      <c r="A241" s="153" t="s">
        <v>1591</v>
      </c>
      <c r="B241" s="154">
        <v>42979</v>
      </c>
      <c r="C241" s="153" t="s">
        <v>1229</v>
      </c>
      <c r="D241" s="153" t="s">
        <v>1235</v>
      </c>
      <c r="E241" s="153" t="s">
        <v>1230</v>
      </c>
      <c r="F241" s="153">
        <v>1</v>
      </c>
      <c r="G241" s="153" t="s">
        <v>189</v>
      </c>
      <c r="H241" s="153">
        <v>1</v>
      </c>
      <c r="I241" s="153" t="s">
        <v>1592</v>
      </c>
      <c r="J241" s="153" t="s">
        <v>1428</v>
      </c>
      <c r="K241" s="153" t="s">
        <v>1429</v>
      </c>
      <c r="L241" s="153"/>
      <c r="M241" s="153" t="s">
        <v>184</v>
      </c>
      <c r="N241" s="153">
        <v>860062808</v>
      </c>
      <c r="O241" s="155">
        <v>3067227</v>
      </c>
      <c r="P241" s="7"/>
      <c r="Q241" s="12" t="str">
        <f>+IF(IFERROR(VLOOKUP(Tabla3[[#This Row],[Column14]],Tabla4[[NIT]:[TOTAL CREDITO]],3,FALSE),0)="",0,IFERROR(VLOOKUP(Tabla3[[#This Row],[Column14]],Tabla4[[NIT]:[TOTAL CREDITO]],3,FALSE),0))</f>
        <v>NO TIENE CUPO</v>
      </c>
      <c r="R241" s="9">
        <f>+IFERROR(VLOOKUP(Tabla3[[#This Row],[Column14]],Tabla4[[NIT]:[TOTAL CREDITO]],6,FALSE),0)</f>
        <v>0</v>
      </c>
      <c r="S2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1" s="5"/>
      <c r="AL241"/>
    </row>
    <row r="242" spans="1:38" ht="15" customHeight="1">
      <c r="A242" s="153" t="s">
        <v>1593</v>
      </c>
      <c r="B242" s="154">
        <v>42979</v>
      </c>
      <c r="C242" s="153" t="s">
        <v>1229</v>
      </c>
      <c r="D242" s="153" t="s">
        <v>1235</v>
      </c>
      <c r="E242" s="153" t="s">
        <v>1230</v>
      </c>
      <c r="F242" s="153">
        <v>1</v>
      </c>
      <c r="G242" s="153" t="s">
        <v>189</v>
      </c>
      <c r="H242" s="153">
        <v>1</v>
      </c>
      <c r="I242" s="153" t="s">
        <v>1594</v>
      </c>
      <c r="J242" s="153" t="s">
        <v>25</v>
      </c>
      <c r="K242" s="153" t="s">
        <v>26</v>
      </c>
      <c r="L242" s="153"/>
      <c r="M242" s="153" t="s">
        <v>184</v>
      </c>
      <c r="N242" s="153">
        <v>860062808</v>
      </c>
      <c r="O242" s="155">
        <v>3521008</v>
      </c>
      <c r="P242" s="7"/>
      <c r="Q242" s="12" t="str">
        <f>+IF(IFERROR(VLOOKUP(Tabla3[[#This Row],[Column14]],Tabla4[[NIT]:[TOTAL CREDITO]],3,FALSE),0)="",0,IFERROR(VLOOKUP(Tabla3[[#This Row],[Column14]],Tabla4[[NIT]:[TOTAL CREDITO]],3,FALSE),0))</f>
        <v>NO TIENE CUPO</v>
      </c>
      <c r="R242" s="9">
        <f>+IFERROR(VLOOKUP(Tabla3[[#This Row],[Column14]],Tabla4[[NIT]:[TOTAL CREDITO]],6,FALSE),0)</f>
        <v>0</v>
      </c>
      <c r="S2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2" s="5"/>
      <c r="AL242"/>
    </row>
    <row r="243" spans="1:38">
      <c r="A243" s="153" t="s">
        <v>1593</v>
      </c>
      <c r="B243" s="154">
        <v>42979</v>
      </c>
      <c r="C243" s="153" t="s">
        <v>1229</v>
      </c>
      <c r="D243" s="153" t="s">
        <v>1235</v>
      </c>
      <c r="E243" s="153" t="s">
        <v>1230</v>
      </c>
      <c r="F243" s="153">
        <v>5</v>
      </c>
      <c r="G243" s="153" t="s">
        <v>189</v>
      </c>
      <c r="H243" s="153">
        <v>5</v>
      </c>
      <c r="I243" s="153" t="s">
        <v>1594</v>
      </c>
      <c r="J243" s="153" t="s">
        <v>352</v>
      </c>
      <c r="K243" s="153" t="s">
        <v>353</v>
      </c>
      <c r="L243" s="153"/>
      <c r="M243" s="153" t="s">
        <v>184</v>
      </c>
      <c r="N243" s="153">
        <v>860062808</v>
      </c>
      <c r="O243" s="155">
        <v>6133613</v>
      </c>
      <c r="P243" s="7"/>
      <c r="Q243" s="12" t="str">
        <f>+IF(IFERROR(VLOOKUP(Tabla3[[#This Row],[Column14]],Tabla4[[NIT]:[TOTAL CREDITO]],3,FALSE),0)="",0,IFERROR(VLOOKUP(Tabla3[[#This Row],[Column14]],Tabla4[[NIT]:[TOTAL CREDITO]],3,FALSE),0))</f>
        <v>NO TIENE CUPO</v>
      </c>
      <c r="R243" s="9">
        <f>+IFERROR(VLOOKUP(Tabla3[[#This Row],[Column14]],Tabla4[[NIT]:[TOTAL CREDITO]],6,FALSE),0)</f>
        <v>0</v>
      </c>
      <c r="S2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3" s="5"/>
      <c r="AL243"/>
    </row>
    <row r="244" spans="1:38">
      <c r="A244" s="153" t="s">
        <v>1593</v>
      </c>
      <c r="B244" s="154">
        <v>42979</v>
      </c>
      <c r="C244" s="153" t="s">
        <v>1229</v>
      </c>
      <c r="D244" s="153" t="s">
        <v>1235</v>
      </c>
      <c r="E244" s="153" t="s">
        <v>1230</v>
      </c>
      <c r="F244" s="153">
        <v>1</v>
      </c>
      <c r="G244" s="153" t="s">
        <v>189</v>
      </c>
      <c r="H244" s="153">
        <v>1</v>
      </c>
      <c r="I244" s="153" t="s">
        <v>1594</v>
      </c>
      <c r="J244" s="153" t="s">
        <v>1550</v>
      </c>
      <c r="K244" s="153" t="s">
        <v>1438</v>
      </c>
      <c r="L244" s="153"/>
      <c r="M244" s="153" t="s">
        <v>184</v>
      </c>
      <c r="N244" s="153">
        <v>860062808</v>
      </c>
      <c r="O244" s="155">
        <v>3521008</v>
      </c>
      <c r="P244" s="7"/>
      <c r="Q244" s="12" t="str">
        <f>+IF(IFERROR(VLOOKUP(Tabla3[[#This Row],[Column14]],Tabla4[[NIT]:[TOTAL CREDITO]],3,FALSE),0)="",0,IFERROR(VLOOKUP(Tabla3[[#This Row],[Column14]],Tabla4[[NIT]:[TOTAL CREDITO]],3,FALSE),0))</f>
        <v>NO TIENE CUPO</v>
      </c>
      <c r="R244" s="9">
        <f>+IFERROR(VLOOKUP(Tabla3[[#This Row],[Column14]],Tabla4[[NIT]:[TOTAL CREDITO]],6,FALSE),0)</f>
        <v>0</v>
      </c>
      <c r="S2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4" s="5"/>
      <c r="AL244"/>
    </row>
    <row r="245" spans="1:38" ht="15" customHeight="1">
      <c r="A245" s="153" t="s">
        <v>1593</v>
      </c>
      <c r="B245" s="154">
        <v>42979</v>
      </c>
      <c r="C245" s="153" t="s">
        <v>1229</v>
      </c>
      <c r="D245" s="153" t="s">
        <v>1235</v>
      </c>
      <c r="E245" s="153" t="s">
        <v>1230</v>
      </c>
      <c r="F245" s="153">
        <v>1</v>
      </c>
      <c r="G245" s="153" t="s">
        <v>189</v>
      </c>
      <c r="H245" s="153">
        <v>1</v>
      </c>
      <c r="I245" s="153" t="s">
        <v>1594</v>
      </c>
      <c r="J245" s="153" t="s">
        <v>1550</v>
      </c>
      <c r="K245" s="153" t="s">
        <v>1426</v>
      </c>
      <c r="L245" s="153"/>
      <c r="M245" s="153" t="s">
        <v>184</v>
      </c>
      <c r="N245" s="153">
        <v>860062808</v>
      </c>
      <c r="O245" s="155">
        <v>3521008</v>
      </c>
      <c r="P245" s="7"/>
      <c r="Q245" s="12" t="str">
        <f>+IF(IFERROR(VLOOKUP(Tabla3[[#This Row],[Column14]],Tabla4[[NIT]:[TOTAL CREDITO]],3,FALSE),0)="",0,IFERROR(VLOOKUP(Tabla3[[#This Row],[Column14]],Tabla4[[NIT]:[TOTAL CREDITO]],3,FALSE),0))</f>
        <v>NO TIENE CUPO</v>
      </c>
      <c r="R245" s="9">
        <f>+IFERROR(VLOOKUP(Tabla3[[#This Row],[Column14]],Tabla4[[NIT]:[TOTAL CREDITO]],6,FALSE),0)</f>
        <v>0</v>
      </c>
      <c r="S2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5" s="5"/>
      <c r="AL245"/>
    </row>
    <row r="246" spans="1:38" ht="15" customHeight="1">
      <c r="A246" s="153" t="s">
        <v>1595</v>
      </c>
      <c r="B246" s="154">
        <v>42979</v>
      </c>
      <c r="C246" s="153" t="s">
        <v>1229</v>
      </c>
      <c r="D246" s="153" t="s">
        <v>1235</v>
      </c>
      <c r="E246" s="153" t="s">
        <v>1230</v>
      </c>
      <c r="F246" s="153">
        <v>3</v>
      </c>
      <c r="G246" s="153" t="s">
        <v>189</v>
      </c>
      <c r="H246" s="153">
        <v>3</v>
      </c>
      <c r="I246" s="153" t="s">
        <v>1596</v>
      </c>
      <c r="J246" s="153" t="s">
        <v>10</v>
      </c>
      <c r="K246" s="153" t="s">
        <v>11</v>
      </c>
      <c r="L246" s="153"/>
      <c r="M246" s="153" t="s">
        <v>184</v>
      </c>
      <c r="N246" s="153">
        <v>860062808</v>
      </c>
      <c r="O246" s="155">
        <v>7554622</v>
      </c>
      <c r="P246" s="7"/>
      <c r="Q246" s="12" t="str">
        <f>+IF(IFERROR(VLOOKUP(Tabla3[[#This Row],[Column14]],Tabla4[[NIT]:[TOTAL CREDITO]],3,FALSE),0)="",0,IFERROR(VLOOKUP(Tabla3[[#This Row],[Column14]],Tabla4[[NIT]:[TOTAL CREDITO]],3,FALSE),0))</f>
        <v>NO TIENE CUPO</v>
      </c>
      <c r="R246" s="9">
        <f>+IFERROR(VLOOKUP(Tabla3[[#This Row],[Column14]],Tabla4[[NIT]:[TOTAL CREDITO]],6,FALSE),0)</f>
        <v>0</v>
      </c>
      <c r="S2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6" s="5"/>
      <c r="AL246"/>
    </row>
    <row r="247" spans="1:38" ht="15" customHeight="1">
      <c r="A247" s="153" t="s">
        <v>1595</v>
      </c>
      <c r="B247" s="154">
        <v>42979</v>
      </c>
      <c r="C247" s="153" t="s">
        <v>1229</v>
      </c>
      <c r="D247" s="153" t="s">
        <v>1235</v>
      </c>
      <c r="E247" s="153" t="s">
        <v>1230</v>
      </c>
      <c r="F247" s="153">
        <v>1</v>
      </c>
      <c r="G247" s="153" t="s">
        <v>189</v>
      </c>
      <c r="H247" s="153">
        <v>1</v>
      </c>
      <c r="I247" s="153" t="s">
        <v>1596</v>
      </c>
      <c r="J247" s="153" t="s">
        <v>25</v>
      </c>
      <c r="K247" s="153" t="s">
        <v>26</v>
      </c>
      <c r="L247" s="153"/>
      <c r="M247" s="153" t="s">
        <v>184</v>
      </c>
      <c r="N247" s="153">
        <v>860062808</v>
      </c>
      <c r="O247" s="155">
        <v>3521008</v>
      </c>
      <c r="P247" s="7"/>
      <c r="Q247" s="12" t="str">
        <f>+IF(IFERROR(VLOOKUP(Tabla3[[#This Row],[Column14]],Tabla4[[NIT]:[TOTAL CREDITO]],3,FALSE),0)="",0,IFERROR(VLOOKUP(Tabla3[[#This Row],[Column14]],Tabla4[[NIT]:[TOTAL CREDITO]],3,FALSE),0))</f>
        <v>NO TIENE CUPO</v>
      </c>
      <c r="R247" s="9">
        <f>+IFERROR(VLOOKUP(Tabla3[[#This Row],[Column14]],Tabla4[[NIT]:[TOTAL CREDITO]],6,FALSE),0)</f>
        <v>0</v>
      </c>
      <c r="S2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7" s="5"/>
      <c r="AL247"/>
    </row>
    <row r="248" spans="1:38" ht="15" customHeight="1">
      <c r="A248" s="153" t="s">
        <v>1595</v>
      </c>
      <c r="B248" s="154">
        <v>42979</v>
      </c>
      <c r="C248" s="153" t="s">
        <v>1229</v>
      </c>
      <c r="D248" s="153" t="s">
        <v>1235</v>
      </c>
      <c r="E248" s="153" t="s">
        <v>1230</v>
      </c>
      <c r="F248" s="153">
        <v>2</v>
      </c>
      <c r="G248" s="153" t="s">
        <v>189</v>
      </c>
      <c r="H248" s="153">
        <v>2</v>
      </c>
      <c r="I248" s="153" t="s">
        <v>1596</v>
      </c>
      <c r="J248" s="153" t="s">
        <v>1422</v>
      </c>
      <c r="K248" s="153" t="s">
        <v>1423</v>
      </c>
      <c r="L248" s="153"/>
      <c r="M248" s="153" t="s">
        <v>184</v>
      </c>
      <c r="N248" s="153">
        <v>860062808</v>
      </c>
      <c r="O248" s="155">
        <v>7730252</v>
      </c>
      <c r="P248" s="7"/>
      <c r="Q248" s="12" t="str">
        <f>+IF(IFERROR(VLOOKUP(Tabla3[[#This Row],[Column14]],Tabla4[[NIT]:[TOTAL CREDITO]],3,FALSE),0)="",0,IFERROR(VLOOKUP(Tabla3[[#This Row],[Column14]],Tabla4[[NIT]:[TOTAL CREDITO]],3,FALSE),0))</f>
        <v>NO TIENE CUPO</v>
      </c>
      <c r="R248" s="9">
        <f>+IFERROR(VLOOKUP(Tabla3[[#This Row],[Column14]],Tabla4[[NIT]:[TOTAL CREDITO]],6,FALSE),0)</f>
        <v>0</v>
      </c>
      <c r="S2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8" s="5"/>
      <c r="AL248"/>
    </row>
    <row r="249" spans="1:38">
      <c r="A249" s="153" t="s">
        <v>1595</v>
      </c>
      <c r="B249" s="154">
        <v>42979</v>
      </c>
      <c r="C249" s="153" t="s">
        <v>1229</v>
      </c>
      <c r="D249" s="153" t="s">
        <v>1235</v>
      </c>
      <c r="E249" s="153" t="s">
        <v>1230</v>
      </c>
      <c r="F249" s="153">
        <v>5</v>
      </c>
      <c r="G249" s="153" t="s">
        <v>189</v>
      </c>
      <c r="H249" s="153">
        <v>5</v>
      </c>
      <c r="I249" s="153" t="s">
        <v>1596</v>
      </c>
      <c r="J249" s="153" t="s">
        <v>352</v>
      </c>
      <c r="K249" s="153" t="s">
        <v>353</v>
      </c>
      <c r="L249" s="153"/>
      <c r="M249" s="153" t="s">
        <v>184</v>
      </c>
      <c r="N249" s="153">
        <v>860062808</v>
      </c>
      <c r="O249" s="155">
        <v>6133613</v>
      </c>
      <c r="P249" s="7"/>
      <c r="Q249" s="12" t="str">
        <f>+IF(IFERROR(VLOOKUP(Tabla3[[#This Row],[Column14]],Tabla4[[NIT]:[TOTAL CREDITO]],3,FALSE),0)="",0,IFERROR(VLOOKUP(Tabla3[[#This Row],[Column14]],Tabla4[[NIT]:[TOTAL CREDITO]],3,FALSE),0))</f>
        <v>NO TIENE CUPO</v>
      </c>
      <c r="R249" s="9">
        <f>+IFERROR(VLOOKUP(Tabla3[[#This Row],[Column14]],Tabla4[[NIT]:[TOTAL CREDITO]],6,FALSE),0)</f>
        <v>0</v>
      </c>
      <c r="S2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49" s="5"/>
      <c r="AL249"/>
    </row>
    <row r="250" spans="1:38" ht="15" customHeight="1">
      <c r="A250" s="153" t="s">
        <v>1595</v>
      </c>
      <c r="B250" s="154">
        <v>42979</v>
      </c>
      <c r="C250" s="153" t="s">
        <v>1229</v>
      </c>
      <c r="D250" s="153" t="s">
        <v>1235</v>
      </c>
      <c r="E250" s="153" t="s">
        <v>1230</v>
      </c>
      <c r="F250" s="153">
        <v>1</v>
      </c>
      <c r="G250" s="153" t="s">
        <v>189</v>
      </c>
      <c r="H250" s="153">
        <v>1</v>
      </c>
      <c r="I250" s="153" t="s">
        <v>1596</v>
      </c>
      <c r="J250" s="153" t="s">
        <v>352</v>
      </c>
      <c r="K250" s="153" t="s">
        <v>472</v>
      </c>
      <c r="L250" s="153"/>
      <c r="M250" s="153" t="s">
        <v>184</v>
      </c>
      <c r="N250" s="153">
        <v>860062808</v>
      </c>
      <c r="O250" s="155">
        <v>6133613</v>
      </c>
      <c r="P250" s="7"/>
      <c r="Q250" s="12" t="str">
        <f>+IF(IFERROR(VLOOKUP(Tabla3[[#This Row],[Column14]],Tabla4[[NIT]:[TOTAL CREDITO]],3,FALSE),0)="",0,IFERROR(VLOOKUP(Tabla3[[#This Row],[Column14]],Tabla4[[NIT]:[TOTAL CREDITO]],3,FALSE),0))</f>
        <v>NO TIENE CUPO</v>
      </c>
      <c r="R250" s="9">
        <f>+IFERROR(VLOOKUP(Tabla3[[#This Row],[Column14]],Tabla4[[NIT]:[TOTAL CREDITO]],6,FALSE),0)</f>
        <v>0</v>
      </c>
      <c r="S2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0" s="5"/>
      <c r="AL250"/>
    </row>
    <row r="251" spans="1:38" ht="15" customHeight="1">
      <c r="A251" s="153" t="s">
        <v>1595</v>
      </c>
      <c r="B251" s="154">
        <v>42979</v>
      </c>
      <c r="C251" s="153" t="s">
        <v>1229</v>
      </c>
      <c r="D251" s="153" t="s">
        <v>1235</v>
      </c>
      <c r="E251" s="153" t="s">
        <v>1230</v>
      </c>
      <c r="F251" s="153">
        <v>1</v>
      </c>
      <c r="G251" s="153" t="s">
        <v>189</v>
      </c>
      <c r="H251" s="153">
        <v>1</v>
      </c>
      <c r="I251" s="153" t="s">
        <v>1596</v>
      </c>
      <c r="J251" s="153" t="s">
        <v>1550</v>
      </c>
      <c r="K251" s="153" t="s">
        <v>1438</v>
      </c>
      <c r="L251" s="153"/>
      <c r="M251" s="153" t="s">
        <v>184</v>
      </c>
      <c r="N251" s="153">
        <v>860062808</v>
      </c>
      <c r="O251" s="155">
        <v>3521008</v>
      </c>
      <c r="P251" s="7"/>
      <c r="Q251" s="12" t="str">
        <f>+IF(IFERROR(VLOOKUP(Tabla3[[#This Row],[Column14]],Tabla4[[NIT]:[TOTAL CREDITO]],3,FALSE),0)="",0,IFERROR(VLOOKUP(Tabla3[[#This Row],[Column14]],Tabla4[[NIT]:[TOTAL CREDITO]],3,FALSE),0))</f>
        <v>NO TIENE CUPO</v>
      </c>
      <c r="R251" s="9">
        <f>+IFERROR(VLOOKUP(Tabla3[[#This Row],[Column14]],Tabla4[[NIT]:[TOTAL CREDITO]],6,FALSE),0)</f>
        <v>0</v>
      </c>
      <c r="S2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1" s="5"/>
      <c r="AL251"/>
    </row>
    <row r="252" spans="1:38" ht="15" customHeight="1">
      <c r="A252" s="153" t="s">
        <v>1595</v>
      </c>
      <c r="B252" s="154">
        <v>42979</v>
      </c>
      <c r="C252" s="153" t="s">
        <v>1229</v>
      </c>
      <c r="D252" s="153" t="s">
        <v>1235</v>
      </c>
      <c r="E252" s="153" t="s">
        <v>1230</v>
      </c>
      <c r="F252" s="153">
        <v>1</v>
      </c>
      <c r="G252" s="153" t="s">
        <v>189</v>
      </c>
      <c r="H252" s="153">
        <v>1</v>
      </c>
      <c r="I252" s="153" t="s">
        <v>1596</v>
      </c>
      <c r="J252" s="153" t="s">
        <v>1550</v>
      </c>
      <c r="K252" s="153" t="s">
        <v>1426</v>
      </c>
      <c r="L252" s="153"/>
      <c r="M252" s="153" t="s">
        <v>184</v>
      </c>
      <c r="N252" s="153">
        <v>860062808</v>
      </c>
      <c r="O252" s="155">
        <v>3521008</v>
      </c>
      <c r="P252" s="7"/>
      <c r="Q252" s="12" t="str">
        <f>+IF(IFERROR(VLOOKUP(Tabla3[[#This Row],[Column14]],Tabla4[[NIT]:[TOTAL CREDITO]],3,FALSE),0)="",0,IFERROR(VLOOKUP(Tabla3[[#This Row],[Column14]],Tabla4[[NIT]:[TOTAL CREDITO]],3,FALSE),0))</f>
        <v>NO TIENE CUPO</v>
      </c>
      <c r="R252" s="9">
        <f>+IFERROR(VLOOKUP(Tabla3[[#This Row],[Column14]],Tabla4[[NIT]:[TOTAL CREDITO]],6,FALSE),0)</f>
        <v>0</v>
      </c>
      <c r="S2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2" s="5"/>
      <c r="AL252"/>
    </row>
    <row r="253" spans="1:38" ht="15" customHeight="1">
      <c r="A253" s="153" t="s">
        <v>1595</v>
      </c>
      <c r="B253" s="154">
        <v>42979</v>
      </c>
      <c r="C253" s="153" t="s">
        <v>1229</v>
      </c>
      <c r="D253" s="153" t="s">
        <v>1235</v>
      </c>
      <c r="E253" s="153" t="s">
        <v>1230</v>
      </c>
      <c r="F253" s="153">
        <v>1</v>
      </c>
      <c r="G253" s="153" t="s">
        <v>189</v>
      </c>
      <c r="H253" s="153">
        <v>1</v>
      </c>
      <c r="I253" s="153" t="s">
        <v>1596</v>
      </c>
      <c r="J253" s="153" t="s">
        <v>1428</v>
      </c>
      <c r="K253" s="153" t="s">
        <v>32</v>
      </c>
      <c r="L253" s="153"/>
      <c r="M253" s="153" t="s">
        <v>184</v>
      </c>
      <c r="N253" s="153">
        <v>860062808</v>
      </c>
      <c r="O253" s="155">
        <v>3067227</v>
      </c>
      <c r="P253" s="7"/>
      <c r="Q253" s="12" t="str">
        <f>+IF(IFERROR(VLOOKUP(Tabla3[[#This Row],[Column14]],Tabla4[[NIT]:[TOTAL CREDITO]],3,FALSE),0)="",0,IFERROR(VLOOKUP(Tabla3[[#This Row],[Column14]],Tabla4[[NIT]:[TOTAL CREDITO]],3,FALSE),0))</f>
        <v>NO TIENE CUPO</v>
      </c>
      <c r="R253" s="9">
        <f>+IFERROR(VLOOKUP(Tabla3[[#This Row],[Column14]],Tabla4[[NIT]:[TOTAL CREDITO]],6,FALSE),0)</f>
        <v>0</v>
      </c>
      <c r="S2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3" s="5"/>
      <c r="AL253"/>
    </row>
    <row r="254" spans="1:38" ht="15" customHeight="1">
      <c r="A254" s="153" t="s">
        <v>1595</v>
      </c>
      <c r="B254" s="154">
        <v>42979</v>
      </c>
      <c r="C254" s="153" t="s">
        <v>1229</v>
      </c>
      <c r="D254" s="153" t="s">
        <v>1235</v>
      </c>
      <c r="E254" s="153" t="s">
        <v>1230</v>
      </c>
      <c r="F254" s="153">
        <v>1</v>
      </c>
      <c r="G254" s="153" t="s">
        <v>189</v>
      </c>
      <c r="H254" s="153">
        <v>1</v>
      </c>
      <c r="I254" s="153" t="s">
        <v>1596</v>
      </c>
      <c r="J254" s="153" t="s">
        <v>1437</v>
      </c>
      <c r="K254" s="153" t="s">
        <v>16</v>
      </c>
      <c r="L254" s="153"/>
      <c r="M254" s="153" t="s">
        <v>184</v>
      </c>
      <c r="N254" s="153">
        <v>860062808</v>
      </c>
      <c r="O254" s="155">
        <v>3696639</v>
      </c>
      <c r="P254" s="7"/>
      <c r="Q254" s="12" t="str">
        <f>+IF(IFERROR(VLOOKUP(Tabla3[[#This Row],[Column14]],Tabla4[[NIT]:[TOTAL CREDITO]],3,FALSE),0)="",0,IFERROR(VLOOKUP(Tabla3[[#This Row],[Column14]],Tabla4[[NIT]:[TOTAL CREDITO]],3,FALSE),0))</f>
        <v>NO TIENE CUPO</v>
      </c>
      <c r="R254" s="9">
        <f>+IFERROR(VLOOKUP(Tabla3[[#This Row],[Column14]],Tabla4[[NIT]:[TOTAL CREDITO]],6,FALSE),0)</f>
        <v>0</v>
      </c>
      <c r="S2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4" s="5"/>
      <c r="AL254"/>
    </row>
    <row r="255" spans="1:38" ht="15" customHeight="1">
      <c r="A255" s="153" t="s">
        <v>1597</v>
      </c>
      <c r="B255" s="154">
        <v>42979</v>
      </c>
      <c r="C255" s="153" t="s">
        <v>1229</v>
      </c>
      <c r="D255" s="153" t="s">
        <v>1235</v>
      </c>
      <c r="E255" s="153" t="s">
        <v>1230</v>
      </c>
      <c r="F255" s="153">
        <v>1</v>
      </c>
      <c r="G255" s="153" t="s">
        <v>189</v>
      </c>
      <c r="H255" s="153">
        <v>1</v>
      </c>
      <c r="I255" s="153" t="s">
        <v>1598</v>
      </c>
      <c r="J255" s="153" t="s">
        <v>25</v>
      </c>
      <c r="K255" s="153" t="s">
        <v>26</v>
      </c>
      <c r="L255" s="153"/>
      <c r="M255" s="153" t="s">
        <v>254</v>
      </c>
      <c r="N255" s="153">
        <v>860062808</v>
      </c>
      <c r="O255" s="155">
        <v>3521008</v>
      </c>
      <c r="P255" s="7"/>
      <c r="Q255" s="12" t="str">
        <f>+IF(IFERROR(VLOOKUP(Tabla3[[#This Row],[Column14]],Tabla4[[NIT]:[TOTAL CREDITO]],3,FALSE),0)="",0,IFERROR(VLOOKUP(Tabla3[[#This Row],[Column14]],Tabla4[[NIT]:[TOTAL CREDITO]],3,FALSE),0))</f>
        <v>NO TIENE CUPO</v>
      </c>
      <c r="R255" s="9">
        <f>+IFERROR(VLOOKUP(Tabla3[[#This Row],[Column14]],Tabla4[[NIT]:[TOTAL CREDITO]],6,FALSE),0)</f>
        <v>0</v>
      </c>
      <c r="S2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5" s="5"/>
      <c r="AL255"/>
    </row>
    <row r="256" spans="1:38" ht="15" customHeight="1">
      <c r="A256" s="153" t="s">
        <v>1597</v>
      </c>
      <c r="B256" s="154">
        <v>42979</v>
      </c>
      <c r="C256" s="153" t="s">
        <v>1229</v>
      </c>
      <c r="D256" s="153" t="s">
        <v>1235</v>
      </c>
      <c r="E256" s="153" t="s">
        <v>1230</v>
      </c>
      <c r="F256" s="153">
        <v>2</v>
      </c>
      <c r="G256" s="153" t="s">
        <v>189</v>
      </c>
      <c r="H256" s="153">
        <v>2</v>
      </c>
      <c r="I256" s="153" t="s">
        <v>1598</v>
      </c>
      <c r="J256" s="153" t="s">
        <v>352</v>
      </c>
      <c r="K256" s="153" t="s">
        <v>353</v>
      </c>
      <c r="L256" s="153"/>
      <c r="M256" s="153" t="s">
        <v>254</v>
      </c>
      <c r="N256" s="153">
        <v>860062808</v>
      </c>
      <c r="O256" s="155">
        <v>6133613</v>
      </c>
      <c r="P256" s="7"/>
      <c r="Q256" s="12" t="str">
        <f>+IF(IFERROR(VLOOKUP(Tabla3[[#This Row],[Column14]],Tabla4[[NIT]:[TOTAL CREDITO]],3,FALSE),0)="",0,IFERROR(VLOOKUP(Tabla3[[#This Row],[Column14]],Tabla4[[NIT]:[TOTAL CREDITO]],3,FALSE),0))</f>
        <v>NO TIENE CUPO</v>
      </c>
      <c r="R256" s="9">
        <f>+IFERROR(VLOOKUP(Tabla3[[#This Row],[Column14]],Tabla4[[NIT]:[TOTAL CREDITO]],6,FALSE),0)</f>
        <v>0</v>
      </c>
      <c r="S2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6" s="5"/>
      <c r="AL256"/>
    </row>
    <row r="257" spans="1:38" ht="15" customHeight="1">
      <c r="A257" s="153" t="s">
        <v>1597</v>
      </c>
      <c r="B257" s="154">
        <v>42979</v>
      </c>
      <c r="C257" s="153" t="s">
        <v>1229</v>
      </c>
      <c r="D257" s="153" t="s">
        <v>1235</v>
      </c>
      <c r="E257" s="153" t="s">
        <v>1230</v>
      </c>
      <c r="F257" s="153">
        <v>1</v>
      </c>
      <c r="G257" s="153" t="s">
        <v>189</v>
      </c>
      <c r="H257" s="153">
        <v>1</v>
      </c>
      <c r="I257" s="153" t="s">
        <v>1598</v>
      </c>
      <c r="J257" s="153" t="s">
        <v>1550</v>
      </c>
      <c r="K257" s="153" t="s">
        <v>1438</v>
      </c>
      <c r="L257" s="153"/>
      <c r="M257" s="153" t="s">
        <v>254</v>
      </c>
      <c r="N257" s="153">
        <v>860062808</v>
      </c>
      <c r="O257" s="155">
        <v>3521008</v>
      </c>
      <c r="P257" s="7"/>
      <c r="Q257" s="12" t="str">
        <f>+IF(IFERROR(VLOOKUP(Tabla3[[#This Row],[Column14]],Tabla4[[NIT]:[TOTAL CREDITO]],3,FALSE),0)="",0,IFERROR(VLOOKUP(Tabla3[[#This Row],[Column14]],Tabla4[[NIT]:[TOTAL CREDITO]],3,FALSE),0))</f>
        <v>NO TIENE CUPO</v>
      </c>
      <c r="R257" s="9">
        <f>+IFERROR(VLOOKUP(Tabla3[[#This Row],[Column14]],Tabla4[[NIT]:[TOTAL CREDITO]],6,FALSE),0)</f>
        <v>0</v>
      </c>
      <c r="S2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7" s="5"/>
      <c r="AL257"/>
    </row>
    <row r="258" spans="1:38" ht="15" customHeight="1">
      <c r="A258" s="153" t="s">
        <v>1597</v>
      </c>
      <c r="B258" s="154">
        <v>42979</v>
      </c>
      <c r="C258" s="153" t="s">
        <v>1229</v>
      </c>
      <c r="D258" s="153" t="s">
        <v>1235</v>
      </c>
      <c r="E258" s="153" t="s">
        <v>1230</v>
      </c>
      <c r="F258" s="153">
        <v>1</v>
      </c>
      <c r="G258" s="153" t="s">
        <v>189</v>
      </c>
      <c r="H258" s="153">
        <v>1</v>
      </c>
      <c r="I258" s="153" t="s">
        <v>1598</v>
      </c>
      <c r="J258" s="153" t="s">
        <v>1428</v>
      </c>
      <c r="K258" s="153" t="s">
        <v>1430</v>
      </c>
      <c r="L258" s="153"/>
      <c r="M258" s="153" t="s">
        <v>254</v>
      </c>
      <c r="N258" s="153">
        <v>860062808</v>
      </c>
      <c r="O258" s="155">
        <v>3067227</v>
      </c>
      <c r="P258" s="7"/>
      <c r="Q258" s="12" t="str">
        <f>+IF(IFERROR(VLOOKUP(Tabla3[[#This Row],[Column14]],Tabla4[[NIT]:[TOTAL CREDITO]],3,FALSE),0)="",0,IFERROR(VLOOKUP(Tabla3[[#This Row],[Column14]],Tabla4[[NIT]:[TOTAL CREDITO]],3,FALSE),0))</f>
        <v>NO TIENE CUPO</v>
      </c>
      <c r="R258" s="9">
        <f>+IFERROR(VLOOKUP(Tabla3[[#This Row],[Column14]],Tabla4[[NIT]:[TOTAL CREDITO]],6,FALSE),0)</f>
        <v>0</v>
      </c>
      <c r="S2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8" s="5"/>
      <c r="AL258"/>
    </row>
    <row r="259" spans="1:38" ht="15" customHeight="1">
      <c r="A259" s="153" t="s">
        <v>1597</v>
      </c>
      <c r="B259" s="154">
        <v>42979</v>
      </c>
      <c r="C259" s="153" t="s">
        <v>1229</v>
      </c>
      <c r="D259" s="153" t="s">
        <v>1235</v>
      </c>
      <c r="E259" s="153" t="s">
        <v>1230</v>
      </c>
      <c r="F259" s="153">
        <v>1</v>
      </c>
      <c r="G259" s="153" t="s">
        <v>189</v>
      </c>
      <c r="H259" s="153">
        <v>1</v>
      </c>
      <c r="I259" s="153" t="s">
        <v>1598</v>
      </c>
      <c r="J259" s="153" t="s">
        <v>1428</v>
      </c>
      <c r="K259" s="153" t="s">
        <v>32</v>
      </c>
      <c r="L259" s="153"/>
      <c r="M259" s="153" t="s">
        <v>254</v>
      </c>
      <c r="N259" s="153">
        <v>860062808</v>
      </c>
      <c r="O259" s="155">
        <v>3067227</v>
      </c>
      <c r="P259" s="7"/>
      <c r="Q259" s="12" t="str">
        <f>+IF(IFERROR(VLOOKUP(Tabla3[[#This Row],[Column14]],Tabla4[[NIT]:[TOTAL CREDITO]],3,FALSE),0)="",0,IFERROR(VLOOKUP(Tabla3[[#This Row],[Column14]],Tabla4[[NIT]:[TOTAL CREDITO]],3,FALSE),0))</f>
        <v>NO TIENE CUPO</v>
      </c>
      <c r="R259" s="9">
        <f>+IFERROR(VLOOKUP(Tabla3[[#This Row],[Column14]],Tabla4[[NIT]:[TOTAL CREDITO]],6,FALSE),0)</f>
        <v>0</v>
      </c>
      <c r="S2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59" s="5"/>
      <c r="AL259"/>
    </row>
    <row r="260" spans="1:38" ht="15" customHeight="1">
      <c r="A260" s="153" t="s">
        <v>1599</v>
      </c>
      <c r="B260" s="154">
        <v>42979</v>
      </c>
      <c r="C260" s="153" t="s">
        <v>1229</v>
      </c>
      <c r="D260" s="153" t="s">
        <v>1235</v>
      </c>
      <c r="E260" s="153" t="s">
        <v>1230</v>
      </c>
      <c r="F260" s="153">
        <v>6</v>
      </c>
      <c r="G260" s="153" t="s">
        <v>186</v>
      </c>
      <c r="H260" s="153">
        <v>6</v>
      </c>
      <c r="I260" s="153" t="s">
        <v>1600</v>
      </c>
      <c r="J260" s="153" t="s">
        <v>27</v>
      </c>
      <c r="K260" s="153" t="s">
        <v>16</v>
      </c>
      <c r="L260" s="153"/>
      <c r="M260" s="153" t="s">
        <v>184</v>
      </c>
      <c r="N260" s="153">
        <v>900056664</v>
      </c>
      <c r="O260" s="155">
        <v>5789916</v>
      </c>
      <c r="P260" s="7"/>
      <c r="Q260" s="12" t="str">
        <f>+IF(IFERROR(VLOOKUP(Tabla3[[#This Row],[Column14]],Tabla4[[NIT]:[TOTAL CREDITO]],3,FALSE),0)="",0,IFERROR(VLOOKUP(Tabla3[[#This Row],[Column14]],Tabla4[[NIT]:[TOTAL CREDITO]],3,FALSE),0))</f>
        <v>NO TIENE CUPO</v>
      </c>
      <c r="R260" s="9">
        <f>+IFERROR(VLOOKUP(Tabla3[[#This Row],[Column14]],Tabla4[[NIT]:[TOTAL CREDITO]],6,FALSE),0)</f>
        <v>0</v>
      </c>
      <c r="S2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0" s="5"/>
      <c r="AL260"/>
    </row>
    <row r="261" spans="1:38" ht="15" customHeight="1">
      <c r="A261" s="153" t="s">
        <v>1599</v>
      </c>
      <c r="B261" s="154">
        <v>42979</v>
      </c>
      <c r="C261" s="153" t="s">
        <v>1229</v>
      </c>
      <c r="D261" s="153" t="s">
        <v>1235</v>
      </c>
      <c r="E261" s="153" t="s">
        <v>1230</v>
      </c>
      <c r="F261" s="153">
        <v>5</v>
      </c>
      <c r="G261" s="153" t="s">
        <v>186</v>
      </c>
      <c r="H261" s="153">
        <v>5</v>
      </c>
      <c r="I261" s="153" t="s">
        <v>1600</v>
      </c>
      <c r="J261" s="153" t="s">
        <v>10</v>
      </c>
      <c r="K261" s="153" t="s">
        <v>11</v>
      </c>
      <c r="L261" s="153"/>
      <c r="M261" s="153" t="s">
        <v>184</v>
      </c>
      <c r="N261" s="153">
        <v>900056664</v>
      </c>
      <c r="O261" s="155">
        <v>7554622</v>
      </c>
      <c r="P261" s="7"/>
      <c r="Q261" s="12" t="str">
        <f>+IF(IFERROR(VLOOKUP(Tabla3[[#This Row],[Column14]],Tabla4[[NIT]:[TOTAL CREDITO]],3,FALSE),0)="",0,IFERROR(VLOOKUP(Tabla3[[#This Row],[Column14]],Tabla4[[NIT]:[TOTAL CREDITO]],3,FALSE),0))</f>
        <v>NO TIENE CUPO</v>
      </c>
      <c r="R261" s="9">
        <f>+IFERROR(VLOOKUP(Tabla3[[#This Row],[Column14]],Tabla4[[NIT]:[TOTAL CREDITO]],6,FALSE),0)</f>
        <v>0</v>
      </c>
      <c r="S2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1" s="5"/>
      <c r="AL261"/>
    </row>
    <row r="262" spans="1:38" ht="15" customHeight="1">
      <c r="A262" s="153" t="s">
        <v>1599</v>
      </c>
      <c r="B262" s="154">
        <v>42979</v>
      </c>
      <c r="C262" s="153" t="s">
        <v>1229</v>
      </c>
      <c r="D262" s="153" t="s">
        <v>1235</v>
      </c>
      <c r="E262" s="153" t="s">
        <v>1230</v>
      </c>
      <c r="F262" s="153">
        <v>10</v>
      </c>
      <c r="G262" s="153" t="s">
        <v>186</v>
      </c>
      <c r="H262" s="153">
        <v>10</v>
      </c>
      <c r="I262" s="153" t="s">
        <v>1600</v>
      </c>
      <c r="J262" s="153" t="s">
        <v>25</v>
      </c>
      <c r="K262" s="153" t="s">
        <v>26</v>
      </c>
      <c r="L262" s="153"/>
      <c r="M262" s="153" t="s">
        <v>184</v>
      </c>
      <c r="N262" s="153">
        <v>900056664</v>
      </c>
      <c r="O262" s="155">
        <v>3521008</v>
      </c>
      <c r="P262" s="7"/>
      <c r="Q262" s="12" t="str">
        <f>+IF(IFERROR(VLOOKUP(Tabla3[[#This Row],[Column14]],Tabla4[[NIT]:[TOTAL CREDITO]],3,FALSE),0)="",0,IFERROR(VLOOKUP(Tabla3[[#This Row],[Column14]],Tabla4[[NIT]:[TOTAL CREDITO]],3,FALSE),0))</f>
        <v>NO TIENE CUPO</v>
      </c>
      <c r="R262" s="9">
        <f>+IFERROR(VLOOKUP(Tabla3[[#This Row],[Column14]],Tabla4[[NIT]:[TOTAL CREDITO]],6,FALSE),0)</f>
        <v>0</v>
      </c>
      <c r="S2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2" s="5"/>
      <c r="AL262"/>
    </row>
    <row r="263" spans="1:38" ht="15" customHeight="1">
      <c r="A263" s="153" t="s">
        <v>1599</v>
      </c>
      <c r="B263" s="154">
        <v>42979</v>
      </c>
      <c r="C263" s="153" t="s">
        <v>1229</v>
      </c>
      <c r="D263" s="153" t="s">
        <v>1235</v>
      </c>
      <c r="E263" s="153" t="s">
        <v>1230</v>
      </c>
      <c r="F263" s="153">
        <v>5</v>
      </c>
      <c r="G263" s="153" t="s">
        <v>186</v>
      </c>
      <c r="H263" s="153">
        <v>5</v>
      </c>
      <c r="I263" s="153" t="s">
        <v>1600</v>
      </c>
      <c r="J263" s="153" t="s">
        <v>1422</v>
      </c>
      <c r="K263" s="153" t="s">
        <v>1423</v>
      </c>
      <c r="L263" s="153"/>
      <c r="M263" s="153" t="s">
        <v>184</v>
      </c>
      <c r="N263" s="153">
        <v>900056664</v>
      </c>
      <c r="O263" s="155">
        <v>7730252</v>
      </c>
      <c r="P263" s="7"/>
      <c r="Q263" s="12" t="str">
        <f>+IF(IFERROR(VLOOKUP(Tabla3[[#This Row],[Column14]],Tabla4[[NIT]:[TOTAL CREDITO]],3,FALSE),0)="",0,IFERROR(VLOOKUP(Tabla3[[#This Row],[Column14]],Tabla4[[NIT]:[TOTAL CREDITO]],3,FALSE),0))</f>
        <v>NO TIENE CUPO</v>
      </c>
      <c r="R263" s="9">
        <f>+IFERROR(VLOOKUP(Tabla3[[#This Row],[Column14]],Tabla4[[NIT]:[TOTAL CREDITO]],6,FALSE),0)</f>
        <v>0</v>
      </c>
      <c r="S2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3" s="5"/>
      <c r="AL263"/>
    </row>
    <row r="264" spans="1:38" ht="15" customHeight="1">
      <c r="A264" s="153" t="s">
        <v>1599</v>
      </c>
      <c r="B264" s="154">
        <v>42979</v>
      </c>
      <c r="C264" s="153" t="s">
        <v>1229</v>
      </c>
      <c r="D264" s="153" t="s">
        <v>1235</v>
      </c>
      <c r="E264" s="153" t="s">
        <v>1230</v>
      </c>
      <c r="F264" s="153">
        <v>5</v>
      </c>
      <c r="G264" s="153" t="s">
        <v>186</v>
      </c>
      <c r="H264" s="153">
        <v>5</v>
      </c>
      <c r="I264" s="153" t="s">
        <v>1600</v>
      </c>
      <c r="J264" s="153" t="s">
        <v>352</v>
      </c>
      <c r="K264" s="153" t="s">
        <v>353</v>
      </c>
      <c r="L264" s="153"/>
      <c r="M264" s="153" t="s">
        <v>184</v>
      </c>
      <c r="N264" s="153">
        <v>900056664</v>
      </c>
      <c r="O264" s="155">
        <v>6133613</v>
      </c>
      <c r="P264" s="7"/>
      <c r="Q264" s="12" t="str">
        <f>+IF(IFERROR(VLOOKUP(Tabla3[[#This Row],[Column14]],Tabla4[[NIT]:[TOTAL CREDITO]],3,FALSE),0)="",0,IFERROR(VLOOKUP(Tabla3[[#This Row],[Column14]],Tabla4[[NIT]:[TOTAL CREDITO]],3,FALSE),0))</f>
        <v>NO TIENE CUPO</v>
      </c>
      <c r="R264" s="9">
        <f>+IFERROR(VLOOKUP(Tabla3[[#This Row],[Column14]],Tabla4[[NIT]:[TOTAL CREDITO]],6,FALSE),0)</f>
        <v>0</v>
      </c>
      <c r="S2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4" s="5"/>
      <c r="AL264"/>
    </row>
    <row r="265" spans="1:38" ht="15" customHeight="1">
      <c r="A265" s="153" t="s">
        <v>1599</v>
      </c>
      <c r="B265" s="154">
        <v>42979</v>
      </c>
      <c r="C265" s="153" t="s">
        <v>1229</v>
      </c>
      <c r="D265" s="153" t="s">
        <v>1235</v>
      </c>
      <c r="E265" s="153" t="s">
        <v>1230</v>
      </c>
      <c r="F265" s="153">
        <v>3</v>
      </c>
      <c r="G265" s="153" t="s">
        <v>186</v>
      </c>
      <c r="H265" s="153">
        <v>3</v>
      </c>
      <c r="I265" s="153" t="s">
        <v>1600</v>
      </c>
      <c r="J265" s="153" t="s">
        <v>352</v>
      </c>
      <c r="K265" s="153" t="s">
        <v>17</v>
      </c>
      <c r="L265" s="153"/>
      <c r="M265" s="153" t="s">
        <v>184</v>
      </c>
      <c r="N265" s="153">
        <v>900056664</v>
      </c>
      <c r="O265" s="155">
        <v>6133613</v>
      </c>
      <c r="P265" s="7"/>
      <c r="Q265" s="12" t="str">
        <f>+IF(IFERROR(VLOOKUP(Tabla3[[#This Row],[Column14]],Tabla4[[NIT]:[TOTAL CREDITO]],3,FALSE),0)="",0,IFERROR(VLOOKUP(Tabla3[[#This Row],[Column14]],Tabla4[[NIT]:[TOTAL CREDITO]],3,FALSE),0))</f>
        <v>NO TIENE CUPO</v>
      </c>
      <c r="R265" s="9">
        <f>+IFERROR(VLOOKUP(Tabla3[[#This Row],[Column14]],Tabla4[[NIT]:[TOTAL CREDITO]],6,FALSE),0)</f>
        <v>0</v>
      </c>
      <c r="S2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5" s="5"/>
      <c r="AL265"/>
    </row>
    <row r="266" spans="1:38" ht="15" customHeight="1">
      <c r="A266" s="153" t="s">
        <v>1599</v>
      </c>
      <c r="B266" s="154">
        <v>42979</v>
      </c>
      <c r="C266" s="153" t="s">
        <v>1229</v>
      </c>
      <c r="D266" s="153" t="s">
        <v>1235</v>
      </c>
      <c r="E266" s="153" t="s">
        <v>1230</v>
      </c>
      <c r="F266" s="153">
        <v>5</v>
      </c>
      <c r="G266" s="153" t="s">
        <v>186</v>
      </c>
      <c r="H266" s="153">
        <v>5</v>
      </c>
      <c r="I266" s="153" t="s">
        <v>1600</v>
      </c>
      <c r="J266" s="153" t="s">
        <v>352</v>
      </c>
      <c r="K266" s="153" t="s">
        <v>472</v>
      </c>
      <c r="L266" s="153"/>
      <c r="M266" s="153" t="s">
        <v>184</v>
      </c>
      <c r="N266" s="153">
        <v>900056664</v>
      </c>
      <c r="O266" s="155">
        <v>6133613</v>
      </c>
      <c r="P266" s="7"/>
      <c r="Q266" s="12" t="str">
        <f>+IF(IFERROR(VLOOKUP(Tabla3[[#This Row],[Column14]],Tabla4[[NIT]:[TOTAL CREDITO]],3,FALSE),0)="",0,IFERROR(VLOOKUP(Tabla3[[#This Row],[Column14]],Tabla4[[NIT]:[TOTAL CREDITO]],3,FALSE),0))</f>
        <v>NO TIENE CUPO</v>
      </c>
      <c r="R266" s="9">
        <f>+IFERROR(VLOOKUP(Tabla3[[#This Row],[Column14]],Tabla4[[NIT]:[TOTAL CREDITO]],6,FALSE),0)</f>
        <v>0</v>
      </c>
      <c r="S2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6" s="5"/>
      <c r="AL266"/>
    </row>
    <row r="267" spans="1:38" ht="15" customHeight="1">
      <c r="A267" s="153" t="s">
        <v>1599</v>
      </c>
      <c r="B267" s="154">
        <v>42979</v>
      </c>
      <c r="C267" s="153" t="s">
        <v>1229</v>
      </c>
      <c r="D267" s="153" t="s">
        <v>1235</v>
      </c>
      <c r="E267" s="153" t="s">
        <v>1230</v>
      </c>
      <c r="F267" s="153">
        <v>5</v>
      </c>
      <c r="G267" s="153" t="s">
        <v>186</v>
      </c>
      <c r="H267" s="153">
        <v>5</v>
      </c>
      <c r="I267" s="153" t="s">
        <v>1600</v>
      </c>
      <c r="J267" s="153" t="s">
        <v>1550</v>
      </c>
      <c r="K267" s="153" t="s">
        <v>1438</v>
      </c>
      <c r="L267" s="153"/>
      <c r="M267" s="153" t="s">
        <v>184</v>
      </c>
      <c r="N267" s="153">
        <v>900056664</v>
      </c>
      <c r="O267" s="155">
        <v>3521008</v>
      </c>
      <c r="P267" s="7"/>
      <c r="Q267" s="12" t="str">
        <f>+IF(IFERROR(VLOOKUP(Tabla3[[#This Row],[Column14]],Tabla4[[NIT]:[TOTAL CREDITO]],3,FALSE),0)="",0,IFERROR(VLOOKUP(Tabla3[[#This Row],[Column14]],Tabla4[[NIT]:[TOTAL CREDITO]],3,FALSE),0))</f>
        <v>NO TIENE CUPO</v>
      </c>
      <c r="R267" s="9">
        <f>+IFERROR(VLOOKUP(Tabla3[[#This Row],[Column14]],Tabla4[[NIT]:[TOTAL CREDITO]],6,FALSE),0)</f>
        <v>0</v>
      </c>
      <c r="S2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7" s="5"/>
      <c r="AL267"/>
    </row>
    <row r="268" spans="1:38" ht="15" customHeight="1">
      <c r="A268" s="153" t="s">
        <v>1599</v>
      </c>
      <c r="B268" s="154">
        <v>42979</v>
      </c>
      <c r="C268" s="153" t="s">
        <v>1229</v>
      </c>
      <c r="D268" s="153" t="s">
        <v>1235</v>
      </c>
      <c r="E268" s="153" t="s">
        <v>1230</v>
      </c>
      <c r="F268" s="153">
        <v>2</v>
      </c>
      <c r="G268" s="153" t="s">
        <v>186</v>
      </c>
      <c r="H268" s="153">
        <v>2</v>
      </c>
      <c r="I268" s="153" t="s">
        <v>1600</v>
      </c>
      <c r="J268" s="153" t="s">
        <v>1433</v>
      </c>
      <c r="K268" s="153" t="s">
        <v>1447</v>
      </c>
      <c r="L268" s="153"/>
      <c r="M268" s="153" t="s">
        <v>184</v>
      </c>
      <c r="N268" s="153">
        <v>900056664</v>
      </c>
      <c r="O268" s="155">
        <v>3941176</v>
      </c>
      <c r="P268" s="7"/>
      <c r="Q268" s="12" t="str">
        <f>+IF(IFERROR(VLOOKUP(Tabla3[[#This Row],[Column14]],Tabla4[[NIT]:[TOTAL CREDITO]],3,FALSE),0)="",0,IFERROR(VLOOKUP(Tabla3[[#This Row],[Column14]],Tabla4[[NIT]:[TOTAL CREDITO]],3,FALSE),0))</f>
        <v>NO TIENE CUPO</v>
      </c>
      <c r="R268" s="9">
        <f>+IFERROR(VLOOKUP(Tabla3[[#This Row],[Column14]],Tabla4[[NIT]:[TOTAL CREDITO]],6,FALSE),0)</f>
        <v>0</v>
      </c>
      <c r="S2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8" s="5"/>
      <c r="AL268"/>
    </row>
    <row r="269" spans="1:38" ht="15" customHeight="1">
      <c r="A269" s="153" t="s">
        <v>1599</v>
      </c>
      <c r="B269" s="154">
        <v>42979</v>
      </c>
      <c r="C269" s="153" t="s">
        <v>1229</v>
      </c>
      <c r="D269" s="153" t="s">
        <v>1235</v>
      </c>
      <c r="E269" s="153" t="s">
        <v>1230</v>
      </c>
      <c r="F269" s="153">
        <v>4</v>
      </c>
      <c r="G269" s="153" t="s">
        <v>186</v>
      </c>
      <c r="H269" s="153">
        <v>4</v>
      </c>
      <c r="I269" s="153" t="s">
        <v>1600</v>
      </c>
      <c r="J269" s="153" t="s">
        <v>1232</v>
      </c>
      <c r="K269" s="153" t="s">
        <v>353</v>
      </c>
      <c r="L269" s="153"/>
      <c r="M269" s="153" t="s">
        <v>184</v>
      </c>
      <c r="N269" s="153">
        <v>900056664</v>
      </c>
      <c r="O269" s="155">
        <v>5453782</v>
      </c>
      <c r="P269" s="7"/>
      <c r="Q269" s="12" t="str">
        <f>+IF(IFERROR(VLOOKUP(Tabla3[[#This Row],[Column14]],Tabla4[[NIT]:[TOTAL CREDITO]],3,FALSE),0)="",0,IFERROR(VLOOKUP(Tabla3[[#This Row],[Column14]],Tabla4[[NIT]:[TOTAL CREDITO]],3,FALSE),0))</f>
        <v>NO TIENE CUPO</v>
      </c>
      <c r="R269" s="9">
        <f>+IFERROR(VLOOKUP(Tabla3[[#This Row],[Column14]],Tabla4[[NIT]:[TOTAL CREDITO]],6,FALSE),0)</f>
        <v>0</v>
      </c>
      <c r="S2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69" s="5"/>
      <c r="AL269"/>
    </row>
    <row r="270" spans="1:38" ht="15" customHeight="1">
      <c r="A270" s="153" t="s">
        <v>1599</v>
      </c>
      <c r="B270" s="154">
        <v>42979</v>
      </c>
      <c r="C270" s="153" t="s">
        <v>1229</v>
      </c>
      <c r="D270" s="153" t="s">
        <v>1235</v>
      </c>
      <c r="E270" s="153" t="s">
        <v>1230</v>
      </c>
      <c r="F270" s="153">
        <v>3</v>
      </c>
      <c r="G270" s="153" t="s">
        <v>186</v>
      </c>
      <c r="H270" s="153">
        <v>3</v>
      </c>
      <c r="I270" s="153" t="s">
        <v>1600</v>
      </c>
      <c r="J270" s="153" t="s">
        <v>1232</v>
      </c>
      <c r="K270" s="153" t="s">
        <v>17</v>
      </c>
      <c r="L270" s="153"/>
      <c r="M270" s="153" t="s">
        <v>184</v>
      </c>
      <c r="N270" s="153">
        <v>900056664</v>
      </c>
      <c r="O270" s="155">
        <v>5453782</v>
      </c>
      <c r="P270" s="7"/>
      <c r="Q270" s="12" t="str">
        <f>+IF(IFERROR(VLOOKUP(Tabla3[[#This Row],[Column14]],Tabla4[[NIT]:[TOTAL CREDITO]],3,FALSE),0)="",0,IFERROR(VLOOKUP(Tabla3[[#This Row],[Column14]],Tabla4[[NIT]:[TOTAL CREDITO]],3,FALSE),0))</f>
        <v>NO TIENE CUPO</v>
      </c>
      <c r="R270" s="9">
        <f>+IFERROR(VLOOKUP(Tabla3[[#This Row],[Column14]],Tabla4[[NIT]:[TOTAL CREDITO]],6,FALSE),0)</f>
        <v>0</v>
      </c>
      <c r="S2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0" s="5"/>
      <c r="AL270"/>
    </row>
    <row r="271" spans="1:38" ht="15" customHeight="1">
      <c r="A271" s="153" t="s">
        <v>1599</v>
      </c>
      <c r="B271" s="154">
        <v>42979</v>
      </c>
      <c r="C271" s="153" t="s">
        <v>1229</v>
      </c>
      <c r="D271" s="153" t="s">
        <v>1235</v>
      </c>
      <c r="E271" s="153" t="s">
        <v>1230</v>
      </c>
      <c r="F271" s="153">
        <v>3</v>
      </c>
      <c r="G271" s="153" t="s">
        <v>186</v>
      </c>
      <c r="H271" s="153">
        <v>3</v>
      </c>
      <c r="I271" s="153" t="s">
        <v>1600</v>
      </c>
      <c r="J271" s="153" t="s">
        <v>1232</v>
      </c>
      <c r="K271" s="153" t="s">
        <v>44</v>
      </c>
      <c r="L271" s="153"/>
      <c r="M271" s="153" t="s">
        <v>184</v>
      </c>
      <c r="N271" s="153">
        <v>900056664</v>
      </c>
      <c r="O271" s="155">
        <v>5453782</v>
      </c>
      <c r="P271" s="7"/>
      <c r="Q271" s="12" t="str">
        <f>+IF(IFERROR(VLOOKUP(Tabla3[[#This Row],[Column14]],Tabla4[[NIT]:[TOTAL CREDITO]],3,FALSE),0)="",0,IFERROR(VLOOKUP(Tabla3[[#This Row],[Column14]],Tabla4[[NIT]:[TOTAL CREDITO]],3,FALSE),0))</f>
        <v>NO TIENE CUPO</v>
      </c>
      <c r="R271" s="9">
        <f>+IFERROR(VLOOKUP(Tabla3[[#This Row],[Column14]],Tabla4[[NIT]:[TOTAL CREDITO]],6,FALSE),0)</f>
        <v>0</v>
      </c>
      <c r="S2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1" s="5"/>
      <c r="AL271"/>
    </row>
    <row r="272" spans="1:38" ht="15" customHeight="1">
      <c r="A272" s="153" t="s">
        <v>1601</v>
      </c>
      <c r="B272" s="154">
        <v>42979</v>
      </c>
      <c r="C272" s="153" t="s">
        <v>1229</v>
      </c>
      <c r="D272" s="153" t="s">
        <v>1602</v>
      </c>
      <c r="E272" s="153" t="s">
        <v>1230</v>
      </c>
      <c r="F272" s="153">
        <v>2</v>
      </c>
      <c r="G272" s="153" t="s">
        <v>140</v>
      </c>
      <c r="H272" s="153">
        <v>2</v>
      </c>
      <c r="I272" s="153" t="s">
        <v>1603</v>
      </c>
      <c r="J272" s="153" t="s">
        <v>27</v>
      </c>
      <c r="K272" s="153" t="s">
        <v>16</v>
      </c>
      <c r="L272" s="153"/>
      <c r="M272" s="153" t="s">
        <v>233</v>
      </c>
      <c r="N272" s="153">
        <v>812008359</v>
      </c>
      <c r="O272" s="155">
        <v>5789916</v>
      </c>
      <c r="P272" s="7"/>
      <c r="Q272" s="12" t="str">
        <f>+IF(IFERROR(VLOOKUP(Tabla3[[#This Row],[Column14]],Tabla4[[NIT]:[TOTAL CREDITO]],3,FALSE),0)="",0,IFERROR(VLOOKUP(Tabla3[[#This Row],[Column14]],Tabla4[[NIT]:[TOTAL CREDITO]],3,FALSE),0))</f>
        <v>NO TIENE CUPO</v>
      </c>
      <c r="R272" s="9">
        <f>+IFERROR(VLOOKUP(Tabla3[[#This Row],[Column14]],Tabla4[[NIT]:[TOTAL CREDITO]],6,FALSE),0)</f>
        <v>0</v>
      </c>
      <c r="S2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2" s="5"/>
      <c r="AL272"/>
    </row>
    <row r="273" spans="1:38" ht="15" customHeight="1">
      <c r="A273" s="153" t="s">
        <v>1601</v>
      </c>
      <c r="B273" s="154">
        <v>42979</v>
      </c>
      <c r="C273" s="153" t="s">
        <v>1229</v>
      </c>
      <c r="D273" s="153" t="s">
        <v>1602</v>
      </c>
      <c r="E273" s="153" t="s">
        <v>1230</v>
      </c>
      <c r="F273" s="153">
        <v>3</v>
      </c>
      <c r="G273" s="153" t="s">
        <v>140</v>
      </c>
      <c r="H273" s="153">
        <v>3</v>
      </c>
      <c r="I273" s="153" t="s">
        <v>1603</v>
      </c>
      <c r="J273" s="153" t="s">
        <v>27</v>
      </c>
      <c r="K273" s="153" t="s">
        <v>26</v>
      </c>
      <c r="L273" s="153"/>
      <c r="M273" s="153" t="s">
        <v>233</v>
      </c>
      <c r="N273" s="153">
        <v>812008359</v>
      </c>
      <c r="O273" s="155">
        <v>5789916</v>
      </c>
      <c r="P273" s="7"/>
      <c r="Q273" s="12" t="str">
        <f>+IF(IFERROR(VLOOKUP(Tabla3[[#This Row],[Column14]],Tabla4[[NIT]:[TOTAL CREDITO]],3,FALSE),0)="",0,IFERROR(VLOOKUP(Tabla3[[#This Row],[Column14]],Tabla4[[NIT]:[TOTAL CREDITO]],3,FALSE),0))</f>
        <v>NO TIENE CUPO</v>
      </c>
      <c r="R273" s="9">
        <f>+IFERROR(VLOOKUP(Tabla3[[#This Row],[Column14]],Tabla4[[NIT]:[TOTAL CREDITO]],6,FALSE),0)</f>
        <v>0</v>
      </c>
      <c r="S2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3" s="5"/>
      <c r="AL273"/>
    </row>
    <row r="274" spans="1:38" ht="15" customHeight="1">
      <c r="A274" s="153" t="s">
        <v>1601</v>
      </c>
      <c r="B274" s="154">
        <v>42979</v>
      </c>
      <c r="C274" s="153" t="s">
        <v>1229</v>
      </c>
      <c r="D274" s="153" t="s">
        <v>1602</v>
      </c>
      <c r="E274" s="153" t="s">
        <v>1230</v>
      </c>
      <c r="F274" s="153">
        <v>1</v>
      </c>
      <c r="G274" s="153" t="s">
        <v>140</v>
      </c>
      <c r="H274" s="153">
        <v>1</v>
      </c>
      <c r="I274" s="153" t="s">
        <v>1603</v>
      </c>
      <c r="J274" s="153" t="s">
        <v>1550</v>
      </c>
      <c r="K274" s="153" t="s">
        <v>1438</v>
      </c>
      <c r="L274" s="153"/>
      <c r="M274" s="153" t="s">
        <v>233</v>
      </c>
      <c r="N274" s="153">
        <v>812008359</v>
      </c>
      <c r="O274" s="155">
        <v>3521008</v>
      </c>
      <c r="P274" s="7"/>
      <c r="Q274" s="12" t="str">
        <f>+IF(IFERROR(VLOOKUP(Tabla3[[#This Row],[Column14]],Tabla4[[NIT]:[TOTAL CREDITO]],3,FALSE),0)="",0,IFERROR(VLOOKUP(Tabla3[[#This Row],[Column14]],Tabla4[[NIT]:[TOTAL CREDITO]],3,FALSE),0))</f>
        <v>NO TIENE CUPO</v>
      </c>
      <c r="R274" s="9">
        <f>+IFERROR(VLOOKUP(Tabla3[[#This Row],[Column14]],Tabla4[[NIT]:[TOTAL CREDITO]],6,FALSE),0)</f>
        <v>0</v>
      </c>
      <c r="S2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4" s="5"/>
      <c r="AL274"/>
    </row>
    <row r="275" spans="1:38" ht="15" customHeight="1">
      <c r="A275" s="153" t="s">
        <v>1601</v>
      </c>
      <c r="B275" s="154">
        <v>42979</v>
      </c>
      <c r="C275" s="153" t="s">
        <v>1229</v>
      </c>
      <c r="D275" s="153" t="s">
        <v>1602</v>
      </c>
      <c r="E275" s="153" t="s">
        <v>1230</v>
      </c>
      <c r="F275" s="153">
        <v>1</v>
      </c>
      <c r="G275" s="153" t="s">
        <v>140</v>
      </c>
      <c r="H275" s="153">
        <v>1</v>
      </c>
      <c r="I275" s="153" t="s">
        <v>1603</v>
      </c>
      <c r="J275" s="153" t="s">
        <v>1550</v>
      </c>
      <c r="K275" s="153" t="s">
        <v>1426</v>
      </c>
      <c r="L275" s="153"/>
      <c r="M275" s="153" t="s">
        <v>233</v>
      </c>
      <c r="N275" s="153">
        <v>812008359</v>
      </c>
      <c r="O275" s="155">
        <v>3521008</v>
      </c>
      <c r="P275" s="7"/>
      <c r="Q275" s="12" t="str">
        <f>+IF(IFERROR(VLOOKUP(Tabla3[[#This Row],[Column14]],Tabla4[[NIT]:[TOTAL CREDITO]],3,FALSE),0)="",0,IFERROR(VLOOKUP(Tabla3[[#This Row],[Column14]],Tabla4[[NIT]:[TOTAL CREDITO]],3,FALSE),0))</f>
        <v>NO TIENE CUPO</v>
      </c>
      <c r="R275" s="9">
        <f>+IFERROR(VLOOKUP(Tabla3[[#This Row],[Column14]],Tabla4[[NIT]:[TOTAL CREDITO]],6,FALSE),0)</f>
        <v>0</v>
      </c>
      <c r="S2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5" s="5"/>
      <c r="AL275"/>
    </row>
    <row r="276" spans="1:38" ht="15" customHeight="1">
      <c r="A276" s="153" t="s">
        <v>1601</v>
      </c>
      <c r="B276" s="154">
        <v>42979</v>
      </c>
      <c r="C276" s="153" t="s">
        <v>1229</v>
      </c>
      <c r="D276" s="153" t="s">
        <v>1602</v>
      </c>
      <c r="E276" s="153" t="s">
        <v>1230</v>
      </c>
      <c r="F276" s="153">
        <v>8</v>
      </c>
      <c r="G276" s="153" t="s">
        <v>140</v>
      </c>
      <c r="H276" s="153">
        <v>8</v>
      </c>
      <c r="I276" s="153" t="s">
        <v>1603</v>
      </c>
      <c r="J276" s="153" t="s">
        <v>1428</v>
      </c>
      <c r="K276" s="153" t="s">
        <v>1430</v>
      </c>
      <c r="L276" s="153"/>
      <c r="M276" s="153" t="s">
        <v>233</v>
      </c>
      <c r="N276" s="153">
        <v>812008359</v>
      </c>
      <c r="O276" s="155">
        <v>3067227</v>
      </c>
      <c r="P276" s="7"/>
      <c r="Q276" s="12" t="str">
        <f>+IF(IFERROR(VLOOKUP(Tabla3[[#This Row],[Column14]],Tabla4[[NIT]:[TOTAL CREDITO]],3,FALSE),0)="",0,IFERROR(VLOOKUP(Tabla3[[#This Row],[Column14]],Tabla4[[NIT]:[TOTAL CREDITO]],3,FALSE),0))</f>
        <v>NO TIENE CUPO</v>
      </c>
      <c r="R276" s="9">
        <f>+IFERROR(VLOOKUP(Tabla3[[#This Row],[Column14]],Tabla4[[NIT]:[TOTAL CREDITO]],6,FALSE),0)</f>
        <v>0</v>
      </c>
      <c r="S2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6" s="5"/>
      <c r="AL276"/>
    </row>
    <row r="277" spans="1:38" ht="15" customHeight="1">
      <c r="A277" s="153" t="s">
        <v>1601</v>
      </c>
      <c r="B277" s="154">
        <v>42979</v>
      </c>
      <c r="C277" s="153" t="s">
        <v>1229</v>
      </c>
      <c r="D277" s="153" t="s">
        <v>1602</v>
      </c>
      <c r="E277" s="153" t="s">
        <v>1230</v>
      </c>
      <c r="F277" s="153">
        <v>18</v>
      </c>
      <c r="G277" s="153" t="s">
        <v>140</v>
      </c>
      <c r="H277" s="153">
        <v>18</v>
      </c>
      <c r="I277" s="153" t="s">
        <v>1603</v>
      </c>
      <c r="J277" s="153" t="s">
        <v>1428</v>
      </c>
      <c r="K277" s="153" t="s">
        <v>32</v>
      </c>
      <c r="L277" s="153"/>
      <c r="M277" s="153" t="s">
        <v>233</v>
      </c>
      <c r="N277" s="153">
        <v>812008359</v>
      </c>
      <c r="O277" s="155">
        <v>3067227</v>
      </c>
      <c r="P277" s="7"/>
      <c r="Q277" s="12" t="str">
        <f>+IF(IFERROR(VLOOKUP(Tabla3[[#This Row],[Column14]],Tabla4[[NIT]:[TOTAL CREDITO]],3,FALSE),0)="",0,IFERROR(VLOOKUP(Tabla3[[#This Row],[Column14]],Tabla4[[NIT]:[TOTAL CREDITO]],3,FALSE),0))</f>
        <v>NO TIENE CUPO</v>
      </c>
      <c r="R277" s="9">
        <f>+IFERROR(VLOOKUP(Tabla3[[#This Row],[Column14]],Tabla4[[NIT]:[TOTAL CREDITO]],6,FALSE),0)</f>
        <v>0</v>
      </c>
      <c r="S2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7" s="5"/>
      <c r="AL277"/>
    </row>
    <row r="278" spans="1:38" ht="15" customHeight="1">
      <c r="A278" s="153" t="s">
        <v>1604</v>
      </c>
      <c r="B278" s="154">
        <v>42979</v>
      </c>
      <c r="C278" s="153" t="s">
        <v>1229</v>
      </c>
      <c r="D278" s="153" t="s">
        <v>1602</v>
      </c>
      <c r="E278" s="153" t="s">
        <v>1230</v>
      </c>
      <c r="F278" s="153">
        <v>3</v>
      </c>
      <c r="G278" s="153" t="s">
        <v>140</v>
      </c>
      <c r="H278" s="153">
        <v>3</v>
      </c>
      <c r="I278" s="153" t="s">
        <v>1605</v>
      </c>
      <c r="J278" s="153" t="s">
        <v>27</v>
      </c>
      <c r="K278" s="153" t="s">
        <v>16</v>
      </c>
      <c r="L278" s="153"/>
      <c r="M278" s="153" t="s">
        <v>238</v>
      </c>
      <c r="N278" s="153">
        <v>812008359</v>
      </c>
      <c r="O278" s="155">
        <v>5789916</v>
      </c>
      <c r="P278" s="7"/>
      <c r="Q278" s="12" t="str">
        <f>+IF(IFERROR(VLOOKUP(Tabla3[[#This Row],[Column14]],Tabla4[[NIT]:[TOTAL CREDITO]],3,FALSE),0)="",0,IFERROR(VLOOKUP(Tabla3[[#This Row],[Column14]],Tabla4[[NIT]:[TOTAL CREDITO]],3,FALSE),0))</f>
        <v>NO TIENE CUPO</v>
      </c>
      <c r="R278" s="9">
        <f>+IFERROR(VLOOKUP(Tabla3[[#This Row],[Column14]],Tabla4[[NIT]:[TOTAL CREDITO]],6,FALSE),0)</f>
        <v>0</v>
      </c>
      <c r="S2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8" s="5"/>
      <c r="AL278"/>
    </row>
    <row r="279" spans="1:38" ht="15" customHeight="1">
      <c r="A279" s="153" t="s">
        <v>1604</v>
      </c>
      <c r="B279" s="154">
        <v>42979</v>
      </c>
      <c r="C279" s="153" t="s">
        <v>1229</v>
      </c>
      <c r="D279" s="153" t="s">
        <v>1602</v>
      </c>
      <c r="E279" s="153" t="s">
        <v>1230</v>
      </c>
      <c r="F279" s="153">
        <v>2</v>
      </c>
      <c r="G279" s="153" t="s">
        <v>140</v>
      </c>
      <c r="H279" s="153">
        <v>2</v>
      </c>
      <c r="I279" s="153" t="s">
        <v>1605</v>
      </c>
      <c r="J279" s="153" t="s">
        <v>27</v>
      </c>
      <c r="K279" s="153" t="s">
        <v>26</v>
      </c>
      <c r="L279" s="153"/>
      <c r="M279" s="153" t="s">
        <v>238</v>
      </c>
      <c r="N279" s="153">
        <v>812008359</v>
      </c>
      <c r="O279" s="155">
        <v>5789916</v>
      </c>
      <c r="P279" s="7"/>
      <c r="Q279" s="12" t="str">
        <f>+IF(IFERROR(VLOOKUP(Tabla3[[#This Row],[Column14]],Tabla4[[NIT]:[TOTAL CREDITO]],3,FALSE),0)="",0,IFERROR(VLOOKUP(Tabla3[[#This Row],[Column14]],Tabla4[[NIT]:[TOTAL CREDITO]],3,FALSE),0))</f>
        <v>NO TIENE CUPO</v>
      </c>
      <c r="R279" s="9">
        <f>+IFERROR(VLOOKUP(Tabla3[[#This Row],[Column14]],Tabla4[[NIT]:[TOTAL CREDITO]],6,FALSE),0)</f>
        <v>0</v>
      </c>
      <c r="S2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79" s="5"/>
      <c r="AL279"/>
    </row>
    <row r="280" spans="1:38" ht="15" customHeight="1">
      <c r="A280" s="153" t="s">
        <v>1604</v>
      </c>
      <c r="B280" s="154">
        <v>42979</v>
      </c>
      <c r="C280" s="153" t="s">
        <v>1229</v>
      </c>
      <c r="D280" s="153" t="s">
        <v>1602</v>
      </c>
      <c r="E280" s="153" t="s">
        <v>1230</v>
      </c>
      <c r="F280" s="153">
        <v>1</v>
      </c>
      <c r="G280" s="153" t="s">
        <v>140</v>
      </c>
      <c r="H280" s="153">
        <v>1</v>
      </c>
      <c r="I280" s="153" t="s">
        <v>1605</v>
      </c>
      <c r="J280" s="153" t="s">
        <v>25</v>
      </c>
      <c r="K280" s="153" t="s">
        <v>26</v>
      </c>
      <c r="L280" s="153"/>
      <c r="M280" s="153" t="s">
        <v>238</v>
      </c>
      <c r="N280" s="153">
        <v>812008359</v>
      </c>
      <c r="O280" s="155">
        <v>3521008</v>
      </c>
      <c r="P280" s="7"/>
      <c r="Q280" s="12" t="str">
        <f>+IF(IFERROR(VLOOKUP(Tabla3[[#This Row],[Column14]],Tabla4[[NIT]:[TOTAL CREDITO]],3,FALSE),0)="",0,IFERROR(VLOOKUP(Tabla3[[#This Row],[Column14]],Tabla4[[NIT]:[TOTAL CREDITO]],3,FALSE),0))</f>
        <v>NO TIENE CUPO</v>
      </c>
      <c r="R280" s="9">
        <f>+IFERROR(VLOOKUP(Tabla3[[#This Row],[Column14]],Tabla4[[NIT]:[TOTAL CREDITO]],6,FALSE),0)</f>
        <v>0</v>
      </c>
      <c r="S2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0" s="5"/>
      <c r="AL280"/>
    </row>
    <row r="281" spans="1:38" ht="15" customHeight="1">
      <c r="A281" s="153" t="s">
        <v>1604</v>
      </c>
      <c r="B281" s="154">
        <v>42979</v>
      </c>
      <c r="C281" s="153" t="s">
        <v>1229</v>
      </c>
      <c r="D281" s="153" t="s">
        <v>1602</v>
      </c>
      <c r="E281" s="153" t="s">
        <v>1230</v>
      </c>
      <c r="F281" s="153">
        <v>2</v>
      </c>
      <c r="G281" s="153" t="s">
        <v>140</v>
      </c>
      <c r="H281" s="153">
        <v>2</v>
      </c>
      <c r="I281" s="153" t="s">
        <v>1605</v>
      </c>
      <c r="J281" s="153" t="s">
        <v>1550</v>
      </c>
      <c r="K281" s="153" t="s">
        <v>1438</v>
      </c>
      <c r="L281" s="153"/>
      <c r="M281" s="153" t="s">
        <v>238</v>
      </c>
      <c r="N281" s="153">
        <v>812008359</v>
      </c>
      <c r="O281" s="155">
        <v>3521008</v>
      </c>
      <c r="P281" s="7"/>
      <c r="Q281" s="12" t="str">
        <f>+IF(IFERROR(VLOOKUP(Tabla3[[#This Row],[Column14]],Tabla4[[NIT]:[TOTAL CREDITO]],3,FALSE),0)="",0,IFERROR(VLOOKUP(Tabla3[[#This Row],[Column14]],Tabla4[[NIT]:[TOTAL CREDITO]],3,FALSE),0))</f>
        <v>NO TIENE CUPO</v>
      </c>
      <c r="R281" s="9">
        <f>+IFERROR(VLOOKUP(Tabla3[[#This Row],[Column14]],Tabla4[[NIT]:[TOTAL CREDITO]],6,FALSE),0)</f>
        <v>0</v>
      </c>
      <c r="S2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1" s="5"/>
      <c r="AL281"/>
    </row>
    <row r="282" spans="1:38" ht="15" customHeight="1">
      <c r="A282" s="153" t="s">
        <v>1604</v>
      </c>
      <c r="B282" s="154">
        <v>42979</v>
      </c>
      <c r="C282" s="153" t="s">
        <v>1229</v>
      </c>
      <c r="D282" s="153" t="s">
        <v>1602</v>
      </c>
      <c r="E282" s="153" t="s">
        <v>1230</v>
      </c>
      <c r="F282" s="153">
        <v>10</v>
      </c>
      <c r="G282" s="153" t="s">
        <v>140</v>
      </c>
      <c r="H282" s="153">
        <v>10</v>
      </c>
      <c r="I282" s="153" t="s">
        <v>1605</v>
      </c>
      <c r="J282" s="153" t="s">
        <v>1428</v>
      </c>
      <c r="K282" s="153" t="s">
        <v>1430</v>
      </c>
      <c r="L282" s="153"/>
      <c r="M282" s="153" t="s">
        <v>238</v>
      </c>
      <c r="N282" s="153">
        <v>812008359</v>
      </c>
      <c r="O282" s="155">
        <v>3067227</v>
      </c>
      <c r="P282" s="7"/>
      <c r="Q282" s="12" t="str">
        <f>+IF(IFERROR(VLOOKUP(Tabla3[[#This Row],[Column14]],Tabla4[[NIT]:[TOTAL CREDITO]],3,FALSE),0)="",0,IFERROR(VLOOKUP(Tabla3[[#This Row],[Column14]],Tabla4[[NIT]:[TOTAL CREDITO]],3,FALSE),0))</f>
        <v>NO TIENE CUPO</v>
      </c>
      <c r="R282" s="9">
        <f>+IFERROR(VLOOKUP(Tabla3[[#This Row],[Column14]],Tabla4[[NIT]:[TOTAL CREDITO]],6,FALSE),0)</f>
        <v>0</v>
      </c>
      <c r="S2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2" s="5"/>
      <c r="AL282"/>
    </row>
    <row r="283" spans="1:38" ht="15" customHeight="1">
      <c r="A283" s="153" t="s">
        <v>1604</v>
      </c>
      <c r="B283" s="154">
        <v>42979</v>
      </c>
      <c r="C283" s="153" t="s">
        <v>1229</v>
      </c>
      <c r="D283" s="153" t="s">
        <v>1602</v>
      </c>
      <c r="E283" s="153" t="s">
        <v>1230</v>
      </c>
      <c r="F283" s="153">
        <v>55</v>
      </c>
      <c r="G283" s="153" t="s">
        <v>140</v>
      </c>
      <c r="H283" s="153">
        <v>55</v>
      </c>
      <c r="I283" s="153" t="s">
        <v>1605</v>
      </c>
      <c r="J283" s="153" t="s">
        <v>1428</v>
      </c>
      <c r="K283" s="153" t="s">
        <v>32</v>
      </c>
      <c r="L283" s="153"/>
      <c r="M283" s="153" t="s">
        <v>238</v>
      </c>
      <c r="N283" s="153">
        <v>812008359</v>
      </c>
      <c r="O283" s="155">
        <v>3067227</v>
      </c>
      <c r="P283" s="7"/>
      <c r="Q283" s="12" t="str">
        <f>+IF(IFERROR(VLOOKUP(Tabla3[[#This Row],[Column14]],Tabla4[[NIT]:[TOTAL CREDITO]],3,FALSE),0)="",0,IFERROR(VLOOKUP(Tabla3[[#This Row],[Column14]],Tabla4[[NIT]:[TOTAL CREDITO]],3,FALSE),0))</f>
        <v>NO TIENE CUPO</v>
      </c>
      <c r="R283" s="9">
        <f>+IFERROR(VLOOKUP(Tabla3[[#This Row],[Column14]],Tabla4[[NIT]:[TOTAL CREDITO]],6,FALSE),0)</f>
        <v>0</v>
      </c>
      <c r="S2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3" s="5"/>
      <c r="AL283"/>
    </row>
    <row r="284" spans="1:38" ht="15" customHeight="1">
      <c r="A284" s="153" t="s">
        <v>1606</v>
      </c>
      <c r="B284" s="154">
        <v>42979</v>
      </c>
      <c r="C284" s="153" t="s">
        <v>1229</v>
      </c>
      <c r="D284" s="153" t="s">
        <v>1602</v>
      </c>
      <c r="E284" s="153" t="s">
        <v>1230</v>
      </c>
      <c r="F284" s="153">
        <v>1</v>
      </c>
      <c r="G284" s="153" t="s">
        <v>140</v>
      </c>
      <c r="H284" s="153">
        <v>1</v>
      </c>
      <c r="I284" s="153" t="s">
        <v>1607</v>
      </c>
      <c r="J284" s="153" t="s">
        <v>27</v>
      </c>
      <c r="K284" s="153" t="s">
        <v>32</v>
      </c>
      <c r="L284" s="153"/>
      <c r="M284" s="153" t="s">
        <v>139</v>
      </c>
      <c r="N284" s="153">
        <v>812008359</v>
      </c>
      <c r="O284" s="155">
        <v>5789916</v>
      </c>
      <c r="P284" s="7"/>
      <c r="Q284" s="12" t="str">
        <f>+IF(IFERROR(VLOOKUP(Tabla3[[#This Row],[Column14]],Tabla4[[NIT]:[TOTAL CREDITO]],3,FALSE),0)="",0,IFERROR(VLOOKUP(Tabla3[[#This Row],[Column14]],Tabla4[[NIT]:[TOTAL CREDITO]],3,FALSE),0))</f>
        <v>NO TIENE CUPO</v>
      </c>
      <c r="R284" s="9">
        <f>+IFERROR(VLOOKUP(Tabla3[[#This Row],[Column14]],Tabla4[[NIT]:[TOTAL CREDITO]],6,FALSE),0)</f>
        <v>0</v>
      </c>
      <c r="S2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4" s="5"/>
      <c r="AL284"/>
    </row>
    <row r="285" spans="1:38" ht="15" customHeight="1">
      <c r="A285" s="153" t="s">
        <v>1606</v>
      </c>
      <c r="B285" s="154">
        <v>42979</v>
      </c>
      <c r="C285" s="153" t="s">
        <v>1229</v>
      </c>
      <c r="D285" s="153" t="s">
        <v>1602</v>
      </c>
      <c r="E285" s="153" t="s">
        <v>1230</v>
      </c>
      <c r="F285" s="153">
        <v>1</v>
      </c>
      <c r="G285" s="153" t="s">
        <v>140</v>
      </c>
      <c r="H285" s="153">
        <v>1</v>
      </c>
      <c r="I285" s="153" t="s">
        <v>1607</v>
      </c>
      <c r="J285" s="153" t="s">
        <v>27</v>
      </c>
      <c r="K285" s="153" t="s">
        <v>16</v>
      </c>
      <c r="L285" s="153"/>
      <c r="M285" s="153" t="s">
        <v>139</v>
      </c>
      <c r="N285" s="153">
        <v>812008359</v>
      </c>
      <c r="O285" s="155">
        <v>5789916</v>
      </c>
      <c r="P285" s="7"/>
      <c r="Q285" s="12" t="str">
        <f>+IF(IFERROR(VLOOKUP(Tabla3[[#This Row],[Column14]],Tabla4[[NIT]:[TOTAL CREDITO]],3,FALSE),0)="",0,IFERROR(VLOOKUP(Tabla3[[#This Row],[Column14]],Tabla4[[NIT]:[TOTAL CREDITO]],3,FALSE),0))</f>
        <v>NO TIENE CUPO</v>
      </c>
      <c r="R285" s="9">
        <f>+IFERROR(VLOOKUP(Tabla3[[#This Row],[Column14]],Tabla4[[NIT]:[TOTAL CREDITO]],6,FALSE),0)</f>
        <v>0</v>
      </c>
      <c r="S2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5" s="5"/>
      <c r="AL285"/>
    </row>
    <row r="286" spans="1:38" ht="15" customHeight="1">
      <c r="A286" s="153" t="s">
        <v>1606</v>
      </c>
      <c r="B286" s="154">
        <v>42979</v>
      </c>
      <c r="C286" s="153" t="s">
        <v>1229</v>
      </c>
      <c r="D286" s="153" t="s">
        <v>1602</v>
      </c>
      <c r="E286" s="153" t="s">
        <v>1230</v>
      </c>
      <c r="F286" s="153">
        <v>4</v>
      </c>
      <c r="G286" s="153" t="s">
        <v>140</v>
      </c>
      <c r="H286" s="153">
        <v>4</v>
      </c>
      <c r="I286" s="153" t="s">
        <v>1607</v>
      </c>
      <c r="J286" s="153" t="s">
        <v>27</v>
      </c>
      <c r="K286" s="153" t="s">
        <v>26</v>
      </c>
      <c r="L286" s="153"/>
      <c r="M286" s="153" t="s">
        <v>139</v>
      </c>
      <c r="N286" s="153">
        <v>812008359</v>
      </c>
      <c r="O286" s="155">
        <v>5789916</v>
      </c>
      <c r="P286" s="7"/>
      <c r="Q286" s="12" t="str">
        <f>+IF(IFERROR(VLOOKUP(Tabla3[[#This Row],[Column14]],Tabla4[[NIT]:[TOTAL CREDITO]],3,FALSE),0)="",0,IFERROR(VLOOKUP(Tabla3[[#This Row],[Column14]],Tabla4[[NIT]:[TOTAL CREDITO]],3,FALSE),0))</f>
        <v>NO TIENE CUPO</v>
      </c>
      <c r="R286" s="9">
        <f>+IFERROR(VLOOKUP(Tabla3[[#This Row],[Column14]],Tabla4[[NIT]:[TOTAL CREDITO]],6,FALSE),0)</f>
        <v>0</v>
      </c>
      <c r="S2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6" s="5"/>
      <c r="AL286"/>
    </row>
    <row r="287" spans="1:38" ht="15" customHeight="1">
      <c r="A287" s="153" t="s">
        <v>1606</v>
      </c>
      <c r="B287" s="154">
        <v>42979</v>
      </c>
      <c r="C287" s="153" t="s">
        <v>1229</v>
      </c>
      <c r="D287" s="153" t="s">
        <v>1602</v>
      </c>
      <c r="E287" s="153" t="s">
        <v>1230</v>
      </c>
      <c r="F287" s="153">
        <v>1</v>
      </c>
      <c r="G287" s="153" t="s">
        <v>140</v>
      </c>
      <c r="H287" s="153">
        <v>1</v>
      </c>
      <c r="I287" s="153" t="s">
        <v>1607</v>
      </c>
      <c r="J287" s="153" t="s">
        <v>1550</v>
      </c>
      <c r="K287" s="153" t="s">
        <v>1438</v>
      </c>
      <c r="L287" s="153"/>
      <c r="M287" s="153" t="s">
        <v>139</v>
      </c>
      <c r="N287" s="153">
        <v>812008359</v>
      </c>
      <c r="O287" s="155">
        <v>3521008</v>
      </c>
      <c r="P287" s="7"/>
      <c r="Q287" s="12" t="str">
        <f>+IF(IFERROR(VLOOKUP(Tabla3[[#This Row],[Column14]],Tabla4[[NIT]:[TOTAL CREDITO]],3,FALSE),0)="",0,IFERROR(VLOOKUP(Tabla3[[#This Row],[Column14]],Tabla4[[NIT]:[TOTAL CREDITO]],3,FALSE),0))</f>
        <v>NO TIENE CUPO</v>
      </c>
      <c r="R287" s="9">
        <f>+IFERROR(VLOOKUP(Tabla3[[#This Row],[Column14]],Tabla4[[NIT]:[TOTAL CREDITO]],6,FALSE),0)</f>
        <v>0</v>
      </c>
      <c r="S2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7" s="5"/>
      <c r="AL287"/>
    </row>
    <row r="288" spans="1:38" ht="15" customHeight="1">
      <c r="A288" s="153" t="s">
        <v>1606</v>
      </c>
      <c r="B288" s="154">
        <v>42979</v>
      </c>
      <c r="C288" s="153" t="s">
        <v>1229</v>
      </c>
      <c r="D288" s="153" t="s">
        <v>1602</v>
      </c>
      <c r="E288" s="153" t="s">
        <v>1230</v>
      </c>
      <c r="F288" s="153">
        <v>5</v>
      </c>
      <c r="G288" s="153" t="s">
        <v>140</v>
      </c>
      <c r="H288" s="153">
        <v>5</v>
      </c>
      <c r="I288" s="153" t="s">
        <v>1607</v>
      </c>
      <c r="J288" s="153" t="s">
        <v>1428</v>
      </c>
      <c r="K288" s="153" t="s">
        <v>32</v>
      </c>
      <c r="L288" s="153"/>
      <c r="M288" s="153" t="s">
        <v>139</v>
      </c>
      <c r="N288" s="153">
        <v>812008359</v>
      </c>
      <c r="O288" s="155">
        <v>3067227</v>
      </c>
      <c r="P288" s="7"/>
      <c r="Q288" s="12" t="str">
        <f>+IF(IFERROR(VLOOKUP(Tabla3[[#This Row],[Column14]],Tabla4[[NIT]:[TOTAL CREDITO]],3,FALSE),0)="",0,IFERROR(VLOOKUP(Tabla3[[#This Row],[Column14]],Tabla4[[NIT]:[TOTAL CREDITO]],3,FALSE),0))</f>
        <v>NO TIENE CUPO</v>
      </c>
      <c r="R288" s="9">
        <f>+IFERROR(VLOOKUP(Tabla3[[#This Row],[Column14]],Tabla4[[NIT]:[TOTAL CREDITO]],6,FALSE),0)</f>
        <v>0</v>
      </c>
      <c r="S2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288" s="5"/>
      <c r="AL288"/>
    </row>
    <row r="289" spans="1:38" ht="15" customHeight="1">
      <c r="A289" s="153" t="s">
        <v>1608</v>
      </c>
      <c r="B289" s="154">
        <v>42979</v>
      </c>
      <c r="C289" s="153" t="s">
        <v>1229</v>
      </c>
      <c r="D289" s="153" t="s">
        <v>1235</v>
      </c>
      <c r="E289" s="153" t="s">
        <v>1547</v>
      </c>
      <c r="F289" s="153">
        <v>1</v>
      </c>
      <c r="G289" s="153" t="s">
        <v>187</v>
      </c>
      <c r="H289" s="153">
        <v>1</v>
      </c>
      <c r="I289" s="153" t="s">
        <v>187</v>
      </c>
      <c r="J289" s="153" t="s">
        <v>10</v>
      </c>
      <c r="K289" s="153" t="s">
        <v>11</v>
      </c>
      <c r="L289" s="153"/>
      <c r="M289" s="153" t="s">
        <v>184</v>
      </c>
      <c r="N289" s="153">
        <v>900695615</v>
      </c>
      <c r="O289" s="155">
        <v>7554622</v>
      </c>
      <c r="P289" s="7"/>
      <c r="Q289" s="12">
        <f>+IF(IFERROR(VLOOKUP(Tabla3[[#This Row],[Column14]],Tabla4[[NIT]:[TOTAL CREDITO]],3,FALSE),0)="",0,IFERROR(VLOOKUP(Tabla3[[#This Row],[Column14]],Tabla4[[NIT]:[TOTAL CREDITO]],3,FALSE),0))</f>
        <v>0</v>
      </c>
      <c r="R289" s="9">
        <f>+IFERROR(VLOOKUP(Tabla3[[#This Row],[Column14]],Tabla4[[NIT]:[TOTAL CREDITO]],6,FALSE),0)</f>
        <v>0</v>
      </c>
      <c r="S2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89" s="5"/>
      <c r="AL289"/>
    </row>
    <row r="290" spans="1:38" ht="15" customHeight="1">
      <c r="A290" s="153" t="s">
        <v>1608</v>
      </c>
      <c r="B290" s="154">
        <v>42979</v>
      </c>
      <c r="C290" s="153" t="s">
        <v>1229</v>
      </c>
      <c r="D290" s="153" t="s">
        <v>1235</v>
      </c>
      <c r="E290" s="153" t="s">
        <v>1547</v>
      </c>
      <c r="F290" s="153">
        <v>7</v>
      </c>
      <c r="G290" s="153" t="s">
        <v>187</v>
      </c>
      <c r="H290" s="153">
        <v>7</v>
      </c>
      <c r="I290" s="153" t="s">
        <v>187</v>
      </c>
      <c r="J290" s="153" t="s">
        <v>1422</v>
      </c>
      <c r="K290" s="153" t="s">
        <v>1423</v>
      </c>
      <c r="L290" s="153"/>
      <c r="M290" s="153" t="s">
        <v>184</v>
      </c>
      <c r="N290" s="153">
        <v>900695615</v>
      </c>
      <c r="O290" s="155">
        <v>7730252</v>
      </c>
      <c r="P290" s="7"/>
      <c r="Q290" s="12">
        <f>+IF(IFERROR(VLOOKUP(Tabla3[[#This Row],[Column14]],Tabla4[[NIT]:[TOTAL CREDITO]],3,FALSE),0)="",0,IFERROR(VLOOKUP(Tabla3[[#This Row],[Column14]],Tabla4[[NIT]:[TOTAL CREDITO]],3,FALSE),0))</f>
        <v>0</v>
      </c>
      <c r="R290" s="9">
        <f>+IFERROR(VLOOKUP(Tabla3[[#This Row],[Column14]],Tabla4[[NIT]:[TOTAL CREDITO]],6,FALSE),0)</f>
        <v>0</v>
      </c>
      <c r="S2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0" s="5"/>
      <c r="AL290"/>
    </row>
    <row r="291" spans="1:38" ht="15" customHeight="1">
      <c r="A291" s="153" t="s">
        <v>1608</v>
      </c>
      <c r="B291" s="154">
        <v>42979</v>
      </c>
      <c r="C291" s="153" t="s">
        <v>1229</v>
      </c>
      <c r="D291" s="153" t="s">
        <v>1235</v>
      </c>
      <c r="E291" s="153" t="s">
        <v>1547</v>
      </c>
      <c r="F291" s="153">
        <v>2</v>
      </c>
      <c r="G291" s="153" t="s">
        <v>187</v>
      </c>
      <c r="H291" s="153">
        <v>2</v>
      </c>
      <c r="I291" s="153" t="s">
        <v>187</v>
      </c>
      <c r="J291" s="153" t="s">
        <v>352</v>
      </c>
      <c r="K291" s="153" t="s">
        <v>353</v>
      </c>
      <c r="L291" s="153"/>
      <c r="M291" s="153" t="s">
        <v>184</v>
      </c>
      <c r="N291" s="153">
        <v>900695615</v>
      </c>
      <c r="O291" s="155">
        <v>6133613</v>
      </c>
      <c r="P291" s="7"/>
      <c r="Q291" s="12">
        <f>+IF(IFERROR(VLOOKUP(Tabla3[[#This Row],[Column14]],Tabla4[[NIT]:[TOTAL CREDITO]],3,FALSE),0)="",0,IFERROR(VLOOKUP(Tabla3[[#This Row],[Column14]],Tabla4[[NIT]:[TOTAL CREDITO]],3,FALSE),0))</f>
        <v>0</v>
      </c>
      <c r="R291" s="9">
        <f>+IFERROR(VLOOKUP(Tabla3[[#This Row],[Column14]],Tabla4[[NIT]:[TOTAL CREDITO]],6,FALSE),0)</f>
        <v>0</v>
      </c>
      <c r="S2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1" s="5"/>
      <c r="AL291"/>
    </row>
    <row r="292" spans="1:38" ht="15" customHeight="1">
      <c r="A292" s="153" t="s">
        <v>1608</v>
      </c>
      <c r="B292" s="154">
        <v>42979</v>
      </c>
      <c r="C292" s="153" t="s">
        <v>1229</v>
      </c>
      <c r="D292" s="153" t="s">
        <v>1235</v>
      </c>
      <c r="E292" s="153" t="s">
        <v>1547</v>
      </c>
      <c r="F292" s="153">
        <v>1</v>
      </c>
      <c r="G292" s="153" t="s">
        <v>187</v>
      </c>
      <c r="H292" s="153">
        <v>1</v>
      </c>
      <c r="I292" s="153" t="s">
        <v>187</v>
      </c>
      <c r="J292" s="153" t="s">
        <v>1555</v>
      </c>
      <c r="K292" s="153" t="s">
        <v>11</v>
      </c>
      <c r="L292" s="153"/>
      <c r="M292" s="153" t="s">
        <v>184</v>
      </c>
      <c r="N292" s="153">
        <v>900695615</v>
      </c>
      <c r="O292" s="155">
        <v>7730252</v>
      </c>
      <c r="P292" s="7"/>
      <c r="Q292" s="12">
        <f>+IF(IFERROR(VLOOKUP(Tabla3[[#This Row],[Column14]],Tabla4[[NIT]:[TOTAL CREDITO]],3,FALSE),0)="",0,IFERROR(VLOOKUP(Tabla3[[#This Row],[Column14]],Tabla4[[NIT]:[TOTAL CREDITO]],3,FALSE),0))</f>
        <v>0</v>
      </c>
      <c r="R292" s="9">
        <f>+IFERROR(VLOOKUP(Tabla3[[#This Row],[Column14]],Tabla4[[NIT]:[TOTAL CREDITO]],6,FALSE),0)</f>
        <v>0</v>
      </c>
      <c r="S2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2" s="5"/>
      <c r="AL292"/>
    </row>
    <row r="293" spans="1:38" ht="15" customHeight="1">
      <c r="A293" s="153" t="s">
        <v>1609</v>
      </c>
      <c r="B293" s="154">
        <v>42979</v>
      </c>
      <c r="C293" s="153" t="s">
        <v>1545</v>
      </c>
      <c r="D293" s="153" t="s">
        <v>1235</v>
      </c>
      <c r="E293" s="153" t="s">
        <v>1547</v>
      </c>
      <c r="F293" s="153">
        <v>1</v>
      </c>
      <c r="G293" s="153" t="s">
        <v>103</v>
      </c>
      <c r="H293" s="153">
        <v>1</v>
      </c>
      <c r="I293" s="153" t="s">
        <v>1610</v>
      </c>
      <c r="J293" s="153" t="s">
        <v>27</v>
      </c>
      <c r="K293" s="153" t="s">
        <v>32</v>
      </c>
      <c r="L293" s="153"/>
      <c r="M293" s="153" t="s">
        <v>104</v>
      </c>
      <c r="N293" s="153">
        <v>900425597</v>
      </c>
      <c r="O293" s="155">
        <v>5789916</v>
      </c>
      <c r="P293" s="7"/>
      <c r="Q293" s="12">
        <f>+IF(IFERROR(VLOOKUP(Tabla3[[#This Row],[Column14]],Tabla4[[NIT]:[TOTAL CREDITO]],3,FALSE),0)="",0,IFERROR(VLOOKUP(Tabla3[[#This Row],[Column14]],Tabla4[[NIT]:[TOTAL CREDITO]],3,FALSE),0))</f>
        <v>0</v>
      </c>
      <c r="R293" s="9">
        <f>+IFERROR(VLOOKUP(Tabla3[[#This Row],[Column14]],Tabla4[[NIT]:[TOTAL CREDITO]],6,FALSE),0)</f>
        <v>0</v>
      </c>
      <c r="S2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3" s="5"/>
      <c r="AL293"/>
    </row>
    <row r="294" spans="1:38" ht="15" customHeight="1">
      <c r="A294" s="153" t="s">
        <v>1609</v>
      </c>
      <c r="B294" s="154">
        <v>42979</v>
      </c>
      <c r="C294" s="153" t="s">
        <v>1545</v>
      </c>
      <c r="D294" s="153" t="s">
        <v>1235</v>
      </c>
      <c r="E294" s="153" t="s">
        <v>1547</v>
      </c>
      <c r="F294" s="153">
        <v>1</v>
      </c>
      <c r="G294" s="153" t="s">
        <v>103</v>
      </c>
      <c r="H294" s="153">
        <v>1</v>
      </c>
      <c r="I294" s="153" t="s">
        <v>1610</v>
      </c>
      <c r="J294" s="153" t="s">
        <v>27</v>
      </c>
      <c r="K294" s="153" t="s">
        <v>16</v>
      </c>
      <c r="L294" s="153"/>
      <c r="M294" s="153" t="s">
        <v>104</v>
      </c>
      <c r="N294" s="153">
        <v>900425597</v>
      </c>
      <c r="O294" s="155">
        <v>5789916</v>
      </c>
      <c r="P294" s="7"/>
      <c r="Q294" s="12">
        <f>+IF(IFERROR(VLOOKUP(Tabla3[[#This Row],[Column14]],Tabla4[[NIT]:[TOTAL CREDITO]],3,FALSE),0)="",0,IFERROR(VLOOKUP(Tabla3[[#This Row],[Column14]],Tabla4[[NIT]:[TOTAL CREDITO]],3,FALSE),0))</f>
        <v>0</v>
      </c>
      <c r="R294" s="9">
        <f>+IFERROR(VLOOKUP(Tabla3[[#This Row],[Column14]],Tabla4[[NIT]:[TOTAL CREDITO]],6,FALSE),0)</f>
        <v>0</v>
      </c>
      <c r="S2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4" s="5"/>
      <c r="AL294"/>
    </row>
    <row r="295" spans="1:38" ht="15" customHeight="1">
      <c r="A295" s="153" t="s">
        <v>1609</v>
      </c>
      <c r="B295" s="154">
        <v>42979</v>
      </c>
      <c r="C295" s="153" t="s">
        <v>1545</v>
      </c>
      <c r="D295" s="153" t="s">
        <v>1235</v>
      </c>
      <c r="E295" s="153" t="s">
        <v>1547</v>
      </c>
      <c r="F295" s="153">
        <v>1</v>
      </c>
      <c r="G295" s="153" t="s">
        <v>103</v>
      </c>
      <c r="H295" s="153">
        <v>1</v>
      </c>
      <c r="I295" s="153" t="s">
        <v>1610</v>
      </c>
      <c r="J295" s="153" t="s">
        <v>25</v>
      </c>
      <c r="K295" s="153" t="s">
        <v>26</v>
      </c>
      <c r="L295" s="153"/>
      <c r="M295" s="153" t="s">
        <v>104</v>
      </c>
      <c r="N295" s="153">
        <v>900425597</v>
      </c>
      <c r="O295" s="155">
        <v>3521008</v>
      </c>
      <c r="P295" s="7"/>
      <c r="Q295" s="12">
        <f>+IF(IFERROR(VLOOKUP(Tabla3[[#This Row],[Column14]],Tabla4[[NIT]:[TOTAL CREDITO]],3,FALSE),0)="",0,IFERROR(VLOOKUP(Tabla3[[#This Row],[Column14]],Tabla4[[NIT]:[TOTAL CREDITO]],3,FALSE),0))</f>
        <v>0</v>
      </c>
      <c r="R295" s="9">
        <f>+IFERROR(VLOOKUP(Tabla3[[#This Row],[Column14]],Tabla4[[NIT]:[TOTAL CREDITO]],6,FALSE),0)</f>
        <v>0</v>
      </c>
      <c r="S2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5" s="5"/>
      <c r="AL295"/>
    </row>
    <row r="296" spans="1:38" ht="15" customHeight="1">
      <c r="A296" s="153" t="s">
        <v>1609</v>
      </c>
      <c r="B296" s="154">
        <v>42979</v>
      </c>
      <c r="C296" s="153" t="s">
        <v>1545</v>
      </c>
      <c r="D296" s="153" t="s">
        <v>1235</v>
      </c>
      <c r="E296" s="153" t="s">
        <v>1547</v>
      </c>
      <c r="F296" s="153">
        <v>1</v>
      </c>
      <c r="G296" s="153" t="s">
        <v>103</v>
      </c>
      <c r="H296" s="153">
        <v>1</v>
      </c>
      <c r="I296" s="153" t="s">
        <v>1610</v>
      </c>
      <c r="J296" s="153" t="s">
        <v>352</v>
      </c>
      <c r="K296" s="153" t="s">
        <v>353</v>
      </c>
      <c r="L296" s="153"/>
      <c r="M296" s="153" t="s">
        <v>104</v>
      </c>
      <c r="N296" s="153">
        <v>900425597</v>
      </c>
      <c r="O296" s="155">
        <v>6133613</v>
      </c>
      <c r="P296" s="7"/>
      <c r="Q296" s="12">
        <f>+IF(IFERROR(VLOOKUP(Tabla3[[#This Row],[Column14]],Tabla4[[NIT]:[TOTAL CREDITO]],3,FALSE),0)="",0,IFERROR(VLOOKUP(Tabla3[[#This Row],[Column14]],Tabla4[[NIT]:[TOTAL CREDITO]],3,FALSE),0))</f>
        <v>0</v>
      </c>
      <c r="R296" s="9">
        <f>+IFERROR(VLOOKUP(Tabla3[[#This Row],[Column14]],Tabla4[[NIT]:[TOTAL CREDITO]],6,FALSE),0)</f>
        <v>0</v>
      </c>
      <c r="S2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6" s="5"/>
      <c r="AL296"/>
    </row>
    <row r="297" spans="1:38" ht="15" customHeight="1">
      <c r="A297" s="153" t="s">
        <v>1609</v>
      </c>
      <c r="B297" s="154">
        <v>42979</v>
      </c>
      <c r="C297" s="153" t="s">
        <v>1545</v>
      </c>
      <c r="D297" s="153" t="s">
        <v>1235</v>
      </c>
      <c r="E297" s="153" t="s">
        <v>1547</v>
      </c>
      <c r="F297" s="153">
        <v>1</v>
      </c>
      <c r="G297" s="153" t="s">
        <v>103</v>
      </c>
      <c r="H297" s="153">
        <v>1</v>
      </c>
      <c r="I297" s="153" t="s">
        <v>1610</v>
      </c>
      <c r="J297" s="153" t="s">
        <v>1437</v>
      </c>
      <c r="K297" s="153" t="s">
        <v>1436</v>
      </c>
      <c r="L297" s="153"/>
      <c r="M297" s="153" t="s">
        <v>104</v>
      </c>
      <c r="N297" s="153">
        <v>900425597</v>
      </c>
      <c r="O297" s="155">
        <v>3696639</v>
      </c>
      <c r="P297" s="7"/>
      <c r="Q297" s="12">
        <f>+IF(IFERROR(VLOOKUP(Tabla3[[#This Row],[Column14]],Tabla4[[NIT]:[TOTAL CREDITO]],3,FALSE),0)="",0,IFERROR(VLOOKUP(Tabla3[[#This Row],[Column14]],Tabla4[[NIT]:[TOTAL CREDITO]],3,FALSE),0))</f>
        <v>0</v>
      </c>
      <c r="R297" s="9">
        <f>+IFERROR(VLOOKUP(Tabla3[[#This Row],[Column14]],Tabla4[[NIT]:[TOTAL CREDITO]],6,FALSE),0)</f>
        <v>0</v>
      </c>
      <c r="S2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7" s="5"/>
      <c r="AL297"/>
    </row>
    <row r="298" spans="1:38" ht="15" customHeight="1">
      <c r="A298" s="153" t="s">
        <v>1611</v>
      </c>
      <c r="B298" s="154">
        <v>42979</v>
      </c>
      <c r="C298" s="153" t="s">
        <v>1229</v>
      </c>
      <c r="D298" s="153" t="s">
        <v>1235</v>
      </c>
      <c r="E298" s="153" t="s">
        <v>1547</v>
      </c>
      <c r="F298" s="153">
        <v>1</v>
      </c>
      <c r="G298" s="153" t="s">
        <v>103</v>
      </c>
      <c r="H298" s="153">
        <v>1</v>
      </c>
      <c r="I298" s="153" t="s">
        <v>103</v>
      </c>
      <c r="J298" s="153" t="s">
        <v>27</v>
      </c>
      <c r="K298" s="153" t="s">
        <v>26</v>
      </c>
      <c r="L298" s="153"/>
      <c r="M298" s="153" t="s">
        <v>100</v>
      </c>
      <c r="N298" s="153">
        <v>900425597</v>
      </c>
      <c r="O298" s="155">
        <v>5789916</v>
      </c>
      <c r="P298" s="7"/>
      <c r="Q298" s="12">
        <f>+IF(IFERROR(VLOOKUP(Tabla3[[#This Row],[Column14]],Tabla4[[NIT]:[TOTAL CREDITO]],3,FALSE),0)="",0,IFERROR(VLOOKUP(Tabla3[[#This Row],[Column14]],Tabla4[[NIT]:[TOTAL CREDITO]],3,FALSE),0))</f>
        <v>0</v>
      </c>
      <c r="R298" s="9">
        <f>+IFERROR(VLOOKUP(Tabla3[[#This Row],[Column14]],Tabla4[[NIT]:[TOTAL CREDITO]],6,FALSE),0)</f>
        <v>0</v>
      </c>
      <c r="S2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8" s="5"/>
      <c r="AL298"/>
    </row>
    <row r="299" spans="1:38" ht="15" customHeight="1">
      <c r="A299" s="153" t="s">
        <v>1611</v>
      </c>
      <c r="B299" s="154">
        <v>42979</v>
      </c>
      <c r="C299" s="153" t="s">
        <v>1229</v>
      </c>
      <c r="D299" s="153" t="s">
        <v>1235</v>
      </c>
      <c r="E299" s="153" t="s">
        <v>1547</v>
      </c>
      <c r="F299" s="153">
        <v>1</v>
      </c>
      <c r="G299" s="153" t="s">
        <v>103</v>
      </c>
      <c r="H299" s="153">
        <v>1</v>
      </c>
      <c r="I299" s="153" t="s">
        <v>103</v>
      </c>
      <c r="J299" s="153" t="s">
        <v>10</v>
      </c>
      <c r="K299" s="153" t="s">
        <v>11</v>
      </c>
      <c r="L299" s="153"/>
      <c r="M299" s="153" t="s">
        <v>100</v>
      </c>
      <c r="N299" s="153">
        <v>900425597</v>
      </c>
      <c r="O299" s="155">
        <v>7554622</v>
      </c>
      <c r="P299" s="7"/>
      <c r="Q299" s="12">
        <f>+IF(IFERROR(VLOOKUP(Tabla3[[#This Row],[Column14]],Tabla4[[NIT]:[TOTAL CREDITO]],3,FALSE),0)="",0,IFERROR(VLOOKUP(Tabla3[[#This Row],[Column14]],Tabla4[[NIT]:[TOTAL CREDITO]],3,FALSE),0))</f>
        <v>0</v>
      </c>
      <c r="R299" s="9">
        <f>+IFERROR(VLOOKUP(Tabla3[[#This Row],[Column14]],Tabla4[[NIT]:[TOTAL CREDITO]],6,FALSE),0)</f>
        <v>0</v>
      </c>
      <c r="S2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99" s="5"/>
      <c r="AL299"/>
    </row>
    <row r="300" spans="1:38" ht="15" customHeight="1">
      <c r="A300" s="153" t="s">
        <v>1611</v>
      </c>
      <c r="B300" s="154">
        <v>42979</v>
      </c>
      <c r="C300" s="153" t="s">
        <v>1229</v>
      </c>
      <c r="D300" s="153" t="s">
        <v>1235</v>
      </c>
      <c r="E300" s="153" t="s">
        <v>1547</v>
      </c>
      <c r="F300" s="153">
        <v>1</v>
      </c>
      <c r="G300" s="153" t="s">
        <v>103</v>
      </c>
      <c r="H300" s="153">
        <v>1</v>
      </c>
      <c r="I300" s="153" t="s">
        <v>103</v>
      </c>
      <c r="J300" s="153" t="s">
        <v>1422</v>
      </c>
      <c r="K300" s="153" t="s">
        <v>1423</v>
      </c>
      <c r="L300" s="153"/>
      <c r="M300" s="153" t="s">
        <v>100</v>
      </c>
      <c r="N300" s="153">
        <v>900425597</v>
      </c>
      <c r="O300" s="155">
        <v>7730252</v>
      </c>
      <c r="P300" s="7"/>
      <c r="Q300" s="12">
        <f>+IF(IFERROR(VLOOKUP(Tabla3[[#This Row],[Column14]],Tabla4[[NIT]:[TOTAL CREDITO]],3,FALSE),0)="",0,IFERROR(VLOOKUP(Tabla3[[#This Row],[Column14]],Tabla4[[NIT]:[TOTAL CREDITO]],3,FALSE),0))</f>
        <v>0</v>
      </c>
      <c r="R300" s="9">
        <f>+IFERROR(VLOOKUP(Tabla3[[#This Row],[Column14]],Tabla4[[NIT]:[TOTAL CREDITO]],6,FALSE),0)</f>
        <v>0</v>
      </c>
      <c r="S3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0" s="5"/>
      <c r="AL300"/>
    </row>
    <row r="301" spans="1:38" ht="15" customHeight="1">
      <c r="A301" s="153" t="s">
        <v>1611</v>
      </c>
      <c r="B301" s="154">
        <v>42979</v>
      </c>
      <c r="C301" s="153" t="s">
        <v>1229</v>
      </c>
      <c r="D301" s="153" t="s">
        <v>1235</v>
      </c>
      <c r="E301" s="153" t="s">
        <v>1547</v>
      </c>
      <c r="F301" s="153">
        <v>1</v>
      </c>
      <c r="G301" s="153" t="s">
        <v>103</v>
      </c>
      <c r="H301" s="153">
        <v>1</v>
      </c>
      <c r="I301" s="153" t="s">
        <v>103</v>
      </c>
      <c r="J301" s="153" t="s">
        <v>352</v>
      </c>
      <c r="K301" s="153" t="s">
        <v>353</v>
      </c>
      <c r="L301" s="153"/>
      <c r="M301" s="153" t="s">
        <v>100</v>
      </c>
      <c r="N301" s="153">
        <v>900425597</v>
      </c>
      <c r="O301" s="155">
        <v>6133613</v>
      </c>
      <c r="P301" s="7"/>
      <c r="Q301" s="12">
        <f>+IF(IFERROR(VLOOKUP(Tabla3[[#This Row],[Column14]],Tabla4[[NIT]:[TOTAL CREDITO]],3,FALSE),0)="",0,IFERROR(VLOOKUP(Tabla3[[#This Row],[Column14]],Tabla4[[NIT]:[TOTAL CREDITO]],3,FALSE),0))</f>
        <v>0</v>
      </c>
      <c r="R301" s="9">
        <f>+IFERROR(VLOOKUP(Tabla3[[#This Row],[Column14]],Tabla4[[NIT]:[TOTAL CREDITO]],6,FALSE),0)</f>
        <v>0</v>
      </c>
      <c r="S3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1" s="5"/>
      <c r="AL301"/>
    </row>
    <row r="302" spans="1:38" ht="15" customHeight="1">
      <c r="A302" s="153" t="s">
        <v>1611</v>
      </c>
      <c r="B302" s="154">
        <v>42979</v>
      </c>
      <c r="C302" s="153" t="s">
        <v>1229</v>
      </c>
      <c r="D302" s="153" t="s">
        <v>1235</v>
      </c>
      <c r="E302" s="153" t="s">
        <v>1547</v>
      </c>
      <c r="F302" s="153">
        <v>1</v>
      </c>
      <c r="G302" s="153" t="s">
        <v>103</v>
      </c>
      <c r="H302" s="153">
        <v>1</v>
      </c>
      <c r="I302" s="153" t="s">
        <v>103</v>
      </c>
      <c r="J302" s="153" t="s">
        <v>1437</v>
      </c>
      <c r="K302" s="153" t="s">
        <v>16</v>
      </c>
      <c r="L302" s="153"/>
      <c r="M302" s="153" t="s">
        <v>100</v>
      </c>
      <c r="N302" s="153">
        <v>900425597</v>
      </c>
      <c r="O302" s="155">
        <v>3696639</v>
      </c>
      <c r="P302" s="7"/>
      <c r="Q302" s="12">
        <f>+IF(IFERROR(VLOOKUP(Tabla3[[#This Row],[Column14]],Tabla4[[NIT]:[TOTAL CREDITO]],3,FALSE),0)="",0,IFERROR(VLOOKUP(Tabla3[[#This Row],[Column14]],Tabla4[[NIT]:[TOTAL CREDITO]],3,FALSE),0))</f>
        <v>0</v>
      </c>
      <c r="R302" s="9">
        <f>+IFERROR(VLOOKUP(Tabla3[[#This Row],[Column14]],Tabla4[[NIT]:[TOTAL CREDITO]],6,FALSE),0)</f>
        <v>0</v>
      </c>
      <c r="S3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2" s="5"/>
      <c r="AL302"/>
    </row>
    <row r="303" spans="1:38" ht="15" customHeight="1">
      <c r="A303" s="153" t="s">
        <v>1612</v>
      </c>
      <c r="B303" s="154">
        <v>42979</v>
      </c>
      <c r="C303" s="153" t="s">
        <v>1229</v>
      </c>
      <c r="D303" s="153" t="s">
        <v>1235</v>
      </c>
      <c r="E303" s="153" t="s">
        <v>1547</v>
      </c>
      <c r="F303" s="153">
        <v>1</v>
      </c>
      <c r="G303" s="153" t="s">
        <v>102</v>
      </c>
      <c r="H303" s="153">
        <v>1</v>
      </c>
      <c r="I303" s="153" t="s">
        <v>1613</v>
      </c>
      <c r="J303" s="153" t="s">
        <v>1442</v>
      </c>
      <c r="K303" s="153" t="s">
        <v>1424</v>
      </c>
      <c r="L303" s="153"/>
      <c r="M303" s="153" t="s">
        <v>100</v>
      </c>
      <c r="N303" s="153">
        <v>2907207</v>
      </c>
      <c r="O303" s="155">
        <v>11496063</v>
      </c>
      <c r="P303" s="7"/>
      <c r="Q303" s="12">
        <f>+IF(IFERROR(VLOOKUP(Tabla3[[#This Row],[Column14]],Tabla4[[NIT]:[TOTAL CREDITO]],3,FALSE),0)="",0,IFERROR(VLOOKUP(Tabla3[[#This Row],[Column14]],Tabla4[[NIT]:[TOTAL CREDITO]],3,FALSE),0))</f>
        <v>0</v>
      </c>
      <c r="R303" s="9">
        <f>+IFERROR(VLOOKUP(Tabla3[[#This Row],[Column14]],Tabla4[[NIT]:[TOTAL CREDITO]],6,FALSE),0)</f>
        <v>0</v>
      </c>
      <c r="S3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3" s="5"/>
      <c r="AL303"/>
    </row>
    <row r="304" spans="1:38" ht="15" customHeight="1">
      <c r="A304" s="153" t="s">
        <v>1612</v>
      </c>
      <c r="B304" s="154">
        <v>42979</v>
      </c>
      <c r="C304" s="153" t="s">
        <v>1229</v>
      </c>
      <c r="D304" s="153" t="s">
        <v>1235</v>
      </c>
      <c r="E304" s="153" t="s">
        <v>1547</v>
      </c>
      <c r="F304" s="153">
        <v>1</v>
      </c>
      <c r="G304" s="153" t="s">
        <v>102</v>
      </c>
      <c r="H304" s="153">
        <v>1</v>
      </c>
      <c r="I304" s="153" t="s">
        <v>1613</v>
      </c>
      <c r="J304" s="153" t="s">
        <v>1442</v>
      </c>
      <c r="K304" s="153" t="s">
        <v>16</v>
      </c>
      <c r="L304" s="153"/>
      <c r="M304" s="153" t="s">
        <v>100</v>
      </c>
      <c r="N304" s="153">
        <v>2907207</v>
      </c>
      <c r="O304" s="155">
        <v>11496063</v>
      </c>
      <c r="P304" s="7"/>
      <c r="Q304" s="12">
        <f>+IF(IFERROR(VLOOKUP(Tabla3[[#This Row],[Column14]],Tabla4[[NIT]:[TOTAL CREDITO]],3,FALSE),0)="",0,IFERROR(VLOOKUP(Tabla3[[#This Row],[Column14]],Tabla4[[NIT]:[TOTAL CREDITO]],3,FALSE),0))</f>
        <v>0</v>
      </c>
      <c r="R304" s="9">
        <f>+IFERROR(VLOOKUP(Tabla3[[#This Row],[Column14]],Tabla4[[NIT]:[TOTAL CREDITO]],6,FALSE),0)</f>
        <v>0</v>
      </c>
      <c r="S3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4" s="5"/>
      <c r="AL304"/>
    </row>
    <row r="305" spans="1:38" ht="15" customHeight="1">
      <c r="A305" s="153" t="s">
        <v>1612</v>
      </c>
      <c r="B305" s="154">
        <v>42979</v>
      </c>
      <c r="C305" s="153" t="s">
        <v>1229</v>
      </c>
      <c r="D305" s="153" t="s">
        <v>1235</v>
      </c>
      <c r="E305" s="153" t="s">
        <v>1547</v>
      </c>
      <c r="F305" s="153">
        <v>1</v>
      </c>
      <c r="G305" s="153" t="s">
        <v>102</v>
      </c>
      <c r="H305" s="153">
        <v>1</v>
      </c>
      <c r="I305" s="153" t="s">
        <v>1613</v>
      </c>
      <c r="J305" s="153" t="s">
        <v>352</v>
      </c>
      <c r="K305" s="153" t="s">
        <v>353</v>
      </c>
      <c r="L305" s="153"/>
      <c r="M305" s="153" t="s">
        <v>100</v>
      </c>
      <c r="N305" s="153">
        <v>2907207</v>
      </c>
      <c r="O305" s="155">
        <v>6133613</v>
      </c>
      <c r="P305" s="7"/>
      <c r="Q305" s="12">
        <f>+IF(IFERROR(VLOOKUP(Tabla3[[#This Row],[Column14]],Tabla4[[NIT]:[TOTAL CREDITO]],3,FALSE),0)="",0,IFERROR(VLOOKUP(Tabla3[[#This Row],[Column14]],Tabla4[[NIT]:[TOTAL CREDITO]],3,FALSE),0))</f>
        <v>0</v>
      </c>
      <c r="R305" s="9">
        <f>+IFERROR(VLOOKUP(Tabla3[[#This Row],[Column14]],Tabla4[[NIT]:[TOTAL CREDITO]],6,FALSE),0)</f>
        <v>0</v>
      </c>
      <c r="S3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5" s="5"/>
      <c r="AL305"/>
    </row>
    <row r="306" spans="1:38" ht="15" customHeight="1">
      <c r="A306" s="153" t="s">
        <v>1612</v>
      </c>
      <c r="B306" s="154">
        <v>42979</v>
      </c>
      <c r="C306" s="153" t="s">
        <v>1229</v>
      </c>
      <c r="D306" s="153" t="s">
        <v>1235</v>
      </c>
      <c r="E306" s="153" t="s">
        <v>1547</v>
      </c>
      <c r="F306" s="153">
        <v>1</v>
      </c>
      <c r="G306" s="153" t="s">
        <v>102</v>
      </c>
      <c r="H306" s="153">
        <v>1</v>
      </c>
      <c r="I306" s="153" t="s">
        <v>1613</v>
      </c>
      <c r="J306" s="153" t="s">
        <v>352</v>
      </c>
      <c r="K306" s="153" t="s">
        <v>472</v>
      </c>
      <c r="L306" s="153"/>
      <c r="M306" s="153" t="s">
        <v>100</v>
      </c>
      <c r="N306" s="153">
        <v>2907207</v>
      </c>
      <c r="O306" s="155">
        <v>6133613</v>
      </c>
      <c r="P306" s="7"/>
      <c r="Q306" s="12">
        <f>+IF(IFERROR(VLOOKUP(Tabla3[[#This Row],[Column14]],Tabla4[[NIT]:[TOTAL CREDITO]],3,FALSE),0)="",0,IFERROR(VLOOKUP(Tabla3[[#This Row],[Column14]],Tabla4[[NIT]:[TOTAL CREDITO]],3,FALSE),0))</f>
        <v>0</v>
      </c>
      <c r="R306" s="9">
        <f>+IFERROR(VLOOKUP(Tabla3[[#This Row],[Column14]],Tabla4[[NIT]:[TOTAL CREDITO]],6,FALSE),0)</f>
        <v>0</v>
      </c>
      <c r="S3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6" s="5"/>
      <c r="AL306"/>
    </row>
    <row r="307" spans="1:38" ht="15" customHeight="1">
      <c r="A307" s="153" t="s">
        <v>1612</v>
      </c>
      <c r="B307" s="154">
        <v>42979</v>
      </c>
      <c r="C307" s="153" t="s">
        <v>1229</v>
      </c>
      <c r="D307" s="153" t="s">
        <v>1235</v>
      </c>
      <c r="E307" s="153" t="s">
        <v>1547</v>
      </c>
      <c r="F307" s="153">
        <v>1</v>
      </c>
      <c r="G307" s="153" t="s">
        <v>102</v>
      </c>
      <c r="H307" s="153">
        <v>1</v>
      </c>
      <c r="I307" s="153" t="s">
        <v>1613</v>
      </c>
      <c r="J307" s="153" t="s">
        <v>1428</v>
      </c>
      <c r="K307" s="153" t="s">
        <v>32</v>
      </c>
      <c r="L307" s="153"/>
      <c r="M307" s="153" t="s">
        <v>100</v>
      </c>
      <c r="N307" s="153">
        <v>2907207</v>
      </c>
      <c r="O307" s="155">
        <v>3067227</v>
      </c>
      <c r="P307" s="7"/>
      <c r="Q307" s="12">
        <f>+IF(IFERROR(VLOOKUP(Tabla3[[#This Row],[Column14]],Tabla4[[NIT]:[TOTAL CREDITO]],3,FALSE),0)="",0,IFERROR(VLOOKUP(Tabla3[[#This Row],[Column14]],Tabla4[[NIT]:[TOTAL CREDITO]],3,FALSE),0))</f>
        <v>0</v>
      </c>
      <c r="R307" s="9">
        <f>+IFERROR(VLOOKUP(Tabla3[[#This Row],[Column14]],Tabla4[[NIT]:[TOTAL CREDITO]],6,FALSE),0)</f>
        <v>0</v>
      </c>
      <c r="S3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7" s="5"/>
      <c r="AL307"/>
    </row>
    <row r="308" spans="1:38" ht="15" customHeight="1">
      <c r="A308" s="153" t="s">
        <v>1614</v>
      </c>
      <c r="B308" s="154">
        <v>42979</v>
      </c>
      <c r="C308" s="153" t="s">
        <v>1229</v>
      </c>
      <c r="D308" s="153" t="s">
        <v>1235</v>
      </c>
      <c r="E308" s="153" t="s">
        <v>1547</v>
      </c>
      <c r="F308" s="153">
        <v>1</v>
      </c>
      <c r="G308" s="153" t="s">
        <v>185</v>
      </c>
      <c r="H308" s="153">
        <v>1</v>
      </c>
      <c r="I308" s="153" t="s">
        <v>185</v>
      </c>
      <c r="J308" s="153" t="s">
        <v>14</v>
      </c>
      <c r="K308" s="153" t="s">
        <v>17</v>
      </c>
      <c r="L308" s="153"/>
      <c r="M308" s="153" t="s">
        <v>184</v>
      </c>
      <c r="N308" s="153">
        <v>900599349</v>
      </c>
      <c r="O308" s="155">
        <v>3360504</v>
      </c>
      <c r="P308" s="7"/>
      <c r="Q308" s="12">
        <f>+IF(IFERROR(VLOOKUP(Tabla3[[#This Row],[Column14]],Tabla4[[NIT]:[TOTAL CREDITO]],3,FALSE),0)="",0,IFERROR(VLOOKUP(Tabla3[[#This Row],[Column14]],Tabla4[[NIT]:[TOTAL CREDITO]],3,FALSE),0))</f>
        <v>0</v>
      </c>
      <c r="R308" s="9">
        <f>+IFERROR(VLOOKUP(Tabla3[[#This Row],[Column14]],Tabla4[[NIT]:[TOTAL CREDITO]],6,FALSE),0)</f>
        <v>0</v>
      </c>
      <c r="S3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8" s="5"/>
      <c r="AL308"/>
    </row>
    <row r="309" spans="1:38" ht="15" customHeight="1">
      <c r="A309" s="153" t="s">
        <v>1614</v>
      </c>
      <c r="B309" s="154">
        <v>42979</v>
      </c>
      <c r="C309" s="153" t="s">
        <v>1229</v>
      </c>
      <c r="D309" s="153" t="s">
        <v>1235</v>
      </c>
      <c r="E309" s="153" t="s">
        <v>1547</v>
      </c>
      <c r="F309" s="153">
        <v>2</v>
      </c>
      <c r="G309" s="153" t="s">
        <v>185</v>
      </c>
      <c r="H309" s="153">
        <v>2</v>
      </c>
      <c r="I309" s="153" t="s">
        <v>185</v>
      </c>
      <c r="J309" s="153" t="s">
        <v>14</v>
      </c>
      <c r="K309" s="153" t="s">
        <v>16</v>
      </c>
      <c r="L309" s="153"/>
      <c r="M309" s="153" t="s">
        <v>184</v>
      </c>
      <c r="N309" s="153">
        <v>900599349</v>
      </c>
      <c r="O309" s="155">
        <v>3360504</v>
      </c>
      <c r="P309" s="7"/>
      <c r="Q309" s="12">
        <f>+IF(IFERROR(VLOOKUP(Tabla3[[#This Row],[Column14]],Tabla4[[NIT]:[TOTAL CREDITO]],3,FALSE),0)="",0,IFERROR(VLOOKUP(Tabla3[[#This Row],[Column14]],Tabla4[[NIT]:[TOTAL CREDITO]],3,FALSE),0))</f>
        <v>0</v>
      </c>
      <c r="R309" s="9">
        <f>+IFERROR(VLOOKUP(Tabla3[[#This Row],[Column14]],Tabla4[[NIT]:[TOTAL CREDITO]],6,FALSE),0)</f>
        <v>0</v>
      </c>
      <c r="S3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09" s="5"/>
      <c r="AL309"/>
    </row>
    <row r="310" spans="1:38" ht="15" customHeight="1">
      <c r="A310" s="153" t="s">
        <v>1614</v>
      </c>
      <c r="B310" s="154">
        <v>42979</v>
      </c>
      <c r="C310" s="153" t="s">
        <v>1229</v>
      </c>
      <c r="D310" s="153" t="s">
        <v>1235</v>
      </c>
      <c r="E310" s="153" t="s">
        <v>1547</v>
      </c>
      <c r="F310" s="153">
        <v>2</v>
      </c>
      <c r="G310" s="153" t="s">
        <v>185</v>
      </c>
      <c r="H310" s="153">
        <v>2</v>
      </c>
      <c r="I310" s="153" t="s">
        <v>185</v>
      </c>
      <c r="J310" s="153" t="s">
        <v>14</v>
      </c>
      <c r="K310" s="153" t="s">
        <v>15</v>
      </c>
      <c r="L310" s="153"/>
      <c r="M310" s="153" t="s">
        <v>184</v>
      </c>
      <c r="N310" s="153">
        <v>900599349</v>
      </c>
      <c r="O310" s="155">
        <v>3360504</v>
      </c>
      <c r="P310" s="7"/>
      <c r="Q310" s="12">
        <f>+IF(IFERROR(VLOOKUP(Tabla3[[#This Row],[Column14]],Tabla4[[NIT]:[TOTAL CREDITO]],3,FALSE),0)="",0,IFERROR(VLOOKUP(Tabla3[[#This Row],[Column14]],Tabla4[[NIT]:[TOTAL CREDITO]],3,FALSE),0))</f>
        <v>0</v>
      </c>
      <c r="R310" s="9">
        <f>+IFERROR(VLOOKUP(Tabla3[[#This Row],[Column14]],Tabla4[[NIT]:[TOTAL CREDITO]],6,FALSE),0)</f>
        <v>0</v>
      </c>
      <c r="S3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0" s="5"/>
      <c r="AL310"/>
    </row>
    <row r="311" spans="1:38" ht="15" customHeight="1">
      <c r="A311" s="153" t="s">
        <v>1614</v>
      </c>
      <c r="B311" s="154">
        <v>42979</v>
      </c>
      <c r="C311" s="153" t="s">
        <v>1229</v>
      </c>
      <c r="D311" s="153" t="s">
        <v>1235</v>
      </c>
      <c r="E311" s="153" t="s">
        <v>1547</v>
      </c>
      <c r="F311" s="153">
        <v>2</v>
      </c>
      <c r="G311" s="153" t="s">
        <v>185</v>
      </c>
      <c r="H311" s="153">
        <v>2</v>
      </c>
      <c r="I311" s="153" t="s">
        <v>185</v>
      </c>
      <c r="J311" s="153" t="s">
        <v>14</v>
      </c>
      <c r="K311" s="153" t="s">
        <v>1420</v>
      </c>
      <c r="L311" s="153"/>
      <c r="M311" s="153" t="s">
        <v>184</v>
      </c>
      <c r="N311" s="153">
        <v>900599349</v>
      </c>
      <c r="O311" s="155">
        <v>3360504</v>
      </c>
      <c r="P311" s="7"/>
      <c r="Q311" s="12">
        <f>+IF(IFERROR(VLOOKUP(Tabla3[[#This Row],[Column14]],Tabla4[[NIT]:[TOTAL CREDITO]],3,FALSE),0)="",0,IFERROR(VLOOKUP(Tabla3[[#This Row],[Column14]],Tabla4[[NIT]:[TOTAL CREDITO]],3,FALSE),0))</f>
        <v>0</v>
      </c>
      <c r="R311" s="9">
        <f>+IFERROR(VLOOKUP(Tabla3[[#This Row],[Column14]],Tabla4[[NIT]:[TOTAL CREDITO]],6,FALSE),0)</f>
        <v>0</v>
      </c>
      <c r="S3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1" s="5"/>
      <c r="AL311"/>
    </row>
    <row r="312" spans="1:38" ht="15" customHeight="1">
      <c r="A312" s="153" t="s">
        <v>1614</v>
      </c>
      <c r="B312" s="154">
        <v>42979</v>
      </c>
      <c r="C312" s="153" t="s">
        <v>1229</v>
      </c>
      <c r="D312" s="153" t="s">
        <v>1235</v>
      </c>
      <c r="E312" s="153" t="s">
        <v>1547</v>
      </c>
      <c r="F312" s="153">
        <v>2</v>
      </c>
      <c r="G312" s="153" t="s">
        <v>185</v>
      </c>
      <c r="H312" s="153">
        <v>2</v>
      </c>
      <c r="I312" s="153" t="s">
        <v>185</v>
      </c>
      <c r="J312" s="153" t="s">
        <v>27</v>
      </c>
      <c r="K312" s="153" t="s">
        <v>32</v>
      </c>
      <c r="L312" s="153"/>
      <c r="M312" s="153" t="s">
        <v>184</v>
      </c>
      <c r="N312" s="153">
        <v>900599349</v>
      </c>
      <c r="O312" s="155">
        <v>5789916</v>
      </c>
      <c r="P312" s="7"/>
      <c r="Q312" s="12">
        <f>+IF(IFERROR(VLOOKUP(Tabla3[[#This Row],[Column14]],Tabla4[[NIT]:[TOTAL CREDITO]],3,FALSE),0)="",0,IFERROR(VLOOKUP(Tabla3[[#This Row],[Column14]],Tabla4[[NIT]:[TOTAL CREDITO]],3,FALSE),0))</f>
        <v>0</v>
      </c>
      <c r="R312" s="9">
        <f>+IFERROR(VLOOKUP(Tabla3[[#This Row],[Column14]],Tabla4[[NIT]:[TOTAL CREDITO]],6,FALSE),0)</f>
        <v>0</v>
      </c>
      <c r="S3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2" s="5"/>
      <c r="AL312"/>
    </row>
    <row r="313" spans="1:38" ht="15" customHeight="1">
      <c r="A313" s="153" t="s">
        <v>1614</v>
      </c>
      <c r="B313" s="154">
        <v>42979</v>
      </c>
      <c r="C313" s="153" t="s">
        <v>1229</v>
      </c>
      <c r="D313" s="153" t="s">
        <v>1235</v>
      </c>
      <c r="E313" s="153" t="s">
        <v>1547</v>
      </c>
      <c r="F313" s="153">
        <v>2</v>
      </c>
      <c r="G313" s="153" t="s">
        <v>185</v>
      </c>
      <c r="H313" s="153">
        <v>2</v>
      </c>
      <c r="I313" s="153" t="s">
        <v>185</v>
      </c>
      <c r="J313" s="153" t="s">
        <v>27</v>
      </c>
      <c r="K313" s="153" t="s">
        <v>16</v>
      </c>
      <c r="L313" s="153"/>
      <c r="M313" s="153" t="s">
        <v>184</v>
      </c>
      <c r="N313" s="153">
        <v>900599349</v>
      </c>
      <c r="O313" s="155">
        <v>5789916</v>
      </c>
      <c r="P313" s="7"/>
      <c r="Q313" s="12">
        <f>+IF(IFERROR(VLOOKUP(Tabla3[[#This Row],[Column14]],Tabla4[[NIT]:[TOTAL CREDITO]],3,FALSE),0)="",0,IFERROR(VLOOKUP(Tabla3[[#This Row],[Column14]],Tabla4[[NIT]:[TOTAL CREDITO]],3,FALSE),0))</f>
        <v>0</v>
      </c>
      <c r="R313" s="9">
        <f>+IFERROR(VLOOKUP(Tabla3[[#This Row],[Column14]],Tabla4[[NIT]:[TOTAL CREDITO]],6,FALSE),0)</f>
        <v>0</v>
      </c>
      <c r="S3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3" s="5"/>
      <c r="AL313"/>
    </row>
    <row r="314" spans="1:38" ht="15" customHeight="1">
      <c r="A314" s="153" t="s">
        <v>1614</v>
      </c>
      <c r="B314" s="154">
        <v>42979</v>
      </c>
      <c r="C314" s="153" t="s">
        <v>1229</v>
      </c>
      <c r="D314" s="153" t="s">
        <v>1235</v>
      </c>
      <c r="E314" s="153" t="s">
        <v>1547</v>
      </c>
      <c r="F314" s="153">
        <v>2</v>
      </c>
      <c r="G314" s="153" t="s">
        <v>185</v>
      </c>
      <c r="H314" s="153">
        <v>2</v>
      </c>
      <c r="I314" s="153" t="s">
        <v>185</v>
      </c>
      <c r="J314" s="153" t="s">
        <v>27</v>
      </c>
      <c r="K314" s="153" t="s">
        <v>26</v>
      </c>
      <c r="L314" s="153"/>
      <c r="M314" s="153" t="s">
        <v>184</v>
      </c>
      <c r="N314" s="153">
        <v>900599349</v>
      </c>
      <c r="O314" s="155">
        <v>5789916</v>
      </c>
      <c r="P314" s="7"/>
      <c r="Q314" s="12">
        <f>+IF(IFERROR(VLOOKUP(Tabla3[[#This Row],[Column14]],Tabla4[[NIT]:[TOTAL CREDITO]],3,FALSE),0)="",0,IFERROR(VLOOKUP(Tabla3[[#This Row],[Column14]],Tabla4[[NIT]:[TOTAL CREDITO]],3,FALSE),0))</f>
        <v>0</v>
      </c>
      <c r="R314" s="9">
        <f>+IFERROR(VLOOKUP(Tabla3[[#This Row],[Column14]],Tabla4[[NIT]:[TOTAL CREDITO]],6,FALSE),0)</f>
        <v>0</v>
      </c>
      <c r="S3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4" s="5"/>
      <c r="AL314"/>
    </row>
    <row r="315" spans="1:38" ht="15" customHeight="1">
      <c r="A315" s="153" t="s">
        <v>1614</v>
      </c>
      <c r="B315" s="154">
        <v>42979</v>
      </c>
      <c r="C315" s="153" t="s">
        <v>1229</v>
      </c>
      <c r="D315" s="153" t="s">
        <v>1235</v>
      </c>
      <c r="E315" s="153" t="s">
        <v>1547</v>
      </c>
      <c r="F315" s="153">
        <v>5</v>
      </c>
      <c r="G315" s="153" t="s">
        <v>185</v>
      </c>
      <c r="H315" s="153">
        <v>5</v>
      </c>
      <c r="I315" s="153" t="s">
        <v>185</v>
      </c>
      <c r="J315" s="153" t="s">
        <v>10</v>
      </c>
      <c r="K315" s="153" t="s">
        <v>13</v>
      </c>
      <c r="L315" s="153"/>
      <c r="M315" s="153" t="s">
        <v>184</v>
      </c>
      <c r="N315" s="153">
        <v>900599349</v>
      </c>
      <c r="O315" s="155">
        <v>7554622</v>
      </c>
      <c r="P315" s="7"/>
      <c r="Q315" s="12">
        <f>+IF(IFERROR(VLOOKUP(Tabla3[[#This Row],[Column14]],Tabla4[[NIT]:[TOTAL CREDITO]],3,FALSE),0)="",0,IFERROR(VLOOKUP(Tabla3[[#This Row],[Column14]],Tabla4[[NIT]:[TOTAL CREDITO]],3,FALSE),0))</f>
        <v>0</v>
      </c>
      <c r="R315" s="9">
        <f>+IFERROR(VLOOKUP(Tabla3[[#This Row],[Column14]],Tabla4[[NIT]:[TOTAL CREDITO]],6,FALSE),0)</f>
        <v>0</v>
      </c>
      <c r="S3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5" s="5"/>
      <c r="AL315"/>
    </row>
    <row r="316" spans="1:38" ht="15" customHeight="1">
      <c r="A316" s="153" t="s">
        <v>1614</v>
      </c>
      <c r="B316" s="154">
        <v>42979</v>
      </c>
      <c r="C316" s="153" t="s">
        <v>1229</v>
      </c>
      <c r="D316" s="153" t="s">
        <v>1235</v>
      </c>
      <c r="E316" s="153" t="s">
        <v>1547</v>
      </c>
      <c r="F316" s="153">
        <v>7</v>
      </c>
      <c r="G316" s="153" t="s">
        <v>185</v>
      </c>
      <c r="H316" s="153">
        <v>7</v>
      </c>
      <c r="I316" s="153" t="s">
        <v>185</v>
      </c>
      <c r="J316" s="153" t="s">
        <v>10</v>
      </c>
      <c r="K316" s="153" t="s">
        <v>11</v>
      </c>
      <c r="L316" s="153"/>
      <c r="M316" s="153" t="s">
        <v>184</v>
      </c>
      <c r="N316" s="153">
        <v>900599349</v>
      </c>
      <c r="O316" s="155">
        <v>7554622</v>
      </c>
      <c r="P316" s="7"/>
      <c r="Q316" s="12">
        <f>+IF(IFERROR(VLOOKUP(Tabla3[[#This Row],[Column14]],Tabla4[[NIT]:[TOTAL CREDITO]],3,FALSE),0)="",0,IFERROR(VLOOKUP(Tabla3[[#This Row],[Column14]],Tabla4[[NIT]:[TOTAL CREDITO]],3,FALSE),0))</f>
        <v>0</v>
      </c>
      <c r="R316" s="9">
        <f>+IFERROR(VLOOKUP(Tabla3[[#This Row],[Column14]],Tabla4[[NIT]:[TOTAL CREDITO]],6,FALSE),0)</f>
        <v>0</v>
      </c>
      <c r="S3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6" s="5"/>
      <c r="AL316"/>
    </row>
    <row r="317" spans="1:38" ht="15" customHeight="1">
      <c r="A317" s="153" t="s">
        <v>1614</v>
      </c>
      <c r="B317" s="154">
        <v>42979</v>
      </c>
      <c r="C317" s="153" t="s">
        <v>1229</v>
      </c>
      <c r="D317" s="153" t="s">
        <v>1235</v>
      </c>
      <c r="E317" s="153" t="s">
        <v>1547</v>
      </c>
      <c r="F317" s="153">
        <v>3</v>
      </c>
      <c r="G317" s="153" t="s">
        <v>185</v>
      </c>
      <c r="H317" s="153">
        <v>3</v>
      </c>
      <c r="I317" s="153" t="s">
        <v>185</v>
      </c>
      <c r="J317" s="153" t="s">
        <v>25</v>
      </c>
      <c r="K317" s="153" t="s">
        <v>26</v>
      </c>
      <c r="L317" s="153"/>
      <c r="M317" s="153" t="s">
        <v>184</v>
      </c>
      <c r="N317" s="153">
        <v>900599349</v>
      </c>
      <c r="O317" s="155">
        <v>3521008</v>
      </c>
      <c r="P317" s="7"/>
      <c r="Q317" s="12">
        <f>+IF(IFERROR(VLOOKUP(Tabla3[[#This Row],[Column14]],Tabla4[[NIT]:[TOTAL CREDITO]],3,FALSE),0)="",0,IFERROR(VLOOKUP(Tabla3[[#This Row],[Column14]],Tabla4[[NIT]:[TOTAL CREDITO]],3,FALSE),0))</f>
        <v>0</v>
      </c>
      <c r="R317" s="9">
        <f>+IFERROR(VLOOKUP(Tabla3[[#This Row],[Column14]],Tabla4[[NIT]:[TOTAL CREDITO]],6,FALSE),0)</f>
        <v>0</v>
      </c>
      <c r="S3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7" s="5"/>
      <c r="AL317"/>
    </row>
    <row r="318" spans="1:38" ht="15" customHeight="1">
      <c r="A318" s="153" t="s">
        <v>1614</v>
      </c>
      <c r="B318" s="154">
        <v>42979</v>
      </c>
      <c r="C318" s="153" t="s">
        <v>1229</v>
      </c>
      <c r="D318" s="153" t="s">
        <v>1235</v>
      </c>
      <c r="E318" s="153" t="s">
        <v>1547</v>
      </c>
      <c r="F318" s="153">
        <v>1</v>
      </c>
      <c r="G318" s="153" t="s">
        <v>185</v>
      </c>
      <c r="H318" s="153">
        <v>1</v>
      </c>
      <c r="I318" s="153" t="s">
        <v>185</v>
      </c>
      <c r="J318" s="153" t="s">
        <v>25</v>
      </c>
      <c r="K318" s="153" t="s">
        <v>31</v>
      </c>
      <c r="L318" s="153"/>
      <c r="M318" s="153" t="s">
        <v>184</v>
      </c>
      <c r="N318" s="153">
        <v>900599349</v>
      </c>
      <c r="O318" s="155">
        <v>3521008</v>
      </c>
      <c r="P318" s="7"/>
      <c r="Q318" s="12">
        <f>+IF(IFERROR(VLOOKUP(Tabla3[[#This Row],[Column14]],Tabla4[[NIT]:[TOTAL CREDITO]],3,FALSE),0)="",0,IFERROR(VLOOKUP(Tabla3[[#This Row],[Column14]],Tabla4[[NIT]:[TOTAL CREDITO]],3,FALSE),0))</f>
        <v>0</v>
      </c>
      <c r="R318" s="9">
        <f>+IFERROR(VLOOKUP(Tabla3[[#This Row],[Column14]],Tabla4[[NIT]:[TOTAL CREDITO]],6,FALSE),0)</f>
        <v>0</v>
      </c>
      <c r="S3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8" s="5"/>
      <c r="AL318"/>
    </row>
    <row r="319" spans="1:38" ht="15" customHeight="1">
      <c r="A319" s="153" t="s">
        <v>1614</v>
      </c>
      <c r="B319" s="154">
        <v>42979</v>
      </c>
      <c r="C319" s="153" t="s">
        <v>1229</v>
      </c>
      <c r="D319" s="153" t="s">
        <v>1235</v>
      </c>
      <c r="E319" s="153" t="s">
        <v>1547</v>
      </c>
      <c r="F319" s="153">
        <v>11</v>
      </c>
      <c r="G319" s="153" t="s">
        <v>185</v>
      </c>
      <c r="H319" s="153">
        <v>11</v>
      </c>
      <c r="I319" s="153" t="s">
        <v>185</v>
      </c>
      <c r="J319" s="153" t="s">
        <v>1422</v>
      </c>
      <c r="K319" s="153" t="s">
        <v>1423</v>
      </c>
      <c r="L319" s="153"/>
      <c r="M319" s="153" t="s">
        <v>184</v>
      </c>
      <c r="N319" s="153">
        <v>900599349</v>
      </c>
      <c r="O319" s="155">
        <v>7730252</v>
      </c>
      <c r="P319" s="7"/>
      <c r="Q319" s="12">
        <f>+IF(IFERROR(VLOOKUP(Tabla3[[#This Row],[Column14]],Tabla4[[NIT]:[TOTAL CREDITO]],3,FALSE),0)="",0,IFERROR(VLOOKUP(Tabla3[[#This Row],[Column14]],Tabla4[[NIT]:[TOTAL CREDITO]],3,FALSE),0))</f>
        <v>0</v>
      </c>
      <c r="R319" s="9">
        <f>+IFERROR(VLOOKUP(Tabla3[[#This Row],[Column14]],Tabla4[[NIT]:[TOTAL CREDITO]],6,FALSE),0)</f>
        <v>0</v>
      </c>
      <c r="S3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19" s="5"/>
      <c r="AL319"/>
    </row>
    <row r="320" spans="1:38" ht="15" customHeight="1">
      <c r="A320" s="153" t="s">
        <v>1614</v>
      </c>
      <c r="B320" s="154">
        <v>42979</v>
      </c>
      <c r="C320" s="153" t="s">
        <v>1229</v>
      </c>
      <c r="D320" s="153" t="s">
        <v>1235</v>
      </c>
      <c r="E320" s="153" t="s">
        <v>1547</v>
      </c>
      <c r="F320" s="153">
        <v>3</v>
      </c>
      <c r="G320" s="153" t="s">
        <v>185</v>
      </c>
      <c r="H320" s="153">
        <v>3</v>
      </c>
      <c r="I320" s="153" t="s">
        <v>185</v>
      </c>
      <c r="J320" s="153" t="s">
        <v>352</v>
      </c>
      <c r="K320" s="153" t="s">
        <v>353</v>
      </c>
      <c r="L320" s="153"/>
      <c r="M320" s="153" t="s">
        <v>184</v>
      </c>
      <c r="N320" s="153">
        <v>900599349</v>
      </c>
      <c r="O320" s="155">
        <v>6133613</v>
      </c>
      <c r="P320" s="7"/>
      <c r="Q320" s="12">
        <f>+IF(IFERROR(VLOOKUP(Tabla3[[#This Row],[Column14]],Tabla4[[NIT]:[TOTAL CREDITO]],3,FALSE),0)="",0,IFERROR(VLOOKUP(Tabla3[[#This Row],[Column14]],Tabla4[[NIT]:[TOTAL CREDITO]],3,FALSE),0))</f>
        <v>0</v>
      </c>
      <c r="R320" s="9">
        <f>+IFERROR(VLOOKUP(Tabla3[[#This Row],[Column14]],Tabla4[[NIT]:[TOTAL CREDITO]],6,FALSE),0)</f>
        <v>0</v>
      </c>
      <c r="S3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0" s="5"/>
      <c r="AL320"/>
    </row>
    <row r="321" spans="1:38" ht="15" customHeight="1">
      <c r="A321" s="153" t="s">
        <v>1614</v>
      </c>
      <c r="B321" s="154">
        <v>42979</v>
      </c>
      <c r="C321" s="153" t="s">
        <v>1229</v>
      </c>
      <c r="D321" s="153" t="s">
        <v>1235</v>
      </c>
      <c r="E321" s="153" t="s">
        <v>1547</v>
      </c>
      <c r="F321" s="153">
        <v>2</v>
      </c>
      <c r="G321" s="153" t="s">
        <v>185</v>
      </c>
      <c r="H321" s="153">
        <v>2</v>
      </c>
      <c r="I321" s="153" t="s">
        <v>185</v>
      </c>
      <c r="J321" s="153" t="s">
        <v>352</v>
      </c>
      <c r="K321" s="153" t="s">
        <v>44</v>
      </c>
      <c r="L321" s="153"/>
      <c r="M321" s="153" t="s">
        <v>184</v>
      </c>
      <c r="N321" s="153">
        <v>900599349</v>
      </c>
      <c r="O321" s="155">
        <v>6133613</v>
      </c>
      <c r="P321" s="7"/>
      <c r="Q321" s="12">
        <f>+IF(IFERROR(VLOOKUP(Tabla3[[#This Row],[Column14]],Tabla4[[NIT]:[TOTAL CREDITO]],3,FALSE),0)="",0,IFERROR(VLOOKUP(Tabla3[[#This Row],[Column14]],Tabla4[[NIT]:[TOTAL CREDITO]],3,FALSE),0))</f>
        <v>0</v>
      </c>
      <c r="R321" s="9">
        <f>+IFERROR(VLOOKUP(Tabla3[[#This Row],[Column14]],Tabla4[[NIT]:[TOTAL CREDITO]],6,FALSE),0)</f>
        <v>0</v>
      </c>
      <c r="S3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1" s="5"/>
      <c r="AL321"/>
    </row>
    <row r="322" spans="1:38" ht="15" customHeight="1">
      <c r="A322" s="153" t="s">
        <v>1614</v>
      </c>
      <c r="B322" s="154">
        <v>42979</v>
      </c>
      <c r="C322" s="153" t="s">
        <v>1229</v>
      </c>
      <c r="D322" s="153" t="s">
        <v>1235</v>
      </c>
      <c r="E322" s="153" t="s">
        <v>1547</v>
      </c>
      <c r="F322" s="153">
        <v>3</v>
      </c>
      <c r="G322" s="153" t="s">
        <v>185</v>
      </c>
      <c r="H322" s="153">
        <v>3</v>
      </c>
      <c r="I322" s="153" t="s">
        <v>185</v>
      </c>
      <c r="J322" s="153" t="s">
        <v>352</v>
      </c>
      <c r="K322" s="153" t="s">
        <v>17</v>
      </c>
      <c r="L322" s="153"/>
      <c r="M322" s="153" t="s">
        <v>184</v>
      </c>
      <c r="N322" s="153">
        <v>900599349</v>
      </c>
      <c r="O322" s="155">
        <v>6133613</v>
      </c>
      <c r="P322" s="7"/>
      <c r="Q322" s="12">
        <f>+IF(IFERROR(VLOOKUP(Tabla3[[#This Row],[Column14]],Tabla4[[NIT]:[TOTAL CREDITO]],3,FALSE),0)="",0,IFERROR(VLOOKUP(Tabla3[[#This Row],[Column14]],Tabla4[[NIT]:[TOTAL CREDITO]],3,FALSE),0))</f>
        <v>0</v>
      </c>
      <c r="R322" s="9">
        <f>+IFERROR(VLOOKUP(Tabla3[[#This Row],[Column14]],Tabla4[[NIT]:[TOTAL CREDITO]],6,FALSE),0)</f>
        <v>0</v>
      </c>
      <c r="S3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2" s="5"/>
      <c r="AL322"/>
    </row>
    <row r="323" spans="1:38" ht="15" customHeight="1">
      <c r="A323" s="153" t="s">
        <v>1614</v>
      </c>
      <c r="B323" s="154">
        <v>42979</v>
      </c>
      <c r="C323" s="153" t="s">
        <v>1229</v>
      </c>
      <c r="D323" s="153" t="s">
        <v>1235</v>
      </c>
      <c r="E323" s="153" t="s">
        <v>1547</v>
      </c>
      <c r="F323" s="153">
        <v>3</v>
      </c>
      <c r="G323" s="153" t="s">
        <v>185</v>
      </c>
      <c r="H323" s="153">
        <v>3</v>
      </c>
      <c r="I323" s="153" t="s">
        <v>185</v>
      </c>
      <c r="J323" s="153" t="s">
        <v>352</v>
      </c>
      <c r="K323" s="153" t="s">
        <v>472</v>
      </c>
      <c r="L323" s="153"/>
      <c r="M323" s="153" t="s">
        <v>184</v>
      </c>
      <c r="N323" s="153">
        <v>900599349</v>
      </c>
      <c r="O323" s="155">
        <v>6133613</v>
      </c>
      <c r="P323" s="7"/>
      <c r="Q323" s="12">
        <f>+IF(IFERROR(VLOOKUP(Tabla3[[#This Row],[Column14]],Tabla4[[NIT]:[TOTAL CREDITO]],3,FALSE),0)="",0,IFERROR(VLOOKUP(Tabla3[[#This Row],[Column14]],Tabla4[[NIT]:[TOTAL CREDITO]],3,FALSE),0))</f>
        <v>0</v>
      </c>
      <c r="R323" s="9">
        <f>+IFERROR(VLOOKUP(Tabla3[[#This Row],[Column14]],Tabla4[[NIT]:[TOTAL CREDITO]],6,FALSE),0)</f>
        <v>0</v>
      </c>
      <c r="S3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3" s="5"/>
      <c r="AL323"/>
    </row>
    <row r="324" spans="1:38" ht="15" customHeight="1">
      <c r="A324" s="153" t="s">
        <v>1614</v>
      </c>
      <c r="B324" s="154">
        <v>42979</v>
      </c>
      <c r="C324" s="153" t="s">
        <v>1229</v>
      </c>
      <c r="D324" s="153" t="s">
        <v>1235</v>
      </c>
      <c r="E324" s="153" t="s">
        <v>1547</v>
      </c>
      <c r="F324" s="153">
        <v>2</v>
      </c>
      <c r="G324" s="153" t="s">
        <v>185</v>
      </c>
      <c r="H324" s="153">
        <v>2</v>
      </c>
      <c r="I324" s="153" t="s">
        <v>185</v>
      </c>
      <c r="J324" s="153" t="s">
        <v>1550</v>
      </c>
      <c r="K324" s="153" t="s">
        <v>1438</v>
      </c>
      <c r="L324" s="153"/>
      <c r="M324" s="153" t="s">
        <v>184</v>
      </c>
      <c r="N324" s="153">
        <v>900599349</v>
      </c>
      <c r="O324" s="155">
        <v>3521008</v>
      </c>
      <c r="P324" s="7"/>
      <c r="Q324" s="12">
        <f>+IF(IFERROR(VLOOKUP(Tabla3[[#This Row],[Column14]],Tabla4[[NIT]:[TOTAL CREDITO]],3,FALSE),0)="",0,IFERROR(VLOOKUP(Tabla3[[#This Row],[Column14]],Tabla4[[NIT]:[TOTAL CREDITO]],3,FALSE),0))</f>
        <v>0</v>
      </c>
      <c r="R324" s="9">
        <f>+IFERROR(VLOOKUP(Tabla3[[#This Row],[Column14]],Tabla4[[NIT]:[TOTAL CREDITO]],6,FALSE),0)</f>
        <v>0</v>
      </c>
      <c r="S3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4" s="5"/>
      <c r="AL324"/>
    </row>
    <row r="325" spans="1:38" ht="15" customHeight="1">
      <c r="A325" s="153" t="s">
        <v>1614</v>
      </c>
      <c r="B325" s="154">
        <v>42979</v>
      </c>
      <c r="C325" s="153" t="s">
        <v>1229</v>
      </c>
      <c r="D325" s="153" t="s">
        <v>1235</v>
      </c>
      <c r="E325" s="153" t="s">
        <v>1547</v>
      </c>
      <c r="F325" s="153">
        <v>2</v>
      </c>
      <c r="G325" s="153" t="s">
        <v>185</v>
      </c>
      <c r="H325" s="153">
        <v>2</v>
      </c>
      <c r="I325" s="153" t="s">
        <v>185</v>
      </c>
      <c r="J325" s="153" t="s">
        <v>1550</v>
      </c>
      <c r="K325" s="153" t="s">
        <v>1426</v>
      </c>
      <c r="L325" s="153"/>
      <c r="M325" s="153" t="s">
        <v>184</v>
      </c>
      <c r="N325" s="153">
        <v>900599349</v>
      </c>
      <c r="O325" s="155">
        <v>3521008</v>
      </c>
      <c r="P325" s="7"/>
      <c r="Q325" s="12">
        <f>+IF(IFERROR(VLOOKUP(Tabla3[[#This Row],[Column14]],Tabla4[[NIT]:[TOTAL CREDITO]],3,FALSE),0)="",0,IFERROR(VLOOKUP(Tabla3[[#This Row],[Column14]],Tabla4[[NIT]:[TOTAL CREDITO]],3,FALSE),0))</f>
        <v>0</v>
      </c>
      <c r="R325" s="9">
        <f>+IFERROR(VLOOKUP(Tabla3[[#This Row],[Column14]],Tabla4[[NIT]:[TOTAL CREDITO]],6,FALSE),0)</f>
        <v>0</v>
      </c>
      <c r="S3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5" s="5"/>
      <c r="AL325"/>
    </row>
    <row r="326" spans="1:38" ht="15" customHeight="1">
      <c r="A326" s="153" t="s">
        <v>1614</v>
      </c>
      <c r="B326" s="154">
        <v>42979</v>
      </c>
      <c r="C326" s="153" t="s">
        <v>1229</v>
      </c>
      <c r="D326" s="153" t="s">
        <v>1235</v>
      </c>
      <c r="E326" s="153" t="s">
        <v>1547</v>
      </c>
      <c r="F326" s="153">
        <v>1</v>
      </c>
      <c r="G326" s="153" t="s">
        <v>185</v>
      </c>
      <c r="H326" s="153">
        <v>1</v>
      </c>
      <c r="I326" s="153" t="s">
        <v>185</v>
      </c>
      <c r="J326" s="153" t="s">
        <v>1555</v>
      </c>
      <c r="K326" s="153" t="s">
        <v>11</v>
      </c>
      <c r="L326" s="153"/>
      <c r="M326" s="153" t="s">
        <v>184</v>
      </c>
      <c r="N326" s="153">
        <v>900599349</v>
      </c>
      <c r="O326" s="155">
        <v>7730252</v>
      </c>
      <c r="P326" s="7"/>
      <c r="Q326" s="12">
        <f>+IF(IFERROR(VLOOKUP(Tabla3[[#This Row],[Column14]],Tabla4[[NIT]:[TOTAL CREDITO]],3,FALSE),0)="",0,IFERROR(VLOOKUP(Tabla3[[#This Row],[Column14]],Tabla4[[NIT]:[TOTAL CREDITO]],3,FALSE),0))</f>
        <v>0</v>
      </c>
      <c r="R326" s="9">
        <f>+IFERROR(VLOOKUP(Tabla3[[#This Row],[Column14]],Tabla4[[NIT]:[TOTAL CREDITO]],6,FALSE),0)</f>
        <v>0</v>
      </c>
      <c r="S3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6" s="5"/>
      <c r="AL326"/>
    </row>
    <row r="327" spans="1:38" ht="15" customHeight="1">
      <c r="A327" s="153" t="s">
        <v>1614</v>
      </c>
      <c r="B327" s="154">
        <v>42979</v>
      </c>
      <c r="C327" s="153" t="s">
        <v>1229</v>
      </c>
      <c r="D327" s="153" t="s">
        <v>1235</v>
      </c>
      <c r="E327" s="153" t="s">
        <v>1547</v>
      </c>
      <c r="F327" s="153">
        <v>1</v>
      </c>
      <c r="G327" s="153" t="s">
        <v>185</v>
      </c>
      <c r="H327" s="153">
        <v>1</v>
      </c>
      <c r="I327" s="153" t="s">
        <v>185</v>
      </c>
      <c r="J327" s="153" t="s">
        <v>1428</v>
      </c>
      <c r="K327" s="153" t="s">
        <v>1430</v>
      </c>
      <c r="L327" s="153"/>
      <c r="M327" s="153" t="s">
        <v>184</v>
      </c>
      <c r="N327" s="153">
        <v>900599349</v>
      </c>
      <c r="O327" s="155">
        <v>3067227</v>
      </c>
      <c r="P327" s="7"/>
      <c r="Q327" s="12">
        <f>+IF(IFERROR(VLOOKUP(Tabla3[[#This Row],[Column14]],Tabla4[[NIT]:[TOTAL CREDITO]],3,FALSE),0)="",0,IFERROR(VLOOKUP(Tabla3[[#This Row],[Column14]],Tabla4[[NIT]:[TOTAL CREDITO]],3,FALSE),0))</f>
        <v>0</v>
      </c>
      <c r="R327" s="9">
        <f>+IFERROR(VLOOKUP(Tabla3[[#This Row],[Column14]],Tabla4[[NIT]:[TOTAL CREDITO]],6,FALSE),0)</f>
        <v>0</v>
      </c>
      <c r="S3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7" s="5"/>
      <c r="AL327"/>
    </row>
    <row r="328" spans="1:38" ht="15" customHeight="1">
      <c r="A328" s="153" t="s">
        <v>1614</v>
      </c>
      <c r="B328" s="154">
        <v>42979</v>
      </c>
      <c r="C328" s="153" t="s">
        <v>1229</v>
      </c>
      <c r="D328" s="153" t="s">
        <v>1235</v>
      </c>
      <c r="E328" s="153" t="s">
        <v>1547</v>
      </c>
      <c r="F328" s="153">
        <v>1</v>
      </c>
      <c r="G328" s="153" t="s">
        <v>185</v>
      </c>
      <c r="H328" s="153">
        <v>1</v>
      </c>
      <c r="I328" s="153" t="s">
        <v>185</v>
      </c>
      <c r="J328" s="153" t="s">
        <v>1437</v>
      </c>
      <c r="K328" s="153" t="s">
        <v>1426</v>
      </c>
      <c r="L328" s="153"/>
      <c r="M328" s="153" t="s">
        <v>184</v>
      </c>
      <c r="N328" s="153">
        <v>900599349</v>
      </c>
      <c r="O328" s="155">
        <v>3696639</v>
      </c>
      <c r="P328" s="7"/>
      <c r="Q328" s="12">
        <f>+IF(IFERROR(VLOOKUP(Tabla3[[#This Row],[Column14]],Tabla4[[NIT]:[TOTAL CREDITO]],3,FALSE),0)="",0,IFERROR(VLOOKUP(Tabla3[[#This Row],[Column14]],Tabla4[[NIT]:[TOTAL CREDITO]],3,FALSE),0))</f>
        <v>0</v>
      </c>
      <c r="R328" s="9">
        <f>+IFERROR(VLOOKUP(Tabla3[[#This Row],[Column14]],Tabla4[[NIT]:[TOTAL CREDITO]],6,FALSE),0)</f>
        <v>0</v>
      </c>
      <c r="S3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8" s="5"/>
      <c r="AL328"/>
    </row>
    <row r="329" spans="1:38" ht="15" customHeight="1">
      <c r="A329" s="153" t="s">
        <v>1614</v>
      </c>
      <c r="B329" s="154">
        <v>42979</v>
      </c>
      <c r="C329" s="153" t="s">
        <v>1229</v>
      </c>
      <c r="D329" s="153" t="s">
        <v>1235</v>
      </c>
      <c r="E329" s="153" t="s">
        <v>1547</v>
      </c>
      <c r="F329" s="153">
        <v>1</v>
      </c>
      <c r="G329" s="153" t="s">
        <v>185</v>
      </c>
      <c r="H329" s="153">
        <v>1</v>
      </c>
      <c r="I329" s="153" t="s">
        <v>185</v>
      </c>
      <c r="J329" s="153" t="s">
        <v>1437</v>
      </c>
      <c r="K329" s="153" t="s">
        <v>1438</v>
      </c>
      <c r="L329" s="153"/>
      <c r="M329" s="153" t="s">
        <v>184</v>
      </c>
      <c r="N329" s="153">
        <v>900599349</v>
      </c>
      <c r="O329" s="155">
        <v>3696639</v>
      </c>
      <c r="P329" s="7"/>
      <c r="Q329" s="12">
        <f>+IF(IFERROR(VLOOKUP(Tabla3[[#This Row],[Column14]],Tabla4[[NIT]:[TOTAL CREDITO]],3,FALSE),0)="",0,IFERROR(VLOOKUP(Tabla3[[#This Row],[Column14]],Tabla4[[NIT]:[TOTAL CREDITO]],3,FALSE),0))</f>
        <v>0</v>
      </c>
      <c r="R329" s="9">
        <f>+IFERROR(VLOOKUP(Tabla3[[#This Row],[Column14]],Tabla4[[NIT]:[TOTAL CREDITO]],6,FALSE),0)</f>
        <v>0</v>
      </c>
      <c r="S3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29" s="5"/>
      <c r="AL329"/>
    </row>
    <row r="330" spans="1:38" ht="15" customHeight="1">
      <c r="A330" s="153" t="s">
        <v>1614</v>
      </c>
      <c r="B330" s="154">
        <v>42979</v>
      </c>
      <c r="C330" s="153" t="s">
        <v>1229</v>
      </c>
      <c r="D330" s="153" t="s">
        <v>1235</v>
      </c>
      <c r="E330" s="153" t="s">
        <v>1547</v>
      </c>
      <c r="F330" s="153">
        <v>2</v>
      </c>
      <c r="G330" s="153" t="s">
        <v>185</v>
      </c>
      <c r="H330" s="153">
        <v>2</v>
      </c>
      <c r="I330" s="153" t="s">
        <v>185</v>
      </c>
      <c r="J330" s="153" t="s">
        <v>1437</v>
      </c>
      <c r="K330" s="153" t="s">
        <v>16</v>
      </c>
      <c r="L330" s="153"/>
      <c r="M330" s="153" t="s">
        <v>184</v>
      </c>
      <c r="N330" s="153">
        <v>900599349</v>
      </c>
      <c r="O330" s="155">
        <v>3696639</v>
      </c>
      <c r="P330" s="7"/>
      <c r="Q330" s="12">
        <f>+IF(IFERROR(VLOOKUP(Tabla3[[#This Row],[Column14]],Tabla4[[NIT]:[TOTAL CREDITO]],3,FALSE),0)="",0,IFERROR(VLOOKUP(Tabla3[[#This Row],[Column14]],Tabla4[[NIT]:[TOTAL CREDITO]],3,FALSE),0))</f>
        <v>0</v>
      </c>
      <c r="R330" s="9">
        <f>+IFERROR(VLOOKUP(Tabla3[[#This Row],[Column14]],Tabla4[[NIT]:[TOTAL CREDITO]],6,FALSE),0)</f>
        <v>0</v>
      </c>
      <c r="S3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30" s="5"/>
      <c r="AL330"/>
    </row>
    <row r="331" spans="1:38" ht="15" customHeight="1">
      <c r="A331" s="153" t="s">
        <v>1615</v>
      </c>
      <c r="B331" s="154">
        <v>42979</v>
      </c>
      <c r="C331" s="153" t="s">
        <v>1229</v>
      </c>
      <c r="D331" s="153" t="s">
        <v>1235</v>
      </c>
      <c r="E331" s="153" t="s">
        <v>1547</v>
      </c>
      <c r="F331" s="153">
        <v>3</v>
      </c>
      <c r="G331" s="153" t="s">
        <v>191</v>
      </c>
      <c r="H331" s="153">
        <v>3</v>
      </c>
      <c r="I331" s="153" t="s">
        <v>1616</v>
      </c>
      <c r="J331" s="153" t="s">
        <v>352</v>
      </c>
      <c r="K331" s="153" t="s">
        <v>353</v>
      </c>
      <c r="L331" s="153"/>
      <c r="M331" s="153" t="s">
        <v>1393</v>
      </c>
      <c r="N331" s="153">
        <v>19291768</v>
      </c>
      <c r="O331" s="155">
        <v>6133613</v>
      </c>
      <c r="P331" s="7"/>
      <c r="Q331" s="12">
        <f>+IF(IFERROR(VLOOKUP(Tabla3[[#This Row],[Column14]],Tabla4[[NIT]:[TOTAL CREDITO]],3,FALSE),0)="",0,IFERROR(VLOOKUP(Tabla3[[#This Row],[Column14]],Tabla4[[NIT]:[TOTAL CREDITO]],3,FALSE),0))</f>
        <v>40264147</v>
      </c>
      <c r="R331" s="9">
        <f>+IFERROR(VLOOKUP(Tabla3[[#This Row],[Column14]],Tabla4[[NIT]:[TOTAL CREDITO]],6,FALSE),0)</f>
        <v>70000000</v>
      </c>
      <c r="S3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1" s="5"/>
      <c r="AL331"/>
    </row>
    <row r="332" spans="1:38" ht="15" customHeight="1">
      <c r="A332" s="153" t="s">
        <v>1615</v>
      </c>
      <c r="B332" s="154">
        <v>42979</v>
      </c>
      <c r="C332" s="153" t="s">
        <v>1229</v>
      </c>
      <c r="D332" s="153" t="s">
        <v>1235</v>
      </c>
      <c r="E332" s="153" t="s">
        <v>1547</v>
      </c>
      <c r="F332" s="153">
        <v>1</v>
      </c>
      <c r="G332" s="153" t="s">
        <v>191</v>
      </c>
      <c r="H332" s="153">
        <v>1</v>
      </c>
      <c r="I332" s="153" t="s">
        <v>1616</v>
      </c>
      <c r="J332" s="153" t="s">
        <v>352</v>
      </c>
      <c r="K332" s="153" t="s">
        <v>472</v>
      </c>
      <c r="L332" s="153"/>
      <c r="M332" s="153" t="s">
        <v>1393</v>
      </c>
      <c r="N332" s="153">
        <v>19291768</v>
      </c>
      <c r="O332" s="155">
        <v>6133613</v>
      </c>
      <c r="P332" s="7"/>
      <c r="Q332" s="12">
        <f>+IF(IFERROR(VLOOKUP(Tabla3[[#This Row],[Column14]],Tabla4[[NIT]:[TOTAL CREDITO]],3,FALSE),0)="",0,IFERROR(VLOOKUP(Tabla3[[#This Row],[Column14]],Tabla4[[NIT]:[TOTAL CREDITO]],3,FALSE),0))</f>
        <v>40264147</v>
      </c>
      <c r="R332" s="9">
        <f>+IFERROR(VLOOKUP(Tabla3[[#This Row],[Column14]],Tabla4[[NIT]:[TOTAL CREDITO]],6,FALSE),0)</f>
        <v>70000000</v>
      </c>
      <c r="S3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2" s="5"/>
      <c r="AL332"/>
    </row>
    <row r="333" spans="1:38" ht="15" customHeight="1">
      <c r="A333" s="153" t="s">
        <v>1617</v>
      </c>
      <c r="B333" s="154">
        <v>42979</v>
      </c>
      <c r="C333" s="153" t="s">
        <v>1229</v>
      </c>
      <c r="D333" s="153" t="s">
        <v>1235</v>
      </c>
      <c r="E333" s="153" t="s">
        <v>1547</v>
      </c>
      <c r="F333" s="153">
        <v>1</v>
      </c>
      <c r="G333" s="153" t="s">
        <v>1259</v>
      </c>
      <c r="H333" s="153">
        <v>1</v>
      </c>
      <c r="I333" s="153" t="s">
        <v>1618</v>
      </c>
      <c r="J333" s="153" t="s">
        <v>25</v>
      </c>
      <c r="K333" s="153" t="s">
        <v>26</v>
      </c>
      <c r="L333" s="153"/>
      <c r="M333" s="153" t="s">
        <v>331</v>
      </c>
      <c r="N333" s="153">
        <v>900367920</v>
      </c>
      <c r="O333" s="155">
        <v>3521008</v>
      </c>
      <c r="P333" s="7"/>
      <c r="Q333" s="12">
        <f>+IF(IFERROR(VLOOKUP(Tabla3[[#This Row],[Column14]],Tabla4[[NIT]:[TOTAL CREDITO]],3,FALSE),0)="",0,IFERROR(VLOOKUP(Tabla3[[#This Row],[Column14]],Tabla4[[NIT]:[TOTAL CREDITO]],3,FALSE),0))</f>
        <v>26234998</v>
      </c>
      <c r="R333" s="9">
        <f>+IFERROR(VLOOKUP(Tabla3[[#This Row],[Column14]],Tabla4[[NIT]:[TOTAL CREDITO]],6,FALSE),0)</f>
        <v>0</v>
      </c>
      <c r="S3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3" s="5"/>
      <c r="AL333"/>
    </row>
    <row r="334" spans="1:38" ht="15" customHeight="1">
      <c r="A334" s="153" t="s">
        <v>1617</v>
      </c>
      <c r="B334" s="154">
        <v>42979</v>
      </c>
      <c r="C334" s="153" t="s">
        <v>1229</v>
      </c>
      <c r="D334" s="153" t="s">
        <v>1235</v>
      </c>
      <c r="E334" s="153" t="s">
        <v>1547</v>
      </c>
      <c r="F334" s="153">
        <v>1</v>
      </c>
      <c r="G334" s="153" t="s">
        <v>1259</v>
      </c>
      <c r="H334" s="153">
        <v>1</v>
      </c>
      <c r="I334" s="153" t="s">
        <v>1618</v>
      </c>
      <c r="J334" s="153" t="s">
        <v>352</v>
      </c>
      <c r="K334" s="153" t="s">
        <v>353</v>
      </c>
      <c r="L334" s="153"/>
      <c r="M334" s="153" t="s">
        <v>331</v>
      </c>
      <c r="N334" s="153">
        <v>900367920</v>
      </c>
      <c r="O334" s="155">
        <v>6133613</v>
      </c>
      <c r="P334" s="7"/>
      <c r="Q334" s="12">
        <f>+IF(IFERROR(VLOOKUP(Tabla3[[#This Row],[Column14]],Tabla4[[NIT]:[TOTAL CREDITO]],3,FALSE),0)="",0,IFERROR(VLOOKUP(Tabla3[[#This Row],[Column14]],Tabla4[[NIT]:[TOTAL CREDITO]],3,FALSE),0))</f>
        <v>26234998</v>
      </c>
      <c r="R334" s="9">
        <f>+IFERROR(VLOOKUP(Tabla3[[#This Row],[Column14]],Tabla4[[NIT]:[TOTAL CREDITO]],6,FALSE),0)</f>
        <v>0</v>
      </c>
      <c r="S3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4" s="5"/>
      <c r="AL334"/>
    </row>
    <row r="335" spans="1:38" ht="15" customHeight="1">
      <c r="A335" s="153" t="s">
        <v>1617</v>
      </c>
      <c r="B335" s="154">
        <v>42979</v>
      </c>
      <c r="C335" s="153" t="s">
        <v>1229</v>
      </c>
      <c r="D335" s="153" t="s">
        <v>1235</v>
      </c>
      <c r="E335" s="153" t="s">
        <v>1547</v>
      </c>
      <c r="F335" s="153">
        <v>1</v>
      </c>
      <c r="G335" s="153" t="s">
        <v>1259</v>
      </c>
      <c r="H335" s="153">
        <v>1</v>
      </c>
      <c r="I335" s="153" t="s">
        <v>1618</v>
      </c>
      <c r="J335" s="153" t="s">
        <v>352</v>
      </c>
      <c r="K335" s="153" t="s">
        <v>472</v>
      </c>
      <c r="L335" s="153"/>
      <c r="M335" s="153" t="s">
        <v>331</v>
      </c>
      <c r="N335" s="153">
        <v>900367920</v>
      </c>
      <c r="O335" s="155">
        <v>6133613</v>
      </c>
      <c r="P335" s="7"/>
      <c r="Q335" s="12">
        <f>+IF(IFERROR(VLOOKUP(Tabla3[[#This Row],[Column14]],Tabla4[[NIT]:[TOTAL CREDITO]],3,FALSE),0)="",0,IFERROR(VLOOKUP(Tabla3[[#This Row],[Column14]],Tabla4[[NIT]:[TOTAL CREDITO]],3,FALSE),0))</f>
        <v>26234998</v>
      </c>
      <c r="R335" s="9">
        <f>+IFERROR(VLOOKUP(Tabla3[[#This Row],[Column14]],Tabla4[[NIT]:[TOTAL CREDITO]],6,FALSE),0)</f>
        <v>0</v>
      </c>
      <c r="S3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5" s="5"/>
      <c r="AL335"/>
    </row>
    <row r="336" spans="1:38" ht="15" customHeight="1">
      <c r="A336" s="153" t="s">
        <v>1617</v>
      </c>
      <c r="B336" s="154">
        <v>42979</v>
      </c>
      <c r="C336" s="153" t="s">
        <v>1229</v>
      </c>
      <c r="D336" s="153" t="s">
        <v>1235</v>
      </c>
      <c r="E336" s="153" t="s">
        <v>1547</v>
      </c>
      <c r="F336" s="153">
        <v>1</v>
      </c>
      <c r="G336" s="153" t="s">
        <v>1259</v>
      </c>
      <c r="H336" s="153">
        <v>1</v>
      </c>
      <c r="I336" s="153" t="s">
        <v>1618</v>
      </c>
      <c r="J336" s="153" t="s">
        <v>1550</v>
      </c>
      <c r="K336" s="153" t="s">
        <v>1438</v>
      </c>
      <c r="L336" s="153"/>
      <c r="M336" s="153" t="s">
        <v>331</v>
      </c>
      <c r="N336" s="153">
        <v>900367920</v>
      </c>
      <c r="O336" s="155">
        <v>3521008</v>
      </c>
      <c r="P336" s="7"/>
      <c r="Q336" s="12">
        <f>+IF(IFERROR(VLOOKUP(Tabla3[[#This Row],[Column14]],Tabla4[[NIT]:[TOTAL CREDITO]],3,FALSE),0)="",0,IFERROR(VLOOKUP(Tabla3[[#This Row],[Column14]],Tabla4[[NIT]:[TOTAL CREDITO]],3,FALSE),0))</f>
        <v>26234998</v>
      </c>
      <c r="R336" s="9">
        <f>+IFERROR(VLOOKUP(Tabla3[[#This Row],[Column14]],Tabla4[[NIT]:[TOTAL CREDITO]],6,FALSE),0)</f>
        <v>0</v>
      </c>
      <c r="S3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6" s="5"/>
      <c r="AL336"/>
    </row>
    <row r="337" spans="1:38" ht="15" customHeight="1">
      <c r="A337" s="153" t="s">
        <v>1619</v>
      </c>
      <c r="B337" s="154">
        <v>42979</v>
      </c>
      <c r="C337" s="153" t="s">
        <v>1229</v>
      </c>
      <c r="D337" s="153" t="s">
        <v>1235</v>
      </c>
      <c r="E337" s="153" t="s">
        <v>1547</v>
      </c>
      <c r="F337" s="153">
        <v>1</v>
      </c>
      <c r="G337" s="153" t="s">
        <v>1259</v>
      </c>
      <c r="H337" s="153">
        <v>1</v>
      </c>
      <c r="I337" s="153" t="s">
        <v>1620</v>
      </c>
      <c r="J337" s="153" t="s">
        <v>25</v>
      </c>
      <c r="K337" s="153" t="s">
        <v>26</v>
      </c>
      <c r="L337" s="153"/>
      <c r="M337" s="153" t="s">
        <v>100</v>
      </c>
      <c r="N337" s="153">
        <v>900367920</v>
      </c>
      <c r="O337" s="155">
        <v>3521008</v>
      </c>
      <c r="P337" s="7"/>
      <c r="Q337" s="12">
        <f>+IF(IFERROR(VLOOKUP(Tabla3[[#This Row],[Column14]],Tabla4[[NIT]:[TOTAL CREDITO]],3,FALSE),0)="",0,IFERROR(VLOOKUP(Tabla3[[#This Row],[Column14]],Tabla4[[NIT]:[TOTAL CREDITO]],3,FALSE),0))</f>
        <v>26234998</v>
      </c>
      <c r="R337" s="9">
        <f>+IFERROR(VLOOKUP(Tabla3[[#This Row],[Column14]],Tabla4[[NIT]:[TOTAL CREDITO]],6,FALSE),0)</f>
        <v>0</v>
      </c>
      <c r="S3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7" s="5"/>
      <c r="AL337"/>
    </row>
    <row r="338" spans="1:38" ht="15" customHeight="1">
      <c r="A338" s="153" t="s">
        <v>1619</v>
      </c>
      <c r="B338" s="154">
        <v>42979</v>
      </c>
      <c r="C338" s="153" t="s">
        <v>1229</v>
      </c>
      <c r="D338" s="153" t="s">
        <v>1235</v>
      </c>
      <c r="E338" s="153" t="s">
        <v>1547</v>
      </c>
      <c r="F338" s="153">
        <v>1</v>
      </c>
      <c r="G338" s="153" t="s">
        <v>1259</v>
      </c>
      <c r="H338" s="153">
        <v>1</v>
      </c>
      <c r="I338" s="153" t="s">
        <v>1620</v>
      </c>
      <c r="J338" s="153" t="s">
        <v>352</v>
      </c>
      <c r="K338" s="153" t="s">
        <v>353</v>
      </c>
      <c r="L338" s="153"/>
      <c r="M338" s="153" t="s">
        <v>100</v>
      </c>
      <c r="N338" s="153">
        <v>900367920</v>
      </c>
      <c r="O338" s="155">
        <v>6133613</v>
      </c>
      <c r="P338" s="7"/>
      <c r="Q338" s="12">
        <f>+IF(IFERROR(VLOOKUP(Tabla3[[#This Row],[Column14]],Tabla4[[NIT]:[TOTAL CREDITO]],3,FALSE),0)="",0,IFERROR(VLOOKUP(Tabla3[[#This Row],[Column14]],Tabla4[[NIT]:[TOTAL CREDITO]],3,FALSE),0))</f>
        <v>26234998</v>
      </c>
      <c r="R338" s="9">
        <f>+IFERROR(VLOOKUP(Tabla3[[#This Row],[Column14]],Tabla4[[NIT]:[TOTAL CREDITO]],6,FALSE),0)</f>
        <v>0</v>
      </c>
      <c r="S3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8" s="5"/>
      <c r="AL338"/>
    </row>
    <row r="339" spans="1:38" ht="15" customHeight="1">
      <c r="A339" s="153" t="s">
        <v>1619</v>
      </c>
      <c r="B339" s="154">
        <v>42979</v>
      </c>
      <c r="C339" s="153" t="s">
        <v>1229</v>
      </c>
      <c r="D339" s="153" t="s">
        <v>1235</v>
      </c>
      <c r="E339" s="153" t="s">
        <v>1547</v>
      </c>
      <c r="F339" s="153">
        <v>1</v>
      </c>
      <c r="G339" s="153" t="s">
        <v>1259</v>
      </c>
      <c r="H339" s="153">
        <v>1</v>
      </c>
      <c r="I339" s="153" t="s">
        <v>1620</v>
      </c>
      <c r="J339" s="153" t="s">
        <v>352</v>
      </c>
      <c r="K339" s="153" t="s">
        <v>17</v>
      </c>
      <c r="L339" s="153"/>
      <c r="M339" s="153" t="s">
        <v>100</v>
      </c>
      <c r="N339" s="153">
        <v>900367920</v>
      </c>
      <c r="O339" s="155">
        <v>6133613</v>
      </c>
      <c r="P339" s="7"/>
      <c r="Q339" s="12">
        <f>+IF(IFERROR(VLOOKUP(Tabla3[[#This Row],[Column14]],Tabla4[[NIT]:[TOTAL CREDITO]],3,FALSE),0)="",0,IFERROR(VLOOKUP(Tabla3[[#This Row],[Column14]],Tabla4[[NIT]:[TOTAL CREDITO]],3,FALSE),0))</f>
        <v>26234998</v>
      </c>
      <c r="R339" s="9">
        <f>+IFERROR(VLOOKUP(Tabla3[[#This Row],[Column14]],Tabla4[[NIT]:[TOTAL CREDITO]],6,FALSE),0)</f>
        <v>0</v>
      </c>
      <c r="S3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39" s="5"/>
      <c r="AL339"/>
    </row>
    <row r="340" spans="1:38" ht="15" customHeight="1">
      <c r="A340" s="153" t="s">
        <v>1619</v>
      </c>
      <c r="B340" s="154">
        <v>42979</v>
      </c>
      <c r="C340" s="153" t="s">
        <v>1229</v>
      </c>
      <c r="D340" s="153" t="s">
        <v>1235</v>
      </c>
      <c r="E340" s="153" t="s">
        <v>1547</v>
      </c>
      <c r="F340" s="153">
        <v>1</v>
      </c>
      <c r="G340" s="153" t="s">
        <v>1259</v>
      </c>
      <c r="H340" s="153">
        <v>1</v>
      </c>
      <c r="I340" s="153" t="s">
        <v>1620</v>
      </c>
      <c r="J340" s="153" t="s">
        <v>1550</v>
      </c>
      <c r="K340" s="153" t="s">
        <v>1438</v>
      </c>
      <c r="L340" s="153"/>
      <c r="M340" s="153" t="s">
        <v>100</v>
      </c>
      <c r="N340" s="153">
        <v>900367920</v>
      </c>
      <c r="O340" s="155">
        <v>3521008</v>
      </c>
      <c r="P340" s="7"/>
      <c r="Q340" s="12">
        <f>+IF(IFERROR(VLOOKUP(Tabla3[[#This Row],[Column14]],Tabla4[[NIT]:[TOTAL CREDITO]],3,FALSE),0)="",0,IFERROR(VLOOKUP(Tabla3[[#This Row],[Column14]],Tabla4[[NIT]:[TOTAL CREDITO]],3,FALSE),0))</f>
        <v>26234998</v>
      </c>
      <c r="R340" s="9">
        <f>+IFERROR(VLOOKUP(Tabla3[[#This Row],[Column14]],Tabla4[[NIT]:[TOTAL CREDITO]],6,FALSE),0)</f>
        <v>0</v>
      </c>
      <c r="S3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40" s="5"/>
      <c r="AL340"/>
    </row>
    <row r="341" spans="1:38" ht="15" customHeight="1">
      <c r="A341" s="153" t="s">
        <v>1619</v>
      </c>
      <c r="B341" s="154">
        <v>42979</v>
      </c>
      <c r="C341" s="153" t="s">
        <v>1229</v>
      </c>
      <c r="D341" s="153" t="s">
        <v>1235</v>
      </c>
      <c r="E341" s="153" t="s">
        <v>1547</v>
      </c>
      <c r="F341" s="153">
        <v>1</v>
      </c>
      <c r="G341" s="153" t="s">
        <v>1259</v>
      </c>
      <c r="H341" s="153">
        <v>1</v>
      </c>
      <c r="I341" s="153" t="s">
        <v>1620</v>
      </c>
      <c r="J341" s="153" t="s">
        <v>1433</v>
      </c>
      <c r="K341" s="153" t="s">
        <v>16</v>
      </c>
      <c r="L341" s="153"/>
      <c r="M341" s="153" t="s">
        <v>100</v>
      </c>
      <c r="N341" s="153">
        <v>900367920</v>
      </c>
      <c r="O341" s="155">
        <v>3941176</v>
      </c>
      <c r="P341" s="7"/>
      <c r="Q341" s="12">
        <f>+IF(IFERROR(VLOOKUP(Tabla3[[#This Row],[Column14]],Tabla4[[NIT]:[TOTAL CREDITO]],3,FALSE),0)="",0,IFERROR(VLOOKUP(Tabla3[[#This Row],[Column14]],Tabla4[[NIT]:[TOTAL CREDITO]],3,FALSE),0))</f>
        <v>26234998</v>
      </c>
      <c r="R341" s="9">
        <f>+IFERROR(VLOOKUP(Tabla3[[#This Row],[Column14]],Tabla4[[NIT]:[TOTAL CREDITO]],6,FALSE),0)</f>
        <v>0</v>
      </c>
      <c r="S3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41" s="5"/>
      <c r="AL341"/>
    </row>
    <row r="342" spans="1:38" ht="15" customHeight="1">
      <c r="A342" s="153" t="s">
        <v>1619</v>
      </c>
      <c r="B342" s="154">
        <v>42979</v>
      </c>
      <c r="C342" s="153" t="s">
        <v>1229</v>
      </c>
      <c r="D342" s="153" t="s">
        <v>1235</v>
      </c>
      <c r="E342" s="153" t="s">
        <v>1547</v>
      </c>
      <c r="F342" s="153">
        <v>1</v>
      </c>
      <c r="G342" s="153" t="s">
        <v>1259</v>
      </c>
      <c r="H342" s="153">
        <v>1</v>
      </c>
      <c r="I342" s="153" t="s">
        <v>1620</v>
      </c>
      <c r="J342" s="153" t="s">
        <v>1437</v>
      </c>
      <c r="K342" s="153" t="s">
        <v>16</v>
      </c>
      <c r="L342" s="153"/>
      <c r="M342" s="153" t="s">
        <v>100</v>
      </c>
      <c r="N342" s="153">
        <v>900367920</v>
      </c>
      <c r="O342" s="155">
        <v>3696639</v>
      </c>
      <c r="P342" s="7"/>
      <c r="Q342" s="12">
        <f>+IF(IFERROR(VLOOKUP(Tabla3[[#This Row],[Column14]],Tabla4[[NIT]:[TOTAL CREDITO]],3,FALSE),0)="",0,IFERROR(VLOOKUP(Tabla3[[#This Row],[Column14]],Tabla4[[NIT]:[TOTAL CREDITO]],3,FALSE),0))</f>
        <v>26234998</v>
      </c>
      <c r="R342" s="9">
        <f>+IFERROR(VLOOKUP(Tabla3[[#This Row],[Column14]],Tabla4[[NIT]:[TOTAL CREDITO]],6,FALSE),0)</f>
        <v>0</v>
      </c>
      <c r="S3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42" s="5"/>
      <c r="AL342"/>
    </row>
    <row r="343" spans="1:38" ht="15" customHeight="1">
      <c r="A343" s="153" t="s">
        <v>1621</v>
      </c>
      <c r="B343" s="154">
        <v>42979</v>
      </c>
      <c r="C343" s="153" t="s">
        <v>1229</v>
      </c>
      <c r="D343" s="153" t="s">
        <v>1235</v>
      </c>
      <c r="E343" s="153" t="s">
        <v>1547</v>
      </c>
      <c r="F343" s="153">
        <v>1</v>
      </c>
      <c r="G343" s="153" t="s">
        <v>251</v>
      </c>
      <c r="H343" s="153">
        <v>1</v>
      </c>
      <c r="I343" s="153" t="s">
        <v>252</v>
      </c>
      <c r="J343" s="153" t="s">
        <v>10</v>
      </c>
      <c r="K343" s="153" t="s">
        <v>13</v>
      </c>
      <c r="L343" s="153"/>
      <c r="M343" s="153" t="s">
        <v>253</v>
      </c>
      <c r="N343" s="153">
        <v>79487375</v>
      </c>
      <c r="O343" s="155">
        <v>7554622</v>
      </c>
      <c r="P343" s="7"/>
      <c r="Q343" s="12">
        <f>+IF(IFERROR(VLOOKUP(Tabla3[[#This Row],[Column14]],Tabla4[[NIT]:[TOTAL CREDITO]],3,FALSE),0)="",0,IFERROR(VLOOKUP(Tabla3[[#This Row],[Column14]],Tabla4[[NIT]:[TOTAL CREDITO]],3,FALSE),0))</f>
        <v>0</v>
      </c>
      <c r="R343" s="9">
        <f>+IFERROR(VLOOKUP(Tabla3[[#This Row],[Column14]],Tabla4[[NIT]:[TOTAL CREDITO]],6,FALSE),0)</f>
        <v>0</v>
      </c>
      <c r="S3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3" s="5"/>
      <c r="AL343"/>
    </row>
    <row r="344" spans="1:38" ht="15" customHeight="1">
      <c r="A344" s="153" t="s">
        <v>1621</v>
      </c>
      <c r="B344" s="154">
        <v>42979</v>
      </c>
      <c r="C344" s="153" t="s">
        <v>1229</v>
      </c>
      <c r="D344" s="153" t="s">
        <v>1235</v>
      </c>
      <c r="E344" s="153" t="s">
        <v>1547</v>
      </c>
      <c r="F344" s="153">
        <v>2</v>
      </c>
      <c r="G344" s="153" t="s">
        <v>251</v>
      </c>
      <c r="H344" s="153">
        <v>2</v>
      </c>
      <c r="I344" s="153" t="s">
        <v>252</v>
      </c>
      <c r="J344" s="153" t="s">
        <v>25</v>
      </c>
      <c r="K344" s="153" t="s">
        <v>26</v>
      </c>
      <c r="L344" s="153"/>
      <c r="M344" s="153" t="s">
        <v>253</v>
      </c>
      <c r="N344" s="153">
        <v>79487375</v>
      </c>
      <c r="O344" s="155">
        <v>3521008</v>
      </c>
      <c r="P344" s="7"/>
      <c r="Q344" s="12">
        <f>+IF(IFERROR(VLOOKUP(Tabla3[[#This Row],[Column14]],Tabla4[[NIT]:[TOTAL CREDITO]],3,FALSE),0)="",0,IFERROR(VLOOKUP(Tabla3[[#This Row],[Column14]],Tabla4[[NIT]:[TOTAL CREDITO]],3,FALSE),0))</f>
        <v>0</v>
      </c>
      <c r="R344" s="9">
        <f>+IFERROR(VLOOKUP(Tabla3[[#This Row],[Column14]],Tabla4[[NIT]:[TOTAL CREDITO]],6,FALSE),0)</f>
        <v>0</v>
      </c>
      <c r="S3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4" s="5"/>
      <c r="AL344"/>
    </row>
    <row r="345" spans="1:38" ht="15" customHeight="1">
      <c r="A345" s="153" t="s">
        <v>1621</v>
      </c>
      <c r="B345" s="154">
        <v>42979</v>
      </c>
      <c r="C345" s="153" t="s">
        <v>1229</v>
      </c>
      <c r="D345" s="153" t="s">
        <v>1235</v>
      </c>
      <c r="E345" s="153" t="s">
        <v>1547</v>
      </c>
      <c r="F345" s="153">
        <v>2</v>
      </c>
      <c r="G345" s="153" t="s">
        <v>251</v>
      </c>
      <c r="H345" s="153">
        <v>2</v>
      </c>
      <c r="I345" s="153" t="s">
        <v>252</v>
      </c>
      <c r="J345" s="153" t="s">
        <v>1422</v>
      </c>
      <c r="K345" s="153" t="s">
        <v>1423</v>
      </c>
      <c r="L345" s="153"/>
      <c r="M345" s="153" t="s">
        <v>253</v>
      </c>
      <c r="N345" s="153">
        <v>79487375</v>
      </c>
      <c r="O345" s="155">
        <v>7730252</v>
      </c>
      <c r="P345" s="7"/>
      <c r="Q345" s="12">
        <f>+IF(IFERROR(VLOOKUP(Tabla3[[#This Row],[Column14]],Tabla4[[NIT]:[TOTAL CREDITO]],3,FALSE),0)="",0,IFERROR(VLOOKUP(Tabla3[[#This Row],[Column14]],Tabla4[[NIT]:[TOTAL CREDITO]],3,FALSE),0))</f>
        <v>0</v>
      </c>
      <c r="R345" s="9">
        <f>+IFERROR(VLOOKUP(Tabla3[[#This Row],[Column14]],Tabla4[[NIT]:[TOTAL CREDITO]],6,FALSE),0)</f>
        <v>0</v>
      </c>
      <c r="S3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5" s="5"/>
      <c r="AL345"/>
    </row>
    <row r="346" spans="1:38" ht="15" customHeight="1">
      <c r="A346" s="153" t="s">
        <v>1621</v>
      </c>
      <c r="B346" s="154">
        <v>42979</v>
      </c>
      <c r="C346" s="153" t="s">
        <v>1229</v>
      </c>
      <c r="D346" s="153" t="s">
        <v>1235</v>
      </c>
      <c r="E346" s="153" t="s">
        <v>1547</v>
      </c>
      <c r="F346" s="153">
        <v>1</v>
      </c>
      <c r="G346" s="153" t="s">
        <v>251</v>
      </c>
      <c r="H346" s="153">
        <v>1</v>
      </c>
      <c r="I346" s="153" t="s">
        <v>252</v>
      </c>
      <c r="J346" s="153" t="s">
        <v>352</v>
      </c>
      <c r="K346" s="153" t="s">
        <v>17</v>
      </c>
      <c r="L346" s="153"/>
      <c r="M346" s="153" t="s">
        <v>253</v>
      </c>
      <c r="N346" s="153">
        <v>79487375</v>
      </c>
      <c r="O346" s="155">
        <v>6133613</v>
      </c>
      <c r="P346" s="7"/>
      <c r="Q346" s="12">
        <f>+IF(IFERROR(VLOOKUP(Tabla3[[#This Row],[Column14]],Tabla4[[NIT]:[TOTAL CREDITO]],3,FALSE),0)="",0,IFERROR(VLOOKUP(Tabla3[[#This Row],[Column14]],Tabla4[[NIT]:[TOTAL CREDITO]],3,FALSE),0))</f>
        <v>0</v>
      </c>
      <c r="R346" s="9">
        <f>+IFERROR(VLOOKUP(Tabla3[[#This Row],[Column14]],Tabla4[[NIT]:[TOTAL CREDITO]],6,FALSE),0)</f>
        <v>0</v>
      </c>
      <c r="S3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6" s="5"/>
      <c r="AL346"/>
    </row>
    <row r="347" spans="1:38" ht="15" customHeight="1">
      <c r="A347" s="153" t="s">
        <v>1621</v>
      </c>
      <c r="B347" s="154">
        <v>42979</v>
      </c>
      <c r="C347" s="153" t="s">
        <v>1229</v>
      </c>
      <c r="D347" s="153" t="s">
        <v>1235</v>
      </c>
      <c r="E347" s="153" t="s">
        <v>1547</v>
      </c>
      <c r="F347" s="153">
        <v>1</v>
      </c>
      <c r="G347" s="153" t="s">
        <v>251</v>
      </c>
      <c r="H347" s="153">
        <v>1</v>
      </c>
      <c r="I347" s="153" t="s">
        <v>252</v>
      </c>
      <c r="J347" s="153" t="s">
        <v>1550</v>
      </c>
      <c r="K347" s="153" t="s">
        <v>1426</v>
      </c>
      <c r="L347" s="153"/>
      <c r="M347" s="153" t="s">
        <v>253</v>
      </c>
      <c r="N347" s="153">
        <v>79487375</v>
      </c>
      <c r="O347" s="155">
        <v>3521008</v>
      </c>
      <c r="P347" s="7"/>
      <c r="Q347" s="12">
        <f>+IF(IFERROR(VLOOKUP(Tabla3[[#This Row],[Column14]],Tabla4[[NIT]:[TOTAL CREDITO]],3,FALSE),0)="",0,IFERROR(VLOOKUP(Tabla3[[#This Row],[Column14]],Tabla4[[NIT]:[TOTAL CREDITO]],3,FALSE),0))</f>
        <v>0</v>
      </c>
      <c r="R347" s="9">
        <f>+IFERROR(VLOOKUP(Tabla3[[#This Row],[Column14]],Tabla4[[NIT]:[TOTAL CREDITO]],6,FALSE),0)</f>
        <v>0</v>
      </c>
      <c r="S3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7" s="5"/>
      <c r="AL347"/>
    </row>
    <row r="348" spans="1:38" ht="15" customHeight="1">
      <c r="A348" s="153" t="s">
        <v>1621</v>
      </c>
      <c r="B348" s="154">
        <v>42979</v>
      </c>
      <c r="C348" s="153" t="s">
        <v>1229</v>
      </c>
      <c r="D348" s="153" t="s">
        <v>1235</v>
      </c>
      <c r="E348" s="153" t="s">
        <v>1547</v>
      </c>
      <c r="F348" s="153">
        <v>1</v>
      </c>
      <c r="G348" s="153" t="s">
        <v>251</v>
      </c>
      <c r="H348" s="153">
        <v>1</v>
      </c>
      <c r="I348" s="153" t="s">
        <v>252</v>
      </c>
      <c r="J348" s="153" t="s">
        <v>1555</v>
      </c>
      <c r="K348" s="153" t="s">
        <v>11</v>
      </c>
      <c r="L348" s="153"/>
      <c r="M348" s="153" t="s">
        <v>253</v>
      </c>
      <c r="N348" s="153">
        <v>79487375</v>
      </c>
      <c r="O348" s="155">
        <v>7730252</v>
      </c>
      <c r="P348" s="7"/>
      <c r="Q348" s="12">
        <f>+IF(IFERROR(VLOOKUP(Tabla3[[#This Row],[Column14]],Tabla4[[NIT]:[TOTAL CREDITO]],3,FALSE),0)="",0,IFERROR(VLOOKUP(Tabla3[[#This Row],[Column14]],Tabla4[[NIT]:[TOTAL CREDITO]],3,FALSE),0))</f>
        <v>0</v>
      </c>
      <c r="R348" s="9">
        <f>+IFERROR(VLOOKUP(Tabla3[[#This Row],[Column14]],Tabla4[[NIT]:[TOTAL CREDITO]],6,FALSE),0)</f>
        <v>0</v>
      </c>
      <c r="S3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8" s="5"/>
      <c r="AL348"/>
    </row>
    <row r="349" spans="1:38" ht="15" customHeight="1">
      <c r="A349" s="153" t="s">
        <v>1621</v>
      </c>
      <c r="B349" s="154">
        <v>42979</v>
      </c>
      <c r="C349" s="153" t="s">
        <v>1229</v>
      </c>
      <c r="D349" s="153" t="s">
        <v>1235</v>
      </c>
      <c r="E349" s="153" t="s">
        <v>1547</v>
      </c>
      <c r="F349" s="153">
        <v>1</v>
      </c>
      <c r="G349" s="153" t="s">
        <v>251</v>
      </c>
      <c r="H349" s="153">
        <v>1</v>
      </c>
      <c r="I349" s="153" t="s">
        <v>252</v>
      </c>
      <c r="J349" s="153" t="s">
        <v>1433</v>
      </c>
      <c r="K349" s="153" t="s">
        <v>1426</v>
      </c>
      <c r="L349" s="153"/>
      <c r="M349" s="153" t="s">
        <v>253</v>
      </c>
      <c r="N349" s="153">
        <v>79487375</v>
      </c>
      <c r="O349" s="155">
        <v>3941176</v>
      </c>
      <c r="P349" s="7"/>
      <c r="Q349" s="12">
        <f>+IF(IFERROR(VLOOKUP(Tabla3[[#This Row],[Column14]],Tabla4[[NIT]:[TOTAL CREDITO]],3,FALSE),0)="",0,IFERROR(VLOOKUP(Tabla3[[#This Row],[Column14]],Tabla4[[NIT]:[TOTAL CREDITO]],3,FALSE),0))</f>
        <v>0</v>
      </c>
      <c r="R349" s="9">
        <f>+IFERROR(VLOOKUP(Tabla3[[#This Row],[Column14]],Tabla4[[NIT]:[TOTAL CREDITO]],6,FALSE),0)</f>
        <v>0</v>
      </c>
      <c r="S3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49" s="5"/>
      <c r="AL349"/>
    </row>
    <row r="350" spans="1:38" ht="15" customHeight="1">
      <c r="A350" s="153" t="s">
        <v>1621</v>
      </c>
      <c r="B350" s="154">
        <v>42979</v>
      </c>
      <c r="C350" s="153" t="s">
        <v>1229</v>
      </c>
      <c r="D350" s="153" t="s">
        <v>1235</v>
      </c>
      <c r="E350" s="153" t="s">
        <v>1547</v>
      </c>
      <c r="F350" s="153">
        <v>1</v>
      </c>
      <c r="G350" s="153" t="s">
        <v>251</v>
      </c>
      <c r="H350" s="153">
        <v>1</v>
      </c>
      <c r="I350" s="153" t="s">
        <v>252</v>
      </c>
      <c r="J350" s="153" t="s">
        <v>1437</v>
      </c>
      <c r="K350" s="153" t="s">
        <v>1426</v>
      </c>
      <c r="L350" s="153"/>
      <c r="M350" s="153" t="s">
        <v>253</v>
      </c>
      <c r="N350" s="153">
        <v>79487375</v>
      </c>
      <c r="O350" s="155">
        <v>3696639</v>
      </c>
      <c r="P350" s="7"/>
      <c r="Q350" s="12">
        <f>+IF(IFERROR(VLOOKUP(Tabla3[[#This Row],[Column14]],Tabla4[[NIT]:[TOTAL CREDITO]],3,FALSE),0)="",0,IFERROR(VLOOKUP(Tabla3[[#This Row],[Column14]],Tabla4[[NIT]:[TOTAL CREDITO]],3,FALSE),0))</f>
        <v>0</v>
      </c>
      <c r="R350" s="9">
        <f>+IFERROR(VLOOKUP(Tabla3[[#This Row],[Column14]],Tabla4[[NIT]:[TOTAL CREDITO]],6,FALSE),0)</f>
        <v>0</v>
      </c>
      <c r="S3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0" s="5"/>
      <c r="AL350"/>
    </row>
    <row r="351" spans="1:38" ht="15" customHeight="1">
      <c r="A351" s="153" t="s">
        <v>1621</v>
      </c>
      <c r="B351" s="154">
        <v>42979</v>
      </c>
      <c r="C351" s="153" t="s">
        <v>1229</v>
      </c>
      <c r="D351" s="153" t="s">
        <v>1235</v>
      </c>
      <c r="E351" s="153" t="s">
        <v>1547</v>
      </c>
      <c r="F351" s="153">
        <v>2</v>
      </c>
      <c r="G351" s="153" t="s">
        <v>251</v>
      </c>
      <c r="H351" s="153">
        <v>2</v>
      </c>
      <c r="I351" s="153" t="s">
        <v>252</v>
      </c>
      <c r="J351" s="153" t="s">
        <v>1437</v>
      </c>
      <c r="K351" s="153" t="s">
        <v>16</v>
      </c>
      <c r="L351" s="153"/>
      <c r="M351" s="153" t="s">
        <v>253</v>
      </c>
      <c r="N351" s="153">
        <v>79487375</v>
      </c>
      <c r="O351" s="155">
        <v>3696639</v>
      </c>
      <c r="P351" s="7"/>
      <c r="Q351" s="12">
        <f>+IF(IFERROR(VLOOKUP(Tabla3[[#This Row],[Column14]],Tabla4[[NIT]:[TOTAL CREDITO]],3,FALSE),0)="",0,IFERROR(VLOOKUP(Tabla3[[#This Row],[Column14]],Tabla4[[NIT]:[TOTAL CREDITO]],3,FALSE),0))</f>
        <v>0</v>
      </c>
      <c r="R351" s="9">
        <f>+IFERROR(VLOOKUP(Tabla3[[#This Row],[Column14]],Tabla4[[NIT]:[TOTAL CREDITO]],6,FALSE),0)</f>
        <v>0</v>
      </c>
      <c r="S3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1" s="5"/>
      <c r="AL351"/>
    </row>
    <row r="352" spans="1:38" ht="15" customHeight="1">
      <c r="A352" s="153" t="s">
        <v>1622</v>
      </c>
      <c r="B352" s="154">
        <v>42979</v>
      </c>
      <c r="C352" s="153" t="s">
        <v>1545</v>
      </c>
      <c r="D352" s="153" t="s">
        <v>1235</v>
      </c>
      <c r="E352" s="153" t="s">
        <v>1547</v>
      </c>
      <c r="F352" s="153">
        <v>1</v>
      </c>
      <c r="G352" s="153" t="s">
        <v>99</v>
      </c>
      <c r="H352" s="153">
        <v>1</v>
      </c>
      <c r="I352" s="153" t="s">
        <v>1623</v>
      </c>
      <c r="J352" s="153" t="s">
        <v>1442</v>
      </c>
      <c r="K352" s="153" t="s">
        <v>1424</v>
      </c>
      <c r="L352" s="153"/>
      <c r="M352" s="153" t="s">
        <v>100</v>
      </c>
      <c r="N352" s="153">
        <v>900334447</v>
      </c>
      <c r="O352" s="155">
        <v>11496063</v>
      </c>
      <c r="P352" s="7"/>
      <c r="Q352" s="12">
        <f>+IF(IFERROR(VLOOKUP(Tabla3[[#This Row],[Column14]],Tabla4[[NIT]:[TOTAL CREDITO]],3,FALSE),0)="",0,IFERROR(VLOOKUP(Tabla3[[#This Row],[Column14]],Tabla4[[NIT]:[TOTAL CREDITO]],3,FALSE),0))</f>
        <v>0</v>
      </c>
      <c r="R352" s="9">
        <f>+IFERROR(VLOOKUP(Tabla3[[#This Row],[Column14]],Tabla4[[NIT]:[TOTAL CREDITO]],6,FALSE),0)</f>
        <v>0</v>
      </c>
      <c r="S3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2" s="5"/>
      <c r="AL352"/>
    </row>
    <row r="353" spans="1:38" ht="15" customHeight="1">
      <c r="A353" s="153" t="s">
        <v>1622</v>
      </c>
      <c r="B353" s="154">
        <v>42979</v>
      </c>
      <c r="C353" s="153" t="s">
        <v>1545</v>
      </c>
      <c r="D353" s="153" t="s">
        <v>1235</v>
      </c>
      <c r="E353" s="153" t="s">
        <v>1547</v>
      </c>
      <c r="F353" s="153">
        <v>1</v>
      </c>
      <c r="G353" s="153" t="s">
        <v>99</v>
      </c>
      <c r="H353" s="153">
        <v>1</v>
      </c>
      <c r="I353" s="153" t="s">
        <v>1623</v>
      </c>
      <c r="J353" s="153" t="s">
        <v>25</v>
      </c>
      <c r="K353" s="153" t="s">
        <v>26</v>
      </c>
      <c r="L353" s="153"/>
      <c r="M353" s="153" t="s">
        <v>100</v>
      </c>
      <c r="N353" s="153">
        <v>900334447</v>
      </c>
      <c r="O353" s="155">
        <v>3521008</v>
      </c>
      <c r="P353" s="7"/>
      <c r="Q353" s="12">
        <f>+IF(IFERROR(VLOOKUP(Tabla3[[#This Row],[Column14]],Tabla4[[NIT]:[TOTAL CREDITO]],3,FALSE),0)="",0,IFERROR(VLOOKUP(Tabla3[[#This Row],[Column14]],Tabla4[[NIT]:[TOTAL CREDITO]],3,FALSE),0))</f>
        <v>0</v>
      </c>
      <c r="R353" s="9">
        <f>+IFERROR(VLOOKUP(Tabla3[[#This Row],[Column14]],Tabla4[[NIT]:[TOTAL CREDITO]],6,FALSE),0)</f>
        <v>0</v>
      </c>
      <c r="S3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3" s="5"/>
      <c r="AL353"/>
    </row>
    <row r="354" spans="1:38" ht="15" customHeight="1">
      <c r="A354" s="153" t="s">
        <v>1622</v>
      </c>
      <c r="B354" s="154">
        <v>42979</v>
      </c>
      <c r="C354" s="153" t="s">
        <v>1545</v>
      </c>
      <c r="D354" s="153" t="s">
        <v>1235</v>
      </c>
      <c r="E354" s="153" t="s">
        <v>1547</v>
      </c>
      <c r="F354" s="153">
        <v>1</v>
      </c>
      <c r="G354" s="153" t="s">
        <v>99</v>
      </c>
      <c r="H354" s="153">
        <v>1</v>
      </c>
      <c r="I354" s="153" t="s">
        <v>1623</v>
      </c>
      <c r="J354" s="153" t="s">
        <v>1550</v>
      </c>
      <c r="K354" s="153" t="s">
        <v>1438</v>
      </c>
      <c r="L354" s="153"/>
      <c r="M354" s="153" t="s">
        <v>100</v>
      </c>
      <c r="N354" s="153">
        <v>900334447</v>
      </c>
      <c r="O354" s="155">
        <v>3521008</v>
      </c>
      <c r="P354" s="7"/>
      <c r="Q354" s="12">
        <f>+IF(IFERROR(VLOOKUP(Tabla3[[#This Row],[Column14]],Tabla4[[NIT]:[TOTAL CREDITO]],3,FALSE),0)="",0,IFERROR(VLOOKUP(Tabla3[[#This Row],[Column14]],Tabla4[[NIT]:[TOTAL CREDITO]],3,FALSE),0))</f>
        <v>0</v>
      </c>
      <c r="R354" s="9">
        <f>+IFERROR(VLOOKUP(Tabla3[[#This Row],[Column14]],Tabla4[[NIT]:[TOTAL CREDITO]],6,FALSE),0)</f>
        <v>0</v>
      </c>
      <c r="S3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4" s="5"/>
      <c r="AL354"/>
    </row>
    <row r="355" spans="1:38" ht="15" customHeight="1">
      <c r="A355" s="153" t="s">
        <v>1624</v>
      </c>
      <c r="B355" s="154">
        <v>42979</v>
      </c>
      <c r="C355" s="153" t="s">
        <v>1229</v>
      </c>
      <c r="D355" s="153" t="s">
        <v>1235</v>
      </c>
      <c r="E355" s="153" t="s">
        <v>1547</v>
      </c>
      <c r="F355" s="153">
        <v>1</v>
      </c>
      <c r="G355" s="153" t="s">
        <v>99</v>
      </c>
      <c r="H355" s="153">
        <v>1</v>
      </c>
      <c r="I355" s="153" t="s">
        <v>1625</v>
      </c>
      <c r="J355" s="153" t="s">
        <v>27</v>
      </c>
      <c r="K355" s="153" t="s">
        <v>32</v>
      </c>
      <c r="L355" s="153"/>
      <c r="M355" s="153" t="s">
        <v>157</v>
      </c>
      <c r="N355" s="153">
        <v>900334447</v>
      </c>
      <c r="O355" s="155">
        <v>5789916</v>
      </c>
      <c r="P355" s="7"/>
      <c r="Q355" s="12">
        <f>+IF(IFERROR(VLOOKUP(Tabla3[[#This Row],[Column14]],Tabla4[[NIT]:[TOTAL CREDITO]],3,FALSE),0)="",0,IFERROR(VLOOKUP(Tabla3[[#This Row],[Column14]],Tabla4[[NIT]:[TOTAL CREDITO]],3,FALSE),0))</f>
        <v>0</v>
      </c>
      <c r="R355" s="9">
        <f>+IFERROR(VLOOKUP(Tabla3[[#This Row],[Column14]],Tabla4[[NIT]:[TOTAL CREDITO]],6,FALSE),0)</f>
        <v>0</v>
      </c>
      <c r="S3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5" s="5"/>
      <c r="AL355"/>
    </row>
    <row r="356" spans="1:38" ht="15" customHeight="1">
      <c r="A356" s="153" t="s">
        <v>1624</v>
      </c>
      <c r="B356" s="154">
        <v>42979</v>
      </c>
      <c r="C356" s="153" t="s">
        <v>1229</v>
      </c>
      <c r="D356" s="153" t="s">
        <v>1235</v>
      </c>
      <c r="E356" s="153" t="s">
        <v>1547</v>
      </c>
      <c r="F356" s="153">
        <v>1</v>
      </c>
      <c r="G356" s="153" t="s">
        <v>99</v>
      </c>
      <c r="H356" s="153">
        <v>1</v>
      </c>
      <c r="I356" s="153" t="s">
        <v>1625</v>
      </c>
      <c r="J356" s="153" t="s">
        <v>27</v>
      </c>
      <c r="K356" s="153" t="s">
        <v>16</v>
      </c>
      <c r="L356" s="153"/>
      <c r="M356" s="153" t="s">
        <v>157</v>
      </c>
      <c r="N356" s="153">
        <v>900334447</v>
      </c>
      <c r="O356" s="155">
        <v>5789916</v>
      </c>
      <c r="P356" s="7"/>
      <c r="Q356" s="12">
        <f>+IF(IFERROR(VLOOKUP(Tabla3[[#This Row],[Column14]],Tabla4[[NIT]:[TOTAL CREDITO]],3,FALSE),0)="",0,IFERROR(VLOOKUP(Tabla3[[#This Row],[Column14]],Tabla4[[NIT]:[TOTAL CREDITO]],3,FALSE),0))</f>
        <v>0</v>
      </c>
      <c r="R356" s="9">
        <f>+IFERROR(VLOOKUP(Tabla3[[#This Row],[Column14]],Tabla4[[NIT]:[TOTAL CREDITO]],6,FALSE),0)</f>
        <v>0</v>
      </c>
      <c r="S3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6" s="5"/>
      <c r="AL356"/>
    </row>
    <row r="357" spans="1:38" ht="15" customHeight="1">
      <c r="A357" s="153" t="s">
        <v>1624</v>
      </c>
      <c r="B357" s="154">
        <v>42979</v>
      </c>
      <c r="C357" s="153" t="s">
        <v>1229</v>
      </c>
      <c r="D357" s="153" t="s">
        <v>1235</v>
      </c>
      <c r="E357" s="153" t="s">
        <v>1547</v>
      </c>
      <c r="F357" s="153">
        <v>3</v>
      </c>
      <c r="G357" s="153" t="s">
        <v>99</v>
      </c>
      <c r="H357" s="153">
        <v>3</v>
      </c>
      <c r="I357" s="153" t="s">
        <v>1625</v>
      </c>
      <c r="J357" s="153" t="s">
        <v>27</v>
      </c>
      <c r="K357" s="153" t="s">
        <v>26</v>
      </c>
      <c r="L357" s="153"/>
      <c r="M357" s="153" t="s">
        <v>157</v>
      </c>
      <c r="N357" s="153">
        <v>900334447</v>
      </c>
      <c r="O357" s="155">
        <v>5789916</v>
      </c>
      <c r="P357" s="7"/>
      <c r="Q357" s="12">
        <f>+IF(IFERROR(VLOOKUP(Tabla3[[#This Row],[Column14]],Tabla4[[NIT]:[TOTAL CREDITO]],3,FALSE),0)="",0,IFERROR(VLOOKUP(Tabla3[[#This Row],[Column14]],Tabla4[[NIT]:[TOTAL CREDITO]],3,FALSE),0))</f>
        <v>0</v>
      </c>
      <c r="R357" s="9">
        <f>+IFERROR(VLOOKUP(Tabla3[[#This Row],[Column14]],Tabla4[[NIT]:[TOTAL CREDITO]],6,FALSE),0)</f>
        <v>0</v>
      </c>
      <c r="S3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7" s="5"/>
      <c r="AL357"/>
    </row>
    <row r="358" spans="1:38" ht="15" customHeight="1">
      <c r="A358" s="153" t="s">
        <v>1624</v>
      </c>
      <c r="B358" s="154">
        <v>42979</v>
      </c>
      <c r="C358" s="153" t="s">
        <v>1229</v>
      </c>
      <c r="D358" s="153" t="s">
        <v>1235</v>
      </c>
      <c r="E358" s="153" t="s">
        <v>1547</v>
      </c>
      <c r="F358" s="153">
        <v>1</v>
      </c>
      <c r="G358" s="153" t="s">
        <v>99</v>
      </c>
      <c r="H358" s="153">
        <v>1</v>
      </c>
      <c r="I358" s="153" t="s">
        <v>1625</v>
      </c>
      <c r="J358" s="153" t="s">
        <v>352</v>
      </c>
      <c r="K358" s="153" t="s">
        <v>44</v>
      </c>
      <c r="L358" s="153"/>
      <c r="M358" s="153" t="s">
        <v>157</v>
      </c>
      <c r="N358" s="153">
        <v>900334447</v>
      </c>
      <c r="O358" s="155">
        <v>6133613</v>
      </c>
      <c r="P358" s="7"/>
      <c r="Q358" s="12">
        <f>+IF(IFERROR(VLOOKUP(Tabla3[[#This Row],[Column14]],Tabla4[[NIT]:[TOTAL CREDITO]],3,FALSE),0)="",0,IFERROR(VLOOKUP(Tabla3[[#This Row],[Column14]],Tabla4[[NIT]:[TOTAL CREDITO]],3,FALSE),0))</f>
        <v>0</v>
      </c>
      <c r="R358" s="9">
        <f>+IFERROR(VLOOKUP(Tabla3[[#This Row],[Column14]],Tabla4[[NIT]:[TOTAL CREDITO]],6,FALSE),0)</f>
        <v>0</v>
      </c>
      <c r="S3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8" s="5"/>
      <c r="AL358"/>
    </row>
    <row r="359" spans="1:38" ht="15" customHeight="1">
      <c r="A359" s="153" t="s">
        <v>1624</v>
      </c>
      <c r="B359" s="154">
        <v>42979</v>
      </c>
      <c r="C359" s="153" t="s">
        <v>1229</v>
      </c>
      <c r="D359" s="153" t="s">
        <v>1235</v>
      </c>
      <c r="E359" s="153" t="s">
        <v>1547</v>
      </c>
      <c r="F359" s="153">
        <v>1</v>
      </c>
      <c r="G359" s="153" t="s">
        <v>99</v>
      </c>
      <c r="H359" s="153">
        <v>1</v>
      </c>
      <c r="I359" s="153" t="s">
        <v>1625</v>
      </c>
      <c r="J359" s="153" t="s">
        <v>1428</v>
      </c>
      <c r="K359" s="153" t="s">
        <v>1430</v>
      </c>
      <c r="L359" s="153"/>
      <c r="M359" s="153" t="s">
        <v>157</v>
      </c>
      <c r="N359" s="153">
        <v>900334447</v>
      </c>
      <c r="O359" s="155">
        <v>3067227</v>
      </c>
      <c r="P359" s="7"/>
      <c r="Q359" s="12">
        <f>+IF(IFERROR(VLOOKUP(Tabla3[[#This Row],[Column14]],Tabla4[[NIT]:[TOTAL CREDITO]],3,FALSE),0)="",0,IFERROR(VLOOKUP(Tabla3[[#This Row],[Column14]],Tabla4[[NIT]:[TOTAL CREDITO]],3,FALSE),0))</f>
        <v>0</v>
      </c>
      <c r="R359" s="9">
        <f>+IFERROR(VLOOKUP(Tabla3[[#This Row],[Column14]],Tabla4[[NIT]:[TOTAL CREDITO]],6,FALSE),0)</f>
        <v>0</v>
      </c>
      <c r="S3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59" s="5"/>
      <c r="AL359"/>
    </row>
    <row r="360" spans="1:38" ht="15" customHeight="1">
      <c r="A360" s="153" t="s">
        <v>1624</v>
      </c>
      <c r="B360" s="154">
        <v>42979</v>
      </c>
      <c r="C360" s="153" t="s">
        <v>1229</v>
      </c>
      <c r="D360" s="153" t="s">
        <v>1235</v>
      </c>
      <c r="E360" s="153" t="s">
        <v>1547</v>
      </c>
      <c r="F360" s="153">
        <v>1</v>
      </c>
      <c r="G360" s="153" t="s">
        <v>99</v>
      </c>
      <c r="H360" s="153">
        <v>1</v>
      </c>
      <c r="I360" s="153" t="s">
        <v>1625</v>
      </c>
      <c r="J360" s="153" t="s">
        <v>1433</v>
      </c>
      <c r="K360" s="153" t="s">
        <v>1447</v>
      </c>
      <c r="L360" s="153"/>
      <c r="M360" s="153" t="s">
        <v>157</v>
      </c>
      <c r="N360" s="153">
        <v>900334447</v>
      </c>
      <c r="O360" s="155">
        <v>3941176</v>
      </c>
      <c r="P360" s="7"/>
      <c r="Q360" s="12">
        <f>+IF(IFERROR(VLOOKUP(Tabla3[[#This Row],[Column14]],Tabla4[[NIT]:[TOTAL CREDITO]],3,FALSE),0)="",0,IFERROR(VLOOKUP(Tabla3[[#This Row],[Column14]],Tabla4[[NIT]:[TOTAL CREDITO]],3,FALSE),0))</f>
        <v>0</v>
      </c>
      <c r="R360" s="9">
        <f>+IFERROR(VLOOKUP(Tabla3[[#This Row],[Column14]],Tabla4[[NIT]:[TOTAL CREDITO]],6,FALSE),0)</f>
        <v>0</v>
      </c>
      <c r="S3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60" s="5"/>
      <c r="AL360"/>
    </row>
    <row r="361" spans="1:38" ht="15" customHeight="1">
      <c r="A361" s="153" t="s">
        <v>1624</v>
      </c>
      <c r="B361" s="154">
        <v>42979</v>
      </c>
      <c r="C361" s="153" t="s">
        <v>1229</v>
      </c>
      <c r="D361" s="153" t="s">
        <v>1235</v>
      </c>
      <c r="E361" s="153" t="s">
        <v>1547</v>
      </c>
      <c r="F361" s="153">
        <v>1</v>
      </c>
      <c r="G361" s="153" t="s">
        <v>99</v>
      </c>
      <c r="H361" s="153">
        <v>1</v>
      </c>
      <c r="I361" s="153" t="s">
        <v>1625</v>
      </c>
      <c r="J361" s="153" t="s">
        <v>1433</v>
      </c>
      <c r="K361" s="153" t="s">
        <v>16</v>
      </c>
      <c r="L361" s="153"/>
      <c r="M361" s="153" t="s">
        <v>157</v>
      </c>
      <c r="N361" s="153">
        <v>900334447</v>
      </c>
      <c r="O361" s="155">
        <v>3941176</v>
      </c>
      <c r="P361" s="7"/>
      <c r="Q361" s="12">
        <f>+IF(IFERROR(VLOOKUP(Tabla3[[#This Row],[Column14]],Tabla4[[NIT]:[TOTAL CREDITO]],3,FALSE),0)="",0,IFERROR(VLOOKUP(Tabla3[[#This Row],[Column14]],Tabla4[[NIT]:[TOTAL CREDITO]],3,FALSE),0))</f>
        <v>0</v>
      </c>
      <c r="R361" s="9">
        <f>+IFERROR(VLOOKUP(Tabla3[[#This Row],[Column14]],Tabla4[[NIT]:[TOTAL CREDITO]],6,FALSE),0)</f>
        <v>0</v>
      </c>
      <c r="S3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61" s="5"/>
      <c r="AL361"/>
    </row>
    <row r="362" spans="1:38" ht="15" customHeight="1">
      <c r="A362" s="153" t="s">
        <v>1624</v>
      </c>
      <c r="B362" s="154">
        <v>42979</v>
      </c>
      <c r="C362" s="153" t="s">
        <v>1229</v>
      </c>
      <c r="D362" s="153" t="s">
        <v>1235</v>
      </c>
      <c r="E362" s="153" t="s">
        <v>1547</v>
      </c>
      <c r="F362" s="153">
        <v>1</v>
      </c>
      <c r="G362" s="153" t="s">
        <v>99</v>
      </c>
      <c r="H362" s="153">
        <v>1</v>
      </c>
      <c r="I362" s="153" t="s">
        <v>1625</v>
      </c>
      <c r="J362" s="153" t="s">
        <v>1437</v>
      </c>
      <c r="K362" s="153" t="s">
        <v>1426</v>
      </c>
      <c r="L362" s="153"/>
      <c r="M362" s="153" t="s">
        <v>157</v>
      </c>
      <c r="N362" s="153">
        <v>900334447</v>
      </c>
      <c r="O362" s="155">
        <v>3696639</v>
      </c>
      <c r="P362" s="7"/>
      <c r="Q362" s="12">
        <f>+IF(IFERROR(VLOOKUP(Tabla3[[#This Row],[Column14]],Tabla4[[NIT]:[TOTAL CREDITO]],3,FALSE),0)="",0,IFERROR(VLOOKUP(Tabla3[[#This Row],[Column14]],Tabla4[[NIT]:[TOTAL CREDITO]],3,FALSE),0))</f>
        <v>0</v>
      </c>
      <c r="R362" s="9">
        <f>+IFERROR(VLOOKUP(Tabla3[[#This Row],[Column14]],Tabla4[[NIT]:[TOTAL CREDITO]],6,FALSE),0)</f>
        <v>0</v>
      </c>
      <c r="S3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62" s="5"/>
      <c r="AL362"/>
    </row>
    <row r="363" spans="1:38" ht="15" customHeight="1">
      <c r="A363" s="153" t="s">
        <v>1624</v>
      </c>
      <c r="B363" s="154">
        <v>42979</v>
      </c>
      <c r="C363" s="153" t="s">
        <v>1229</v>
      </c>
      <c r="D363" s="153" t="s">
        <v>1235</v>
      </c>
      <c r="E363" s="153" t="s">
        <v>1547</v>
      </c>
      <c r="F363" s="153">
        <v>1</v>
      </c>
      <c r="G363" s="153" t="s">
        <v>99</v>
      </c>
      <c r="H363" s="153">
        <v>1</v>
      </c>
      <c r="I363" s="153" t="s">
        <v>1625</v>
      </c>
      <c r="J363" s="153" t="s">
        <v>1437</v>
      </c>
      <c r="K363" s="153" t="s">
        <v>16</v>
      </c>
      <c r="L363" s="153"/>
      <c r="M363" s="153" t="s">
        <v>157</v>
      </c>
      <c r="N363" s="153">
        <v>900334447</v>
      </c>
      <c r="O363" s="155">
        <v>3696639</v>
      </c>
      <c r="P363" s="7"/>
      <c r="Q363" s="12">
        <f>+IF(IFERROR(VLOOKUP(Tabla3[[#This Row],[Column14]],Tabla4[[NIT]:[TOTAL CREDITO]],3,FALSE),0)="",0,IFERROR(VLOOKUP(Tabla3[[#This Row],[Column14]],Tabla4[[NIT]:[TOTAL CREDITO]],3,FALSE),0))</f>
        <v>0</v>
      </c>
      <c r="R363" s="9">
        <f>+IFERROR(VLOOKUP(Tabla3[[#This Row],[Column14]],Tabla4[[NIT]:[TOTAL CREDITO]],6,FALSE),0)</f>
        <v>0</v>
      </c>
      <c r="S3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363" s="5"/>
      <c r="AL363"/>
    </row>
    <row r="364" spans="1:38" ht="15" customHeight="1">
      <c r="A364" s="153" t="s">
        <v>1626</v>
      </c>
      <c r="B364" s="154">
        <v>42979</v>
      </c>
      <c r="C364" s="153" t="s">
        <v>1229</v>
      </c>
      <c r="D364" s="153" t="s">
        <v>1235</v>
      </c>
      <c r="E364" s="153" t="s">
        <v>1547</v>
      </c>
      <c r="F364" s="153">
        <v>1</v>
      </c>
      <c r="G364" s="153" t="s">
        <v>393</v>
      </c>
      <c r="H364" s="153">
        <v>1</v>
      </c>
      <c r="I364" s="153" t="s">
        <v>393</v>
      </c>
      <c r="J364" s="153" t="s">
        <v>27</v>
      </c>
      <c r="K364" s="153" t="s">
        <v>32</v>
      </c>
      <c r="L364" s="153"/>
      <c r="M364" s="153" t="s">
        <v>184</v>
      </c>
      <c r="N364" s="153">
        <v>901023135</v>
      </c>
      <c r="O364" s="155">
        <v>5789916</v>
      </c>
      <c r="P364" s="7"/>
      <c r="Q364" s="12">
        <f>+IF(IFERROR(VLOOKUP(Tabla3[[#This Row],[Column14]],Tabla4[[NIT]:[TOTAL CREDITO]],3,FALSE),0)="",0,IFERROR(VLOOKUP(Tabla3[[#This Row],[Column14]],Tabla4[[NIT]:[TOTAL CREDITO]],3,FALSE),0))</f>
        <v>16737000</v>
      </c>
      <c r="R364" s="9">
        <f>+IFERROR(VLOOKUP(Tabla3[[#This Row],[Column14]],Tabla4[[NIT]:[TOTAL CREDITO]],6,FALSE),0)</f>
        <v>0</v>
      </c>
      <c r="S3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4" s="5"/>
      <c r="AL364"/>
    </row>
    <row r="365" spans="1:38" ht="15" customHeight="1">
      <c r="A365" s="153" t="s">
        <v>1626</v>
      </c>
      <c r="B365" s="154">
        <v>42979</v>
      </c>
      <c r="C365" s="153" t="s">
        <v>1229</v>
      </c>
      <c r="D365" s="153" t="s">
        <v>1235</v>
      </c>
      <c r="E365" s="153" t="s">
        <v>1547</v>
      </c>
      <c r="F365" s="153">
        <v>3</v>
      </c>
      <c r="G365" s="153" t="s">
        <v>393</v>
      </c>
      <c r="H365" s="153">
        <v>3</v>
      </c>
      <c r="I365" s="153" t="s">
        <v>393</v>
      </c>
      <c r="J365" s="153" t="s">
        <v>10</v>
      </c>
      <c r="K365" s="153" t="s">
        <v>13</v>
      </c>
      <c r="L365" s="153"/>
      <c r="M365" s="153" t="s">
        <v>184</v>
      </c>
      <c r="N365" s="153">
        <v>901023135</v>
      </c>
      <c r="O365" s="155">
        <v>7554622</v>
      </c>
      <c r="P365" s="7"/>
      <c r="Q365" s="12">
        <f>+IF(IFERROR(VLOOKUP(Tabla3[[#This Row],[Column14]],Tabla4[[NIT]:[TOTAL CREDITO]],3,FALSE),0)="",0,IFERROR(VLOOKUP(Tabla3[[#This Row],[Column14]],Tabla4[[NIT]:[TOTAL CREDITO]],3,FALSE),0))</f>
        <v>16737000</v>
      </c>
      <c r="R365" s="9">
        <f>+IFERROR(VLOOKUP(Tabla3[[#This Row],[Column14]],Tabla4[[NIT]:[TOTAL CREDITO]],6,FALSE),0)</f>
        <v>0</v>
      </c>
      <c r="S3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5" s="5"/>
      <c r="AL365"/>
    </row>
    <row r="366" spans="1:38" ht="15" customHeight="1">
      <c r="A366" s="153" t="s">
        <v>1626</v>
      </c>
      <c r="B366" s="154">
        <v>42979</v>
      </c>
      <c r="C366" s="153" t="s">
        <v>1229</v>
      </c>
      <c r="D366" s="153" t="s">
        <v>1235</v>
      </c>
      <c r="E366" s="153" t="s">
        <v>1547</v>
      </c>
      <c r="F366" s="153">
        <v>4</v>
      </c>
      <c r="G366" s="153" t="s">
        <v>393</v>
      </c>
      <c r="H366" s="153">
        <v>4</v>
      </c>
      <c r="I366" s="153" t="s">
        <v>393</v>
      </c>
      <c r="J366" s="153" t="s">
        <v>10</v>
      </c>
      <c r="K366" s="153" t="s">
        <v>11</v>
      </c>
      <c r="L366" s="153"/>
      <c r="M366" s="153" t="s">
        <v>184</v>
      </c>
      <c r="N366" s="153">
        <v>901023135</v>
      </c>
      <c r="O366" s="155">
        <v>7554622</v>
      </c>
      <c r="P366" s="7"/>
      <c r="Q366" s="12">
        <f>+IF(IFERROR(VLOOKUP(Tabla3[[#This Row],[Column14]],Tabla4[[NIT]:[TOTAL CREDITO]],3,FALSE),0)="",0,IFERROR(VLOOKUP(Tabla3[[#This Row],[Column14]],Tabla4[[NIT]:[TOTAL CREDITO]],3,FALSE),0))</f>
        <v>16737000</v>
      </c>
      <c r="R366" s="9">
        <f>+IFERROR(VLOOKUP(Tabla3[[#This Row],[Column14]],Tabla4[[NIT]:[TOTAL CREDITO]],6,FALSE),0)</f>
        <v>0</v>
      </c>
      <c r="S3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6" s="5"/>
      <c r="AL366"/>
    </row>
    <row r="367" spans="1:38" ht="15" customHeight="1">
      <c r="A367" s="153" t="s">
        <v>1626</v>
      </c>
      <c r="B367" s="154">
        <v>42979</v>
      </c>
      <c r="C367" s="153" t="s">
        <v>1229</v>
      </c>
      <c r="D367" s="153" t="s">
        <v>1235</v>
      </c>
      <c r="E367" s="153" t="s">
        <v>1547</v>
      </c>
      <c r="F367" s="153">
        <v>4</v>
      </c>
      <c r="G367" s="153" t="s">
        <v>393</v>
      </c>
      <c r="H367" s="153">
        <v>4</v>
      </c>
      <c r="I367" s="153" t="s">
        <v>393</v>
      </c>
      <c r="J367" s="153" t="s">
        <v>1422</v>
      </c>
      <c r="K367" s="153" t="s">
        <v>1423</v>
      </c>
      <c r="L367" s="153"/>
      <c r="M367" s="153" t="s">
        <v>184</v>
      </c>
      <c r="N367" s="153">
        <v>901023135</v>
      </c>
      <c r="O367" s="155">
        <v>7730252</v>
      </c>
      <c r="P367" s="7"/>
      <c r="Q367" s="12">
        <f>+IF(IFERROR(VLOOKUP(Tabla3[[#This Row],[Column14]],Tabla4[[NIT]:[TOTAL CREDITO]],3,FALSE),0)="",0,IFERROR(VLOOKUP(Tabla3[[#This Row],[Column14]],Tabla4[[NIT]:[TOTAL CREDITO]],3,FALSE),0))</f>
        <v>16737000</v>
      </c>
      <c r="R367" s="9">
        <f>+IFERROR(VLOOKUP(Tabla3[[#This Row],[Column14]],Tabla4[[NIT]:[TOTAL CREDITO]],6,FALSE),0)</f>
        <v>0</v>
      </c>
      <c r="S3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7" s="5"/>
      <c r="AL367"/>
    </row>
    <row r="368" spans="1:38" ht="15" customHeight="1">
      <c r="A368" s="153" t="s">
        <v>1626</v>
      </c>
      <c r="B368" s="154">
        <v>42979</v>
      </c>
      <c r="C368" s="153" t="s">
        <v>1229</v>
      </c>
      <c r="D368" s="153" t="s">
        <v>1235</v>
      </c>
      <c r="E368" s="153" t="s">
        <v>1547</v>
      </c>
      <c r="F368" s="153">
        <v>1</v>
      </c>
      <c r="G368" s="153" t="s">
        <v>393</v>
      </c>
      <c r="H368" s="153">
        <v>1</v>
      </c>
      <c r="I368" s="153" t="s">
        <v>393</v>
      </c>
      <c r="J368" s="153" t="s">
        <v>352</v>
      </c>
      <c r="K368" s="153" t="s">
        <v>353</v>
      </c>
      <c r="L368" s="153"/>
      <c r="M368" s="153" t="s">
        <v>184</v>
      </c>
      <c r="N368" s="153">
        <v>901023135</v>
      </c>
      <c r="O368" s="155">
        <v>6133613</v>
      </c>
      <c r="P368" s="7"/>
      <c r="Q368" s="12">
        <f>+IF(IFERROR(VLOOKUP(Tabla3[[#This Row],[Column14]],Tabla4[[NIT]:[TOTAL CREDITO]],3,FALSE),0)="",0,IFERROR(VLOOKUP(Tabla3[[#This Row],[Column14]],Tabla4[[NIT]:[TOTAL CREDITO]],3,FALSE),0))</f>
        <v>16737000</v>
      </c>
      <c r="R368" s="9">
        <f>+IFERROR(VLOOKUP(Tabla3[[#This Row],[Column14]],Tabla4[[NIT]:[TOTAL CREDITO]],6,FALSE),0)</f>
        <v>0</v>
      </c>
      <c r="S3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8" s="5"/>
      <c r="AL368"/>
    </row>
    <row r="369" spans="1:38" ht="15" customHeight="1">
      <c r="A369" s="153" t="s">
        <v>1626</v>
      </c>
      <c r="B369" s="154">
        <v>42979</v>
      </c>
      <c r="C369" s="153" t="s">
        <v>1229</v>
      </c>
      <c r="D369" s="153" t="s">
        <v>1235</v>
      </c>
      <c r="E369" s="153" t="s">
        <v>1547</v>
      </c>
      <c r="F369" s="153">
        <v>1</v>
      </c>
      <c r="G369" s="153" t="s">
        <v>393</v>
      </c>
      <c r="H369" s="153">
        <v>1</v>
      </c>
      <c r="I369" s="153" t="s">
        <v>393</v>
      </c>
      <c r="J369" s="153" t="s">
        <v>352</v>
      </c>
      <c r="K369" s="153" t="s">
        <v>44</v>
      </c>
      <c r="L369" s="153"/>
      <c r="M369" s="153" t="s">
        <v>184</v>
      </c>
      <c r="N369" s="153">
        <v>901023135</v>
      </c>
      <c r="O369" s="155">
        <v>6133613</v>
      </c>
      <c r="P369" s="7"/>
      <c r="Q369" s="12">
        <f>+IF(IFERROR(VLOOKUP(Tabla3[[#This Row],[Column14]],Tabla4[[NIT]:[TOTAL CREDITO]],3,FALSE),0)="",0,IFERROR(VLOOKUP(Tabla3[[#This Row],[Column14]],Tabla4[[NIT]:[TOTAL CREDITO]],3,FALSE),0))</f>
        <v>16737000</v>
      </c>
      <c r="R369" s="9">
        <f>+IFERROR(VLOOKUP(Tabla3[[#This Row],[Column14]],Tabla4[[NIT]:[TOTAL CREDITO]],6,FALSE),0)</f>
        <v>0</v>
      </c>
      <c r="S3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69" s="5"/>
      <c r="AL369"/>
    </row>
    <row r="370" spans="1:38" ht="15" customHeight="1">
      <c r="A370" s="153" t="s">
        <v>1626</v>
      </c>
      <c r="B370" s="154">
        <v>42979</v>
      </c>
      <c r="C370" s="153" t="s">
        <v>1229</v>
      </c>
      <c r="D370" s="153" t="s">
        <v>1235</v>
      </c>
      <c r="E370" s="153" t="s">
        <v>1547</v>
      </c>
      <c r="F370" s="153">
        <v>1</v>
      </c>
      <c r="G370" s="153" t="s">
        <v>393</v>
      </c>
      <c r="H370" s="153">
        <v>1</v>
      </c>
      <c r="I370" s="153" t="s">
        <v>393</v>
      </c>
      <c r="J370" s="153" t="s">
        <v>352</v>
      </c>
      <c r="K370" s="153" t="s">
        <v>17</v>
      </c>
      <c r="L370" s="153"/>
      <c r="M370" s="153" t="s">
        <v>184</v>
      </c>
      <c r="N370" s="153">
        <v>901023135</v>
      </c>
      <c r="O370" s="155">
        <v>6133613</v>
      </c>
      <c r="P370" s="7"/>
      <c r="Q370" s="12">
        <f>+IF(IFERROR(VLOOKUP(Tabla3[[#This Row],[Column14]],Tabla4[[NIT]:[TOTAL CREDITO]],3,FALSE),0)="",0,IFERROR(VLOOKUP(Tabla3[[#This Row],[Column14]],Tabla4[[NIT]:[TOTAL CREDITO]],3,FALSE),0))</f>
        <v>16737000</v>
      </c>
      <c r="R370" s="9">
        <f>+IFERROR(VLOOKUP(Tabla3[[#This Row],[Column14]],Tabla4[[NIT]:[TOTAL CREDITO]],6,FALSE),0)</f>
        <v>0</v>
      </c>
      <c r="S3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0" s="5"/>
      <c r="AL370"/>
    </row>
    <row r="371" spans="1:38" ht="15" customHeight="1">
      <c r="A371" s="153" t="s">
        <v>1626</v>
      </c>
      <c r="B371" s="154">
        <v>42979</v>
      </c>
      <c r="C371" s="153" t="s">
        <v>1229</v>
      </c>
      <c r="D371" s="153" t="s">
        <v>1235</v>
      </c>
      <c r="E371" s="153" t="s">
        <v>1547</v>
      </c>
      <c r="F371" s="153">
        <v>1</v>
      </c>
      <c r="G371" s="153" t="s">
        <v>393</v>
      </c>
      <c r="H371" s="153">
        <v>1</v>
      </c>
      <c r="I371" s="153" t="s">
        <v>393</v>
      </c>
      <c r="J371" s="153" t="s">
        <v>352</v>
      </c>
      <c r="K371" s="153" t="s">
        <v>472</v>
      </c>
      <c r="L371" s="153"/>
      <c r="M371" s="153" t="s">
        <v>184</v>
      </c>
      <c r="N371" s="153">
        <v>901023135</v>
      </c>
      <c r="O371" s="155">
        <v>6133613</v>
      </c>
      <c r="P371" s="7"/>
      <c r="Q371" s="12">
        <f>+IF(IFERROR(VLOOKUP(Tabla3[[#This Row],[Column14]],Tabla4[[NIT]:[TOTAL CREDITO]],3,FALSE),0)="",0,IFERROR(VLOOKUP(Tabla3[[#This Row],[Column14]],Tabla4[[NIT]:[TOTAL CREDITO]],3,FALSE),0))</f>
        <v>16737000</v>
      </c>
      <c r="R371" s="9">
        <f>+IFERROR(VLOOKUP(Tabla3[[#This Row],[Column14]],Tabla4[[NIT]:[TOTAL CREDITO]],6,FALSE),0)</f>
        <v>0</v>
      </c>
      <c r="S3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1" s="5"/>
      <c r="AL371"/>
    </row>
    <row r="372" spans="1:38" ht="15" customHeight="1">
      <c r="A372" s="153" t="s">
        <v>1626</v>
      </c>
      <c r="B372" s="154">
        <v>42979</v>
      </c>
      <c r="C372" s="153" t="s">
        <v>1229</v>
      </c>
      <c r="D372" s="153" t="s">
        <v>1235</v>
      </c>
      <c r="E372" s="153" t="s">
        <v>1547</v>
      </c>
      <c r="F372" s="153">
        <v>1</v>
      </c>
      <c r="G372" s="153" t="s">
        <v>393</v>
      </c>
      <c r="H372" s="153">
        <v>1</v>
      </c>
      <c r="I372" s="153" t="s">
        <v>393</v>
      </c>
      <c r="J372" s="153" t="s">
        <v>1550</v>
      </c>
      <c r="K372" s="153" t="s">
        <v>1426</v>
      </c>
      <c r="L372" s="153"/>
      <c r="M372" s="153" t="s">
        <v>184</v>
      </c>
      <c r="N372" s="153">
        <v>901023135</v>
      </c>
      <c r="O372" s="155">
        <v>3521008</v>
      </c>
      <c r="P372" s="7"/>
      <c r="Q372" s="12">
        <f>+IF(IFERROR(VLOOKUP(Tabla3[[#This Row],[Column14]],Tabla4[[NIT]:[TOTAL CREDITO]],3,FALSE),0)="",0,IFERROR(VLOOKUP(Tabla3[[#This Row],[Column14]],Tabla4[[NIT]:[TOTAL CREDITO]],3,FALSE),0))</f>
        <v>16737000</v>
      </c>
      <c r="R372" s="9">
        <f>+IFERROR(VLOOKUP(Tabla3[[#This Row],[Column14]],Tabla4[[NIT]:[TOTAL CREDITO]],6,FALSE),0)</f>
        <v>0</v>
      </c>
      <c r="S3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2" s="5"/>
      <c r="AL372"/>
    </row>
    <row r="373" spans="1:38" ht="15" customHeight="1">
      <c r="A373" s="153" t="s">
        <v>1626</v>
      </c>
      <c r="B373" s="154">
        <v>42979</v>
      </c>
      <c r="C373" s="153" t="s">
        <v>1229</v>
      </c>
      <c r="D373" s="153" t="s">
        <v>1235</v>
      </c>
      <c r="E373" s="153" t="s">
        <v>1547</v>
      </c>
      <c r="F373" s="153">
        <v>1</v>
      </c>
      <c r="G373" s="153" t="s">
        <v>393</v>
      </c>
      <c r="H373" s="153">
        <v>1</v>
      </c>
      <c r="I373" s="153" t="s">
        <v>393</v>
      </c>
      <c r="J373" s="153" t="s">
        <v>1555</v>
      </c>
      <c r="K373" s="153" t="s">
        <v>11</v>
      </c>
      <c r="L373" s="153"/>
      <c r="M373" s="153" t="s">
        <v>184</v>
      </c>
      <c r="N373" s="153">
        <v>901023135</v>
      </c>
      <c r="O373" s="155">
        <v>7730252</v>
      </c>
      <c r="P373" s="7"/>
      <c r="Q373" s="12">
        <f>+IF(IFERROR(VLOOKUP(Tabla3[[#This Row],[Column14]],Tabla4[[NIT]:[TOTAL CREDITO]],3,FALSE),0)="",0,IFERROR(VLOOKUP(Tabla3[[#This Row],[Column14]],Tabla4[[NIT]:[TOTAL CREDITO]],3,FALSE),0))</f>
        <v>16737000</v>
      </c>
      <c r="R373" s="9">
        <f>+IFERROR(VLOOKUP(Tabla3[[#This Row],[Column14]],Tabla4[[NIT]:[TOTAL CREDITO]],6,FALSE),0)</f>
        <v>0</v>
      </c>
      <c r="S3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3" s="5"/>
      <c r="AL373"/>
    </row>
    <row r="374" spans="1:38" ht="15" customHeight="1">
      <c r="A374" s="153" t="s">
        <v>1626</v>
      </c>
      <c r="B374" s="154">
        <v>42979</v>
      </c>
      <c r="C374" s="153" t="s">
        <v>1229</v>
      </c>
      <c r="D374" s="153" t="s">
        <v>1235</v>
      </c>
      <c r="E374" s="153" t="s">
        <v>1547</v>
      </c>
      <c r="F374" s="153">
        <v>1</v>
      </c>
      <c r="G374" s="153" t="s">
        <v>393</v>
      </c>
      <c r="H374" s="153">
        <v>1</v>
      </c>
      <c r="I374" s="153" t="s">
        <v>393</v>
      </c>
      <c r="J374" s="153" t="s">
        <v>1437</v>
      </c>
      <c r="K374" s="153" t="s">
        <v>1436</v>
      </c>
      <c r="L374" s="153"/>
      <c r="M374" s="153" t="s">
        <v>184</v>
      </c>
      <c r="N374" s="153">
        <v>901023135</v>
      </c>
      <c r="O374" s="155">
        <v>3696639</v>
      </c>
      <c r="P374" s="7"/>
      <c r="Q374" s="12">
        <f>+IF(IFERROR(VLOOKUP(Tabla3[[#This Row],[Column14]],Tabla4[[NIT]:[TOTAL CREDITO]],3,FALSE),0)="",0,IFERROR(VLOOKUP(Tabla3[[#This Row],[Column14]],Tabla4[[NIT]:[TOTAL CREDITO]],3,FALSE),0))</f>
        <v>16737000</v>
      </c>
      <c r="R374" s="9">
        <f>+IFERROR(VLOOKUP(Tabla3[[#This Row],[Column14]],Tabla4[[NIT]:[TOTAL CREDITO]],6,FALSE),0)</f>
        <v>0</v>
      </c>
      <c r="S3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4" s="5"/>
      <c r="AL374"/>
    </row>
    <row r="375" spans="1:38" ht="15" customHeight="1">
      <c r="A375" s="153" t="s">
        <v>1626</v>
      </c>
      <c r="B375" s="154">
        <v>42979</v>
      </c>
      <c r="C375" s="153" t="s">
        <v>1229</v>
      </c>
      <c r="D375" s="153" t="s">
        <v>1235</v>
      </c>
      <c r="E375" s="153" t="s">
        <v>1547</v>
      </c>
      <c r="F375" s="153">
        <v>1</v>
      </c>
      <c r="G375" s="153" t="s">
        <v>393</v>
      </c>
      <c r="H375" s="153">
        <v>1</v>
      </c>
      <c r="I375" s="153" t="s">
        <v>393</v>
      </c>
      <c r="J375" s="153" t="s">
        <v>1437</v>
      </c>
      <c r="K375" s="153" t="s">
        <v>16</v>
      </c>
      <c r="L375" s="153"/>
      <c r="M375" s="153" t="s">
        <v>184</v>
      </c>
      <c r="N375" s="153">
        <v>901023135</v>
      </c>
      <c r="O375" s="155">
        <v>3696639</v>
      </c>
      <c r="P375" s="7"/>
      <c r="Q375" s="12">
        <f>+IF(IFERROR(VLOOKUP(Tabla3[[#This Row],[Column14]],Tabla4[[NIT]:[TOTAL CREDITO]],3,FALSE),0)="",0,IFERROR(VLOOKUP(Tabla3[[#This Row],[Column14]],Tabla4[[NIT]:[TOTAL CREDITO]],3,FALSE),0))</f>
        <v>16737000</v>
      </c>
      <c r="R375" s="9">
        <f>+IFERROR(VLOOKUP(Tabla3[[#This Row],[Column14]],Tabla4[[NIT]:[TOTAL CREDITO]],6,FALSE),0)</f>
        <v>0</v>
      </c>
      <c r="S3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5" s="5"/>
      <c r="AL375"/>
    </row>
    <row r="376" spans="1:38" ht="15" customHeight="1">
      <c r="A376" s="153" t="s">
        <v>1627</v>
      </c>
      <c r="B376" s="154">
        <v>42979</v>
      </c>
      <c r="C376" s="153" t="s">
        <v>1229</v>
      </c>
      <c r="D376" s="153" t="s">
        <v>1235</v>
      </c>
      <c r="E376" s="153" t="s">
        <v>1547</v>
      </c>
      <c r="F376" s="153">
        <v>1</v>
      </c>
      <c r="G376" s="153" t="s">
        <v>393</v>
      </c>
      <c r="H376" s="153">
        <v>1</v>
      </c>
      <c r="I376" s="153" t="s">
        <v>1628</v>
      </c>
      <c r="J376" s="153" t="s">
        <v>27</v>
      </c>
      <c r="K376" s="153" t="s">
        <v>32</v>
      </c>
      <c r="L376" s="153"/>
      <c r="M376" s="153" t="s">
        <v>202</v>
      </c>
      <c r="N376" s="153">
        <v>901023135</v>
      </c>
      <c r="O376" s="155">
        <v>5789916</v>
      </c>
      <c r="P376" s="7"/>
      <c r="Q376" s="12">
        <f>+IF(IFERROR(VLOOKUP(Tabla3[[#This Row],[Column14]],Tabla4[[NIT]:[TOTAL CREDITO]],3,FALSE),0)="",0,IFERROR(VLOOKUP(Tabla3[[#This Row],[Column14]],Tabla4[[NIT]:[TOTAL CREDITO]],3,FALSE),0))</f>
        <v>16737000</v>
      </c>
      <c r="R376" s="9">
        <f>+IFERROR(VLOOKUP(Tabla3[[#This Row],[Column14]],Tabla4[[NIT]:[TOTAL CREDITO]],6,FALSE),0)</f>
        <v>0</v>
      </c>
      <c r="S3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6" s="5"/>
      <c r="AL376"/>
    </row>
    <row r="377" spans="1:38" ht="15" customHeight="1">
      <c r="A377" s="153" t="s">
        <v>1627</v>
      </c>
      <c r="B377" s="154">
        <v>42979</v>
      </c>
      <c r="C377" s="153" t="s">
        <v>1229</v>
      </c>
      <c r="D377" s="153" t="s">
        <v>1235</v>
      </c>
      <c r="E377" s="153" t="s">
        <v>1547</v>
      </c>
      <c r="F377" s="153">
        <v>1</v>
      </c>
      <c r="G377" s="153" t="s">
        <v>393</v>
      </c>
      <c r="H377" s="153">
        <v>1</v>
      </c>
      <c r="I377" s="153" t="s">
        <v>1628</v>
      </c>
      <c r="J377" s="153" t="s">
        <v>10</v>
      </c>
      <c r="K377" s="153" t="s">
        <v>11</v>
      </c>
      <c r="L377" s="153"/>
      <c r="M377" s="153" t="s">
        <v>202</v>
      </c>
      <c r="N377" s="153">
        <v>901023135</v>
      </c>
      <c r="O377" s="155">
        <v>7554622</v>
      </c>
      <c r="P377" s="7"/>
      <c r="Q377" s="12">
        <f>+IF(IFERROR(VLOOKUP(Tabla3[[#This Row],[Column14]],Tabla4[[NIT]:[TOTAL CREDITO]],3,FALSE),0)="",0,IFERROR(VLOOKUP(Tabla3[[#This Row],[Column14]],Tabla4[[NIT]:[TOTAL CREDITO]],3,FALSE),0))</f>
        <v>16737000</v>
      </c>
      <c r="R377" s="9">
        <f>+IFERROR(VLOOKUP(Tabla3[[#This Row],[Column14]],Tabla4[[NIT]:[TOTAL CREDITO]],6,FALSE),0)</f>
        <v>0</v>
      </c>
      <c r="S3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7" s="5"/>
      <c r="AL377"/>
    </row>
    <row r="378" spans="1:38" ht="15" customHeight="1">
      <c r="A378" s="153" t="s">
        <v>1627</v>
      </c>
      <c r="B378" s="154">
        <v>42979</v>
      </c>
      <c r="C378" s="153" t="s">
        <v>1229</v>
      </c>
      <c r="D378" s="153" t="s">
        <v>1235</v>
      </c>
      <c r="E378" s="153" t="s">
        <v>1547</v>
      </c>
      <c r="F378" s="153">
        <v>2</v>
      </c>
      <c r="G378" s="153" t="s">
        <v>393</v>
      </c>
      <c r="H378" s="153">
        <v>2</v>
      </c>
      <c r="I378" s="153" t="s">
        <v>1628</v>
      </c>
      <c r="J378" s="153" t="s">
        <v>1422</v>
      </c>
      <c r="K378" s="153" t="s">
        <v>1423</v>
      </c>
      <c r="L378" s="153"/>
      <c r="M378" s="153" t="s">
        <v>202</v>
      </c>
      <c r="N378" s="153">
        <v>901023135</v>
      </c>
      <c r="O378" s="155">
        <v>7730252</v>
      </c>
      <c r="P378" s="7"/>
      <c r="Q378" s="12">
        <f>+IF(IFERROR(VLOOKUP(Tabla3[[#This Row],[Column14]],Tabla4[[NIT]:[TOTAL CREDITO]],3,FALSE),0)="",0,IFERROR(VLOOKUP(Tabla3[[#This Row],[Column14]],Tabla4[[NIT]:[TOTAL CREDITO]],3,FALSE),0))</f>
        <v>16737000</v>
      </c>
      <c r="R378" s="9">
        <f>+IFERROR(VLOOKUP(Tabla3[[#This Row],[Column14]],Tabla4[[NIT]:[TOTAL CREDITO]],6,FALSE),0)</f>
        <v>0</v>
      </c>
      <c r="S3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8" s="5"/>
      <c r="AL378"/>
    </row>
    <row r="379" spans="1:38" ht="15" customHeight="1">
      <c r="A379" s="153" t="s">
        <v>1627</v>
      </c>
      <c r="B379" s="154">
        <v>42979</v>
      </c>
      <c r="C379" s="153" t="s">
        <v>1229</v>
      </c>
      <c r="D379" s="153" t="s">
        <v>1235</v>
      </c>
      <c r="E379" s="153" t="s">
        <v>1547</v>
      </c>
      <c r="F379" s="153">
        <v>1</v>
      </c>
      <c r="G379" s="153" t="s">
        <v>393</v>
      </c>
      <c r="H379" s="153">
        <v>1</v>
      </c>
      <c r="I379" s="153" t="s">
        <v>1628</v>
      </c>
      <c r="J379" s="153" t="s">
        <v>352</v>
      </c>
      <c r="K379" s="153" t="s">
        <v>353</v>
      </c>
      <c r="L379" s="153"/>
      <c r="M379" s="153" t="s">
        <v>202</v>
      </c>
      <c r="N379" s="153">
        <v>901023135</v>
      </c>
      <c r="O379" s="155">
        <v>6133613</v>
      </c>
      <c r="P379" s="7"/>
      <c r="Q379" s="12">
        <f>+IF(IFERROR(VLOOKUP(Tabla3[[#This Row],[Column14]],Tabla4[[NIT]:[TOTAL CREDITO]],3,FALSE),0)="",0,IFERROR(VLOOKUP(Tabla3[[#This Row],[Column14]],Tabla4[[NIT]:[TOTAL CREDITO]],3,FALSE),0))</f>
        <v>16737000</v>
      </c>
      <c r="R379" s="9">
        <f>+IFERROR(VLOOKUP(Tabla3[[#This Row],[Column14]],Tabla4[[NIT]:[TOTAL CREDITO]],6,FALSE),0)</f>
        <v>0</v>
      </c>
      <c r="S3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79" s="5"/>
      <c r="AL379"/>
    </row>
    <row r="380" spans="1:38" ht="15" customHeight="1">
      <c r="A380" s="153" t="s">
        <v>1627</v>
      </c>
      <c r="B380" s="154">
        <v>42979</v>
      </c>
      <c r="C380" s="153" t="s">
        <v>1229</v>
      </c>
      <c r="D380" s="153" t="s">
        <v>1235</v>
      </c>
      <c r="E380" s="153" t="s">
        <v>1547</v>
      </c>
      <c r="F380" s="153">
        <v>1</v>
      </c>
      <c r="G380" s="153" t="s">
        <v>393</v>
      </c>
      <c r="H380" s="153">
        <v>1</v>
      </c>
      <c r="I380" s="153" t="s">
        <v>1628</v>
      </c>
      <c r="J380" s="153" t="s">
        <v>1550</v>
      </c>
      <c r="K380" s="153" t="s">
        <v>1426</v>
      </c>
      <c r="L380" s="153"/>
      <c r="M380" s="153" t="s">
        <v>202</v>
      </c>
      <c r="N380" s="153">
        <v>901023135</v>
      </c>
      <c r="O380" s="155">
        <v>3521008</v>
      </c>
      <c r="P380" s="7"/>
      <c r="Q380" s="12">
        <f>+IF(IFERROR(VLOOKUP(Tabla3[[#This Row],[Column14]],Tabla4[[NIT]:[TOTAL CREDITO]],3,FALSE),0)="",0,IFERROR(VLOOKUP(Tabla3[[#This Row],[Column14]],Tabla4[[NIT]:[TOTAL CREDITO]],3,FALSE),0))</f>
        <v>16737000</v>
      </c>
      <c r="R380" s="9">
        <f>+IFERROR(VLOOKUP(Tabla3[[#This Row],[Column14]],Tabla4[[NIT]:[TOTAL CREDITO]],6,FALSE),0)</f>
        <v>0</v>
      </c>
      <c r="S3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0" s="5"/>
      <c r="AL380"/>
    </row>
    <row r="381" spans="1:38" ht="15" customHeight="1">
      <c r="A381" s="153" t="s">
        <v>1627</v>
      </c>
      <c r="B381" s="154">
        <v>42979</v>
      </c>
      <c r="C381" s="153" t="s">
        <v>1229</v>
      </c>
      <c r="D381" s="153" t="s">
        <v>1235</v>
      </c>
      <c r="E381" s="153" t="s">
        <v>1547</v>
      </c>
      <c r="F381" s="153">
        <v>1</v>
      </c>
      <c r="G381" s="153" t="s">
        <v>393</v>
      </c>
      <c r="H381" s="153">
        <v>1</v>
      </c>
      <c r="I381" s="153" t="s">
        <v>1628</v>
      </c>
      <c r="J381" s="153" t="s">
        <v>1437</v>
      </c>
      <c r="K381" s="153" t="s">
        <v>16</v>
      </c>
      <c r="L381" s="153"/>
      <c r="M381" s="153" t="s">
        <v>202</v>
      </c>
      <c r="N381" s="153">
        <v>901023135</v>
      </c>
      <c r="O381" s="155">
        <v>3696639</v>
      </c>
      <c r="P381" s="7"/>
      <c r="Q381" s="12">
        <f>+IF(IFERROR(VLOOKUP(Tabla3[[#This Row],[Column14]],Tabla4[[NIT]:[TOTAL CREDITO]],3,FALSE),0)="",0,IFERROR(VLOOKUP(Tabla3[[#This Row],[Column14]],Tabla4[[NIT]:[TOTAL CREDITO]],3,FALSE),0))</f>
        <v>16737000</v>
      </c>
      <c r="R381" s="9">
        <f>+IFERROR(VLOOKUP(Tabla3[[#This Row],[Column14]],Tabla4[[NIT]:[TOTAL CREDITO]],6,FALSE),0)</f>
        <v>0</v>
      </c>
      <c r="S3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1" s="5"/>
      <c r="AL381"/>
    </row>
    <row r="382" spans="1:38" ht="15" customHeight="1">
      <c r="A382" s="153" t="s">
        <v>1629</v>
      </c>
      <c r="B382" s="154">
        <v>42979</v>
      </c>
      <c r="C382" s="153" t="s">
        <v>1229</v>
      </c>
      <c r="D382" s="153" t="s">
        <v>1235</v>
      </c>
      <c r="E382" s="153" t="s">
        <v>1547</v>
      </c>
      <c r="F382" s="153">
        <v>1</v>
      </c>
      <c r="G382" s="153" t="s">
        <v>1244</v>
      </c>
      <c r="H382" s="153">
        <v>1</v>
      </c>
      <c r="I382" s="153" t="s">
        <v>1244</v>
      </c>
      <c r="J382" s="153" t="s">
        <v>10</v>
      </c>
      <c r="K382" s="153" t="s">
        <v>11</v>
      </c>
      <c r="L382" s="153"/>
      <c r="M382" s="153" t="s">
        <v>184</v>
      </c>
      <c r="N382" s="153">
        <v>900872772</v>
      </c>
      <c r="O382" s="155">
        <v>7554622</v>
      </c>
      <c r="P382" s="7"/>
      <c r="Q382" s="12">
        <f>+IF(IFERROR(VLOOKUP(Tabla3[[#This Row],[Column14]],Tabla4[[NIT]:[TOTAL CREDITO]],3,FALSE),0)="",0,IFERROR(VLOOKUP(Tabla3[[#This Row],[Column14]],Tabla4[[NIT]:[TOTAL CREDITO]],3,FALSE),0))</f>
        <v>7591371</v>
      </c>
      <c r="R382" s="9">
        <f>+IFERROR(VLOOKUP(Tabla3[[#This Row],[Column14]],Tabla4[[NIT]:[TOTAL CREDITO]],6,FALSE),0)</f>
        <v>0</v>
      </c>
      <c r="S3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2" s="5"/>
      <c r="AL382"/>
    </row>
    <row r="383" spans="1:38" ht="15" customHeight="1">
      <c r="A383" s="153" t="s">
        <v>1629</v>
      </c>
      <c r="B383" s="154">
        <v>42979</v>
      </c>
      <c r="C383" s="153" t="s">
        <v>1229</v>
      </c>
      <c r="D383" s="153" t="s">
        <v>1235</v>
      </c>
      <c r="E383" s="153" t="s">
        <v>1547</v>
      </c>
      <c r="F383" s="153">
        <v>1</v>
      </c>
      <c r="G383" s="153" t="s">
        <v>1244</v>
      </c>
      <c r="H383" s="153">
        <v>1</v>
      </c>
      <c r="I383" s="153" t="s">
        <v>1244</v>
      </c>
      <c r="J383" s="153" t="s">
        <v>1422</v>
      </c>
      <c r="K383" s="153" t="s">
        <v>1423</v>
      </c>
      <c r="L383" s="153"/>
      <c r="M383" s="153" t="s">
        <v>184</v>
      </c>
      <c r="N383" s="153">
        <v>900872772</v>
      </c>
      <c r="O383" s="155">
        <v>7730252</v>
      </c>
      <c r="P383" s="7"/>
      <c r="Q383" s="12">
        <f>+IF(IFERROR(VLOOKUP(Tabla3[[#This Row],[Column14]],Tabla4[[NIT]:[TOTAL CREDITO]],3,FALSE),0)="",0,IFERROR(VLOOKUP(Tabla3[[#This Row],[Column14]],Tabla4[[NIT]:[TOTAL CREDITO]],3,FALSE),0))</f>
        <v>7591371</v>
      </c>
      <c r="R383" s="9">
        <f>+IFERROR(VLOOKUP(Tabla3[[#This Row],[Column14]],Tabla4[[NIT]:[TOTAL CREDITO]],6,FALSE),0)</f>
        <v>0</v>
      </c>
      <c r="S3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3" s="5"/>
      <c r="AL383"/>
    </row>
    <row r="384" spans="1:38" ht="15" customHeight="1">
      <c r="A384" s="153" t="s">
        <v>1629</v>
      </c>
      <c r="B384" s="154">
        <v>42979</v>
      </c>
      <c r="C384" s="153" t="s">
        <v>1229</v>
      </c>
      <c r="D384" s="153" t="s">
        <v>1235</v>
      </c>
      <c r="E384" s="153" t="s">
        <v>1547</v>
      </c>
      <c r="F384" s="153">
        <v>1</v>
      </c>
      <c r="G384" s="153" t="s">
        <v>1244</v>
      </c>
      <c r="H384" s="153">
        <v>1</v>
      </c>
      <c r="I384" s="153" t="s">
        <v>1244</v>
      </c>
      <c r="J384" s="153" t="s">
        <v>352</v>
      </c>
      <c r="K384" s="153" t="s">
        <v>353</v>
      </c>
      <c r="L384" s="153"/>
      <c r="M384" s="153" t="s">
        <v>184</v>
      </c>
      <c r="N384" s="153">
        <v>900872772</v>
      </c>
      <c r="O384" s="155">
        <v>6133613</v>
      </c>
      <c r="P384" s="7"/>
      <c r="Q384" s="12">
        <f>+IF(IFERROR(VLOOKUP(Tabla3[[#This Row],[Column14]],Tabla4[[NIT]:[TOTAL CREDITO]],3,FALSE),0)="",0,IFERROR(VLOOKUP(Tabla3[[#This Row],[Column14]],Tabla4[[NIT]:[TOTAL CREDITO]],3,FALSE),0))</f>
        <v>7591371</v>
      </c>
      <c r="R384" s="9">
        <f>+IFERROR(VLOOKUP(Tabla3[[#This Row],[Column14]],Tabla4[[NIT]:[TOTAL CREDITO]],6,FALSE),0)</f>
        <v>0</v>
      </c>
      <c r="S3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4" s="5"/>
      <c r="AL384"/>
    </row>
    <row r="385" spans="1:38" ht="15" customHeight="1">
      <c r="A385" s="153" t="s">
        <v>1629</v>
      </c>
      <c r="B385" s="154">
        <v>42979</v>
      </c>
      <c r="C385" s="153" t="s">
        <v>1229</v>
      </c>
      <c r="D385" s="153" t="s">
        <v>1235</v>
      </c>
      <c r="E385" s="153" t="s">
        <v>1547</v>
      </c>
      <c r="F385" s="153">
        <v>1</v>
      </c>
      <c r="G385" s="153" t="s">
        <v>1244</v>
      </c>
      <c r="H385" s="153">
        <v>1</v>
      </c>
      <c r="I385" s="153" t="s">
        <v>1244</v>
      </c>
      <c r="J385" s="153" t="s">
        <v>352</v>
      </c>
      <c r="K385" s="153" t="s">
        <v>472</v>
      </c>
      <c r="L385" s="153"/>
      <c r="M385" s="153" t="s">
        <v>184</v>
      </c>
      <c r="N385" s="153">
        <v>900872772</v>
      </c>
      <c r="O385" s="155">
        <v>6133613</v>
      </c>
      <c r="P385" s="7"/>
      <c r="Q385" s="12">
        <f>+IF(IFERROR(VLOOKUP(Tabla3[[#This Row],[Column14]],Tabla4[[NIT]:[TOTAL CREDITO]],3,FALSE),0)="",0,IFERROR(VLOOKUP(Tabla3[[#This Row],[Column14]],Tabla4[[NIT]:[TOTAL CREDITO]],3,FALSE),0))</f>
        <v>7591371</v>
      </c>
      <c r="R385" s="9">
        <f>+IFERROR(VLOOKUP(Tabla3[[#This Row],[Column14]],Tabla4[[NIT]:[TOTAL CREDITO]],6,FALSE),0)</f>
        <v>0</v>
      </c>
      <c r="S3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5" s="5"/>
      <c r="AL385"/>
    </row>
    <row r="386" spans="1:38" ht="15" customHeight="1">
      <c r="A386" s="153" t="s">
        <v>1630</v>
      </c>
      <c r="B386" s="154">
        <v>42979</v>
      </c>
      <c r="C386" s="153" t="s">
        <v>1545</v>
      </c>
      <c r="D386" s="153" t="s">
        <v>1235</v>
      </c>
      <c r="E386" s="153" t="s">
        <v>1547</v>
      </c>
      <c r="F386" s="153">
        <v>1</v>
      </c>
      <c r="G386" s="153" t="s">
        <v>258</v>
      </c>
      <c r="H386" s="153">
        <v>1</v>
      </c>
      <c r="I386" s="153" t="s">
        <v>258</v>
      </c>
      <c r="J386" s="153" t="s">
        <v>28</v>
      </c>
      <c r="K386" s="153" t="s">
        <v>16</v>
      </c>
      <c r="L386" s="153"/>
      <c r="M386" s="153" t="s">
        <v>259</v>
      </c>
      <c r="N386" s="153">
        <v>60345082</v>
      </c>
      <c r="O386" s="155">
        <v>4109244</v>
      </c>
      <c r="P386" s="7"/>
      <c r="Q386" s="12">
        <f>+IF(IFERROR(VLOOKUP(Tabla3[[#This Row],[Column14]],Tabla4[[NIT]:[TOTAL CREDITO]],3,FALSE),0)="",0,IFERROR(VLOOKUP(Tabla3[[#This Row],[Column14]],Tabla4[[NIT]:[TOTAL CREDITO]],3,FALSE),0))</f>
        <v>32977850</v>
      </c>
      <c r="R386" s="9">
        <f>+IFERROR(VLOOKUP(Tabla3[[#This Row],[Column14]],Tabla4[[NIT]:[TOTAL CREDITO]],6,FALSE),0)</f>
        <v>0</v>
      </c>
      <c r="S3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6" s="5"/>
      <c r="AL386"/>
    </row>
    <row r="387" spans="1:38" ht="15" customHeight="1">
      <c r="A387" s="153" t="s">
        <v>1630</v>
      </c>
      <c r="B387" s="154">
        <v>42979</v>
      </c>
      <c r="C387" s="153" t="s">
        <v>1545</v>
      </c>
      <c r="D387" s="153" t="s">
        <v>1235</v>
      </c>
      <c r="E387" s="153" t="s">
        <v>1547</v>
      </c>
      <c r="F387" s="153">
        <v>1</v>
      </c>
      <c r="G387" s="153" t="s">
        <v>258</v>
      </c>
      <c r="H387" s="153">
        <v>1</v>
      </c>
      <c r="I387" s="153" t="s">
        <v>258</v>
      </c>
      <c r="J387" s="153" t="s">
        <v>1422</v>
      </c>
      <c r="K387" s="153" t="s">
        <v>1423</v>
      </c>
      <c r="L387" s="153"/>
      <c r="M387" s="153" t="s">
        <v>259</v>
      </c>
      <c r="N387" s="153">
        <v>60345082</v>
      </c>
      <c r="O387" s="155">
        <v>7730252</v>
      </c>
      <c r="P387" s="7"/>
      <c r="Q387" s="12">
        <f>+IF(IFERROR(VLOOKUP(Tabla3[[#This Row],[Column14]],Tabla4[[NIT]:[TOTAL CREDITO]],3,FALSE),0)="",0,IFERROR(VLOOKUP(Tabla3[[#This Row],[Column14]],Tabla4[[NIT]:[TOTAL CREDITO]],3,FALSE),0))</f>
        <v>32977850</v>
      </c>
      <c r="R387" s="9">
        <f>+IFERROR(VLOOKUP(Tabla3[[#This Row],[Column14]],Tabla4[[NIT]:[TOTAL CREDITO]],6,FALSE),0)</f>
        <v>0</v>
      </c>
      <c r="S3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7" s="5"/>
      <c r="AL387"/>
    </row>
    <row r="388" spans="1:38" ht="15" customHeight="1">
      <c r="A388" s="153" t="s">
        <v>1630</v>
      </c>
      <c r="B388" s="154">
        <v>42979</v>
      </c>
      <c r="C388" s="153" t="s">
        <v>1545</v>
      </c>
      <c r="D388" s="153" t="s">
        <v>1235</v>
      </c>
      <c r="E388" s="153" t="s">
        <v>1547</v>
      </c>
      <c r="F388" s="153">
        <v>1</v>
      </c>
      <c r="G388" s="153" t="s">
        <v>258</v>
      </c>
      <c r="H388" s="153">
        <v>1</v>
      </c>
      <c r="I388" s="153" t="s">
        <v>258</v>
      </c>
      <c r="J388" s="153" t="s">
        <v>352</v>
      </c>
      <c r="K388" s="153" t="s">
        <v>44</v>
      </c>
      <c r="L388" s="153"/>
      <c r="M388" s="153" t="s">
        <v>259</v>
      </c>
      <c r="N388" s="153">
        <v>60345082</v>
      </c>
      <c r="O388" s="155">
        <v>6133613</v>
      </c>
      <c r="P388" s="7"/>
      <c r="Q388" s="12">
        <f>+IF(IFERROR(VLOOKUP(Tabla3[[#This Row],[Column14]],Tabla4[[NIT]:[TOTAL CREDITO]],3,FALSE),0)="",0,IFERROR(VLOOKUP(Tabla3[[#This Row],[Column14]],Tabla4[[NIT]:[TOTAL CREDITO]],3,FALSE),0))</f>
        <v>32977850</v>
      </c>
      <c r="R388" s="9">
        <f>+IFERROR(VLOOKUP(Tabla3[[#This Row],[Column14]],Tabla4[[NIT]:[TOTAL CREDITO]],6,FALSE),0)</f>
        <v>0</v>
      </c>
      <c r="S3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8" s="5"/>
      <c r="AL388"/>
    </row>
    <row r="389" spans="1:38" ht="15" customHeight="1">
      <c r="A389" s="153" t="s">
        <v>1630</v>
      </c>
      <c r="B389" s="154">
        <v>42979</v>
      </c>
      <c r="C389" s="153" t="s">
        <v>1545</v>
      </c>
      <c r="D389" s="153" t="s">
        <v>1235</v>
      </c>
      <c r="E389" s="153" t="s">
        <v>1547</v>
      </c>
      <c r="F389" s="153">
        <v>2</v>
      </c>
      <c r="G389" s="153" t="s">
        <v>258</v>
      </c>
      <c r="H389" s="153">
        <v>2</v>
      </c>
      <c r="I389" s="153" t="s">
        <v>258</v>
      </c>
      <c r="J389" s="153" t="s">
        <v>1437</v>
      </c>
      <c r="K389" s="153" t="s">
        <v>1438</v>
      </c>
      <c r="L389" s="153"/>
      <c r="M389" s="153" t="s">
        <v>259</v>
      </c>
      <c r="N389" s="153">
        <v>60345082</v>
      </c>
      <c r="O389" s="155">
        <v>3696639</v>
      </c>
      <c r="P389" s="7"/>
      <c r="Q389" s="12">
        <f>+IF(IFERROR(VLOOKUP(Tabla3[[#This Row],[Column14]],Tabla4[[NIT]:[TOTAL CREDITO]],3,FALSE),0)="",0,IFERROR(VLOOKUP(Tabla3[[#This Row],[Column14]],Tabla4[[NIT]:[TOTAL CREDITO]],3,FALSE),0))</f>
        <v>32977850</v>
      </c>
      <c r="R389" s="9">
        <f>+IFERROR(VLOOKUP(Tabla3[[#This Row],[Column14]],Tabla4[[NIT]:[TOTAL CREDITO]],6,FALSE),0)</f>
        <v>0</v>
      </c>
      <c r="S3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89" s="5"/>
      <c r="AL389"/>
    </row>
    <row r="390" spans="1:38" ht="15" customHeight="1">
      <c r="A390" s="153" t="s">
        <v>1631</v>
      </c>
      <c r="B390" s="154">
        <v>42979</v>
      </c>
      <c r="C390" s="153" t="s">
        <v>1229</v>
      </c>
      <c r="D390" s="153" t="s">
        <v>1546</v>
      </c>
      <c r="E390" s="153" t="s">
        <v>1547</v>
      </c>
      <c r="F390" s="153">
        <v>1</v>
      </c>
      <c r="G390" s="153" t="s">
        <v>131</v>
      </c>
      <c r="H390" s="153">
        <v>1</v>
      </c>
      <c r="I390" s="153" t="s">
        <v>131</v>
      </c>
      <c r="J390" s="153" t="s">
        <v>1422</v>
      </c>
      <c r="K390" s="153" t="s">
        <v>1423</v>
      </c>
      <c r="L390" s="153"/>
      <c r="M390" s="153" t="s">
        <v>132</v>
      </c>
      <c r="N390" s="153">
        <v>900777108</v>
      </c>
      <c r="O390" s="155">
        <v>7730252</v>
      </c>
      <c r="P390" s="7"/>
      <c r="Q390" s="12">
        <f>+IF(IFERROR(VLOOKUP(Tabla3[[#This Row],[Column14]],Tabla4[[NIT]:[TOTAL CREDITO]],3,FALSE),0)="",0,IFERROR(VLOOKUP(Tabla3[[#This Row],[Column14]],Tabla4[[NIT]:[TOTAL CREDITO]],3,FALSE),0))</f>
        <v>7126115</v>
      </c>
      <c r="R390" s="9">
        <f>+IFERROR(VLOOKUP(Tabla3[[#This Row],[Column14]],Tabla4[[NIT]:[TOTAL CREDITO]],6,FALSE),0)</f>
        <v>0</v>
      </c>
      <c r="S3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0" s="5"/>
      <c r="AL390"/>
    </row>
    <row r="391" spans="1:38" ht="15" customHeight="1">
      <c r="A391" s="153" t="s">
        <v>1631</v>
      </c>
      <c r="B391" s="154">
        <v>42979</v>
      </c>
      <c r="C391" s="153" t="s">
        <v>1229</v>
      </c>
      <c r="D391" s="153" t="s">
        <v>1546</v>
      </c>
      <c r="E391" s="153" t="s">
        <v>1547</v>
      </c>
      <c r="F391" s="153">
        <v>1</v>
      </c>
      <c r="G391" s="153" t="s">
        <v>131</v>
      </c>
      <c r="H391" s="153">
        <v>1</v>
      </c>
      <c r="I391" s="153" t="s">
        <v>131</v>
      </c>
      <c r="J391" s="153" t="s">
        <v>1428</v>
      </c>
      <c r="K391" s="153" t="s">
        <v>1430</v>
      </c>
      <c r="L391" s="153"/>
      <c r="M391" s="153" t="s">
        <v>132</v>
      </c>
      <c r="N391" s="153">
        <v>900777108</v>
      </c>
      <c r="O391" s="155">
        <v>3067227</v>
      </c>
      <c r="P391" s="7"/>
      <c r="Q391" s="12">
        <f>+IF(IFERROR(VLOOKUP(Tabla3[[#This Row],[Column14]],Tabla4[[NIT]:[TOTAL CREDITO]],3,FALSE),0)="",0,IFERROR(VLOOKUP(Tabla3[[#This Row],[Column14]],Tabla4[[NIT]:[TOTAL CREDITO]],3,FALSE),0))</f>
        <v>7126115</v>
      </c>
      <c r="R391" s="9">
        <f>+IFERROR(VLOOKUP(Tabla3[[#This Row],[Column14]],Tabla4[[NIT]:[TOTAL CREDITO]],6,FALSE),0)</f>
        <v>0</v>
      </c>
      <c r="S3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1" s="5"/>
      <c r="AL391"/>
    </row>
    <row r="392" spans="1:38" ht="15" customHeight="1">
      <c r="A392" s="153" t="s">
        <v>1631</v>
      </c>
      <c r="B392" s="154">
        <v>42979</v>
      </c>
      <c r="C392" s="153" t="s">
        <v>1229</v>
      </c>
      <c r="D392" s="153" t="s">
        <v>1546</v>
      </c>
      <c r="E392" s="153" t="s">
        <v>1547</v>
      </c>
      <c r="F392" s="153">
        <v>1</v>
      </c>
      <c r="G392" s="153" t="s">
        <v>131</v>
      </c>
      <c r="H392" s="153">
        <v>1</v>
      </c>
      <c r="I392" s="153" t="s">
        <v>131</v>
      </c>
      <c r="J392" s="153" t="s">
        <v>1428</v>
      </c>
      <c r="K392" s="153" t="s">
        <v>32</v>
      </c>
      <c r="L392" s="153"/>
      <c r="M392" s="153" t="s">
        <v>132</v>
      </c>
      <c r="N392" s="153">
        <v>900777108</v>
      </c>
      <c r="O392" s="155">
        <v>3067227</v>
      </c>
      <c r="P392" s="7"/>
      <c r="Q392" s="12">
        <f>+IF(IFERROR(VLOOKUP(Tabla3[[#This Row],[Column14]],Tabla4[[NIT]:[TOTAL CREDITO]],3,FALSE),0)="",0,IFERROR(VLOOKUP(Tabla3[[#This Row],[Column14]],Tabla4[[NIT]:[TOTAL CREDITO]],3,FALSE),0))</f>
        <v>7126115</v>
      </c>
      <c r="R392" s="9">
        <f>+IFERROR(VLOOKUP(Tabla3[[#This Row],[Column14]],Tabla4[[NIT]:[TOTAL CREDITO]],6,FALSE),0)</f>
        <v>0</v>
      </c>
      <c r="S3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2" s="5"/>
      <c r="AL392"/>
    </row>
    <row r="393" spans="1:38" ht="15" customHeight="1">
      <c r="A393" s="153" t="s">
        <v>1632</v>
      </c>
      <c r="B393" s="154">
        <v>42979</v>
      </c>
      <c r="C393" s="153" t="s">
        <v>1229</v>
      </c>
      <c r="D393" s="153" t="s">
        <v>1546</v>
      </c>
      <c r="E393" s="153" t="s">
        <v>1547</v>
      </c>
      <c r="F393" s="153">
        <v>3</v>
      </c>
      <c r="G393" s="153" t="s">
        <v>129</v>
      </c>
      <c r="H393" s="153">
        <v>3</v>
      </c>
      <c r="I393" s="153" t="s">
        <v>1633</v>
      </c>
      <c r="J393" s="153" t="s">
        <v>27</v>
      </c>
      <c r="K393" s="153" t="s">
        <v>32</v>
      </c>
      <c r="L393" s="153"/>
      <c r="M393" s="153" t="s">
        <v>130</v>
      </c>
      <c r="N393" s="153">
        <v>900413902</v>
      </c>
      <c r="O393" s="155">
        <v>5789916</v>
      </c>
      <c r="P393" s="7"/>
      <c r="Q393" s="12">
        <f>+IF(IFERROR(VLOOKUP(Tabla3[[#This Row],[Column14]],Tabla4[[NIT]:[TOTAL CREDITO]],3,FALSE),0)="",0,IFERROR(VLOOKUP(Tabla3[[#This Row],[Column14]],Tabla4[[NIT]:[TOTAL CREDITO]],3,FALSE),0))</f>
        <v>0</v>
      </c>
      <c r="R393" s="9">
        <f>+IFERROR(VLOOKUP(Tabla3[[#This Row],[Column14]],Tabla4[[NIT]:[TOTAL CREDITO]],6,FALSE),0)</f>
        <v>5162201</v>
      </c>
      <c r="S3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3" s="5"/>
      <c r="AL393"/>
    </row>
    <row r="394" spans="1:38" ht="15" customHeight="1">
      <c r="A394" s="153" t="s">
        <v>1632</v>
      </c>
      <c r="B394" s="154">
        <v>42979</v>
      </c>
      <c r="C394" s="153" t="s">
        <v>1229</v>
      </c>
      <c r="D394" s="153" t="s">
        <v>1546</v>
      </c>
      <c r="E394" s="153" t="s">
        <v>1547</v>
      </c>
      <c r="F394" s="153">
        <v>2</v>
      </c>
      <c r="G394" s="153" t="s">
        <v>129</v>
      </c>
      <c r="H394" s="153">
        <v>2</v>
      </c>
      <c r="I394" s="153" t="s">
        <v>1633</v>
      </c>
      <c r="J394" s="153" t="s">
        <v>1428</v>
      </c>
      <c r="K394" s="153" t="s">
        <v>1430</v>
      </c>
      <c r="L394" s="153"/>
      <c r="M394" s="153" t="s">
        <v>130</v>
      </c>
      <c r="N394" s="153">
        <v>900413902</v>
      </c>
      <c r="O394" s="155">
        <v>3067227</v>
      </c>
      <c r="P394" s="7"/>
      <c r="Q394" s="12">
        <f>+IF(IFERROR(VLOOKUP(Tabla3[[#This Row],[Column14]],Tabla4[[NIT]:[TOTAL CREDITO]],3,FALSE),0)="",0,IFERROR(VLOOKUP(Tabla3[[#This Row],[Column14]],Tabla4[[NIT]:[TOTAL CREDITO]],3,FALSE),0))</f>
        <v>0</v>
      </c>
      <c r="R394" s="9">
        <f>+IFERROR(VLOOKUP(Tabla3[[#This Row],[Column14]],Tabla4[[NIT]:[TOTAL CREDITO]],6,FALSE),0)</f>
        <v>5162201</v>
      </c>
      <c r="S3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4" s="5"/>
      <c r="AL394"/>
    </row>
    <row r="395" spans="1:38" ht="15" customHeight="1">
      <c r="A395" s="153" t="s">
        <v>1632</v>
      </c>
      <c r="B395" s="154">
        <v>42979</v>
      </c>
      <c r="C395" s="153" t="s">
        <v>1229</v>
      </c>
      <c r="D395" s="153" t="s">
        <v>1546</v>
      </c>
      <c r="E395" s="153" t="s">
        <v>1547</v>
      </c>
      <c r="F395" s="153">
        <v>2</v>
      </c>
      <c r="G395" s="153" t="s">
        <v>129</v>
      </c>
      <c r="H395" s="153">
        <v>2</v>
      </c>
      <c r="I395" s="153" t="s">
        <v>1633</v>
      </c>
      <c r="J395" s="153" t="s">
        <v>1428</v>
      </c>
      <c r="K395" s="153" t="s">
        <v>32</v>
      </c>
      <c r="L395" s="153"/>
      <c r="M395" s="153" t="s">
        <v>130</v>
      </c>
      <c r="N395" s="153">
        <v>900413902</v>
      </c>
      <c r="O395" s="155">
        <v>3067227</v>
      </c>
      <c r="P395" s="7"/>
      <c r="Q395" s="12">
        <f>+IF(IFERROR(VLOOKUP(Tabla3[[#This Row],[Column14]],Tabla4[[NIT]:[TOTAL CREDITO]],3,FALSE),0)="",0,IFERROR(VLOOKUP(Tabla3[[#This Row],[Column14]],Tabla4[[NIT]:[TOTAL CREDITO]],3,FALSE),0))</f>
        <v>0</v>
      </c>
      <c r="R395" s="9">
        <f>+IFERROR(VLOOKUP(Tabla3[[#This Row],[Column14]],Tabla4[[NIT]:[TOTAL CREDITO]],6,FALSE),0)</f>
        <v>5162201</v>
      </c>
      <c r="S3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5" s="5"/>
      <c r="AL395"/>
    </row>
    <row r="396" spans="1:38" ht="15" customHeight="1">
      <c r="A396" s="153" t="s">
        <v>1634</v>
      </c>
      <c r="B396" s="154">
        <v>42979</v>
      </c>
      <c r="C396" s="153" t="s">
        <v>1229</v>
      </c>
      <c r="D396" s="153" t="s">
        <v>1635</v>
      </c>
      <c r="E396" s="153" t="s">
        <v>1547</v>
      </c>
      <c r="F396" s="153">
        <v>2</v>
      </c>
      <c r="G396" s="153" t="s">
        <v>129</v>
      </c>
      <c r="H396" s="153">
        <v>2</v>
      </c>
      <c r="I396" s="153" t="s">
        <v>1636</v>
      </c>
      <c r="J396" s="153" t="s">
        <v>27</v>
      </c>
      <c r="K396" s="153" t="s">
        <v>32</v>
      </c>
      <c r="L396" s="153"/>
      <c r="M396" s="153" t="s">
        <v>1402</v>
      </c>
      <c r="N396" s="153">
        <v>900413902</v>
      </c>
      <c r="O396" s="155">
        <v>5789916</v>
      </c>
      <c r="P396" s="7"/>
      <c r="Q396" s="12">
        <f>+IF(IFERROR(VLOOKUP(Tabla3[[#This Row],[Column14]],Tabla4[[NIT]:[TOTAL CREDITO]],3,FALSE),0)="",0,IFERROR(VLOOKUP(Tabla3[[#This Row],[Column14]],Tabla4[[NIT]:[TOTAL CREDITO]],3,FALSE),0))</f>
        <v>0</v>
      </c>
      <c r="R396" s="9">
        <f>+IFERROR(VLOOKUP(Tabla3[[#This Row],[Column14]],Tabla4[[NIT]:[TOTAL CREDITO]],6,FALSE),0)</f>
        <v>5162201</v>
      </c>
      <c r="S3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6" s="5"/>
      <c r="AL396"/>
    </row>
    <row r="397" spans="1:38" ht="15" customHeight="1">
      <c r="A397" s="153" t="s">
        <v>1634</v>
      </c>
      <c r="B397" s="154">
        <v>42979</v>
      </c>
      <c r="C397" s="153" t="s">
        <v>1229</v>
      </c>
      <c r="D397" s="153" t="s">
        <v>1635</v>
      </c>
      <c r="E397" s="153" t="s">
        <v>1547</v>
      </c>
      <c r="F397" s="153">
        <v>2</v>
      </c>
      <c r="G397" s="153" t="s">
        <v>129</v>
      </c>
      <c r="H397" s="153">
        <v>2</v>
      </c>
      <c r="I397" s="153" t="s">
        <v>1636</v>
      </c>
      <c r="J397" s="153" t="s">
        <v>27</v>
      </c>
      <c r="K397" s="153" t="s">
        <v>26</v>
      </c>
      <c r="L397" s="153"/>
      <c r="M397" s="153" t="s">
        <v>1402</v>
      </c>
      <c r="N397" s="153">
        <v>900413902</v>
      </c>
      <c r="O397" s="155">
        <v>5789916</v>
      </c>
      <c r="P397" s="7"/>
      <c r="Q397" s="12">
        <f>+IF(IFERROR(VLOOKUP(Tabla3[[#This Row],[Column14]],Tabla4[[NIT]:[TOTAL CREDITO]],3,FALSE),0)="",0,IFERROR(VLOOKUP(Tabla3[[#This Row],[Column14]],Tabla4[[NIT]:[TOTAL CREDITO]],3,FALSE),0))</f>
        <v>0</v>
      </c>
      <c r="R397" s="9">
        <f>+IFERROR(VLOOKUP(Tabla3[[#This Row],[Column14]],Tabla4[[NIT]:[TOTAL CREDITO]],6,FALSE),0)</f>
        <v>5162201</v>
      </c>
      <c r="S3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7" s="5"/>
      <c r="AL397"/>
    </row>
    <row r="398" spans="1:38" ht="15" customHeight="1">
      <c r="A398" s="153" t="s">
        <v>1634</v>
      </c>
      <c r="B398" s="154">
        <v>42979</v>
      </c>
      <c r="C398" s="153" t="s">
        <v>1229</v>
      </c>
      <c r="D398" s="153" t="s">
        <v>1635</v>
      </c>
      <c r="E398" s="153" t="s">
        <v>1547</v>
      </c>
      <c r="F398" s="153">
        <v>1</v>
      </c>
      <c r="G398" s="153" t="s">
        <v>129</v>
      </c>
      <c r="H398" s="153">
        <v>1</v>
      </c>
      <c r="I398" s="153" t="s">
        <v>1636</v>
      </c>
      <c r="J398" s="153" t="s">
        <v>1437</v>
      </c>
      <c r="K398" s="153" t="s">
        <v>1426</v>
      </c>
      <c r="L398" s="153"/>
      <c r="M398" s="153" t="s">
        <v>1402</v>
      </c>
      <c r="N398" s="153">
        <v>900413902</v>
      </c>
      <c r="O398" s="155">
        <v>3696639</v>
      </c>
      <c r="P398" s="7"/>
      <c r="Q398" s="12">
        <f>+IF(IFERROR(VLOOKUP(Tabla3[[#This Row],[Column14]],Tabla4[[NIT]:[TOTAL CREDITO]],3,FALSE),0)="",0,IFERROR(VLOOKUP(Tabla3[[#This Row],[Column14]],Tabla4[[NIT]:[TOTAL CREDITO]],3,FALSE),0))</f>
        <v>0</v>
      </c>
      <c r="R398" s="9">
        <f>+IFERROR(VLOOKUP(Tabla3[[#This Row],[Column14]],Tabla4[[NIT]:[TOTAL CREDITO]],6,FALSE),0)</f>
        <v>5162201</v>
      </c>
      <c r="S3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8" s="5"/>
      <c r="AL398"/>
    </row>
    <row r="399" spans="1:38" ht="15" customHeight="1">
      <c r="A399" s="153" t="s">
        <v>1637</v>
      </c>
      <c r="B399" s="154">
        <v>42979</v>
      </c>
      <c r="C399" s="153" t="s">
        <v>1229</v>
      </c>
      <c r="D399" s="153" t="s">
        <v>1546</v>
      </c>
      <c r="E399" s="153" t="s">
        <v>1547</v>
      </c>
      <c r="F399" s="153">
        <v>1</v>
      </c>
      <c r="G399" s="153" t="s">
        <v>135</v>
      </c>
      <c r="H399" s="153">
        <v>1</v>
      </c>
      <c r="I399" s="153" t="s">
        <v>135</v>
      </c>
      <c r="J399" s="153" t="s">
        <v>14</v>
      </c>
      <c r="K399" s="153" t="s">
        <v>16</v>
      </c>
      <c r="L399" s="153"/>
      <c r="M399" s="153" t="s">
        <v>134</v>
      </c>
      <c r="N399" s="153">
        <v>37807909</v>
      </c>
      <c r="O399" s="155">
        <v>3360504</v>
      </c>
      <c r="P399" s="7"/>
      <c r="Q399" s="12">
        <f>+IF(IFERROR(VLOOKUP(Tabla3[[#This Row],[Column14]],Tabla4[[NIT]:[TOTAL CREDITO]],3,FALSE),0)="",0,IFERROR(VLOOKUP(Tabla3[[#This Row],[Column14]],Tabla4[[NIT]:[TOTAL CREDITO]],3,FALSE),0))</f>
        <v>96395644</v>
      </c>
      <c r="R399" s="9">
        <f>+IFERROR(VLOOKUP(Tabla3[[#This Row],[Column14]],Tabla4[[NIT]:[TOTAL CREDITO]],6,FALSE),0)</f>
        <v>0</v>
      </c>
      <c r="S3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399" s="5"/>
      <c r="AL399"/>
    </row>
    <row r="400" spans="1:38" ht="15" customHeight="1">
      <c r="A400" s="153" t="s">
        <v>1637</v>
      </c>
      <c r="B400" s="154">
        <v>42979</v>
      </c>
      <c r="C400" s="153" t="s">
        <v>1229</v>
      </c>
      <c r="D400" s="153" t="s">
        <v>1546</v>
      </c>
      <c r="E400" s="153" t="s">
        <v>1547</v>
      </c>
      <c r="F400" s="153">
        <v>3</v>
      </c>
      <c r="G400" s="153" t="s">
        <v>135</v>
      </c>
      <c r="H400" s="153">
        <v>3</v>
      </c>
      <c r="I400" s="153" t="s">
        <v>135</v>
      </c>
      <c r="J400" s="153" t="s">
        <v>27</v>
      </c>
      <c r="K400" s="153" t="s">
        <v>16</v>
      </c>
      <c r="L400" s="153"/>
      <c r="M400" s="153" t="s">
        <v>134</v>
      </c>
      <c r="N400" s="153">
        <v>37807909</v>
      </c>
      <c r="O400" s="155">
        <v>5789916</v>
      </c>
      <c r="P400" s="7"/>
      <c r="Q400" s="12">
        <f>+IF(IFERROR(VLOOKUP(Tabla3[[#This Row],[Column14]],Tabla4[[NIT]:[TOTAL CREDITO]],3,FALSE),0)="",0,IFERROR(VLOOKUP(Tabla3[[#This Row],[Column14]],Tabla4[[NIT]:[TOTAL CREDITO]],3,FALSE),0))</f>
        <v>96395644</v>
      </c>
      <c r="R400" s="9">
        <f>+IFERROR(VLOOKUP(Tabla3[[#This Row],[Column14]],Tabla4[[NIT]:[TOTAL CREDITO]],6,FALSE),0)</f>
        <v>0</v>
      </c>
      <c r="S4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0" s="5"/>
      <c r="AL400"/>
    </row>
    <row r="401" spans="1:38" ht="15" customHeight="1">
      <c r="A401" s="153" t="s">
        <v>1637</v>
      </c>
      <c r="B401" s="154">
        <v>42979</v>
      </c>
      <c r="C401" s="153" t="s">
        <v>1229</v>
      </c>
      <c r="D401" s="153" t="s">
        <v>1546</v>
      </c>
      <c r="E401" s="153" t="s">
        <v>1547</v>
      </c>
      <c r="F401" s="153">
        <v>3</v>
      </c>
      <c r="G401" s="153" t="s">
        <v>135</v>
      </c>
      <c r="H401" s="153">
        <v>3</v>
      </c>
      <c r="I401" s="153" t="s">
        <v>135</v>
      </c>
      <c r="J401" s="153" t="s">
        <v>27</v>
      </c>
      <c r="K401" s="153" t="s">
        <v>26</v>
      </c>
      <c r="L401" s="153"/>
      <c r="M401" s="153" t="s">
        <v>134</v>
      </c>
      <c r="N401" s="153">
        <v>37807909</v>
      </c>
      <c r="O401" s="155">
        <v>5789916</v>
      </c>
      <c r="P401" s="7"/>
      <c r="Q401" s="12">
        <f>+IF(IFERROR(VLOOKUP(Tabla3[[#This Row],[Column14]],Tabla4[[NIT]:[TOTAL CREDITO]],3,FALSE),0)="",0,IFERROR(VLOOKUP(Tabla3[[#This Row],[Column14]],Tabla4[[NIT]:[TOTAL CREDITO]],3,FALSE),0))</f>
        <v>96395644</v>
      </c>
      <c r="R401" s="9">
        <f>+IFERROR(VLOOKUP(Tabla3[[#This Row],[Column14]],Tabla4[[NIT]:[TOTAL CREDITO]],6,FALSE),0)</f>
        <v>0</v>
      </c>
      <c r="S4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1" s="5"/>
      <c r="AL401"/>
    </row>
    <row r="402" spans="1:38" ht="15" customHeight="1">
      <c r="A402" s="153" t="s">
        <v>1637</v>
      </c>
      <c r="B402" s="154">
        <v>42979</v>
      </c>
      <c r="C402" s="153" t="s">
        <v>1229</v>
      </c>
      <c r="D402" s="153" t="s">
        <v>1546</v>
      </c>
      <c r="E402" s="153" t="s">
        <v>1547</v>
      </c>
      <c r="F402" s="153">
        <v>1</v>
      </c>
      <c r="G402" s="153" t="s">
        <v>135</v>
      </c>
      <c r="H402" s="153">
        <v>1</v>
      </c>
      <c r="I402" s="153" t="s">
        <v>135</v>
      </c>
      <c r="J402" s="153" t="s">
        <v>1422</v>
      </c>
      <c r="K402" s="153" t="s">
        <v>1423</v>
      </c>
      <c r="L402" s="153"/>
      <c r="M402" s="153" t="s">
        <v>134</v>
      </c>
      <c r="N402" s="153">
        <v>37807909</v>
      </c>
      <c r="O402" s="155">
        <v>7730252</v>
      </c>
      <c r="P402" s="7"/>
      <c r="Q402" s="12">
        <f>+IF(IFERROR(VLOOKUP(Tabla3[[#This Row],[Column14]],Tabla4[[NIT]:[TOTAL CREDITO]],3,FALSE),0)="",0,IFERROR(VLOOKUP(Tabla3[[#This Row],[Column14]],Tabla4[[NIT]:[TOTAL CREDITO]],3,FALSE),0))</f>
        <v>96395644</v>
      </c>
      <c r="R402" s="9">
        <f>+IFERROR(VLOOKUP(Tabla3[[#This Row],[Column14]],Tabla4[[NIT]:[TOTAL CREDITO]],6,FALSE),0)</f>
        <v>0</v>
      </c>
      <c r="S4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2" s="5"/>
      <c r="AL402"/>
    </row>
    <row r="403" spans="1:38" ht="15" customHeight="1">
      <c r="A403" s="153" t="s">
        <v>1637</v>
      </c>
      <c r="B403" s="154">
        <v>42979</v>
      </c>
      <c r="C403" s="153" t="s">
        <v>1229</v>
      </c>
      <c r="D403" s="153" t="s">
        <v>1546</v>
      </c>
      <c r="E403" s="153" t="s">
        <v>1547</v>
      </c>
      <c r="F403" s="153">
        <v>2</v>
      </c>
      <c r="G403" s="153" t="s">
        <v>135</v>
      </c>
      <c r="H403" s="153">
        <v>2</v>
      </c>
      <c r="I403" s="153" t="s">
        <v>135</v>
      </c>
      <c r="J403" s="153" t="s">
        <v>352</v>
      </c>
      <c r="K403" s="153" t="s">
        <v>353</v>
      </c>
      <c r="L403" s="153"/>
      <c r="M403" s="153" t="s">
        <v>134</v>
      </c>
      <c r="N403" s="153">
        <v>37807909</v>
      </c>
      <c r="O403" s="155">
        <v>6133613</v>
      </c>
      <c r="P403" s="7"/>
      <c r="Q403" s="12">
        <f>+IF(IFERROR(VLOOKUP(Tabla3[[#This Row],[Column14]],Tabla4[[NIT]:[TOTAL CREDITO]],3,FALSE),0)="",0,IFERROR(VLOOKUP(Tabla3[[#This Row],[Column14]],Tabla4[[NIT]:[TOTAL CREDITO]],3,FALSE),0))</f>
        <v>96395644</v>
      </c>
      <c r="R403" s="9">
        <f>+IFERROR(VLOOKUP(Tabla3[[#This Row],[Column14]],Tabla4[[NIT]:[TOTAL CREDITO]],6,FALSE),0)</f>
        <v>0</v>
      </c>
      <c r="S4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3" s="5"/>
      <c r="AL403"/>
    </row>
    <row r="404" spans="1:38" ht="15" customHeight="1">
      <c r="A404" s="153" t="s">
        <v>1637</v>
      </c>
      <c r="B404" s="154">
        <v>42979</v>
      </c>
      <c r="C404" s="153" t="s">
        <v>1229</v>
      </c>
      <c r="D404" s="153" t="s">
        <v>1546</v>
      </c>
      <c r="E404" s="153" t="s">
        <v>1547</v>
      </c>
      <c r="F404" s="153">
        <v>1</v>
      </c>
      <c r="G404" s="153" t="s">
        <v>135</v>
      </c>
      <c r="H404" s="153">
        <v>1</v>
      </c>
      <c r="I404" s="153" t="s">
        <v>135</v>
      </c>
      <c r="J404" s="153" t="s">
        <v>352</v>
      </c>
      <c r="K404" s="153" t="s">
        <v>17</v>
      </c>
      <c r="L404" s="153"/>
      <c r="M404" s="153" t="s">
        <v>134</v>
      </c>
      <c r="N404" s="153">
        <v>37807909</v>
      </c>
      <c r="O404" s="155">
        <v>6133613</v>
      </c>
      <c r="P404" s="7"/>
      <c r="Q404" s="12">
        <f>+IF(IFERROR(VLOOKUP(Tabla3[[#This Row],[Column14]],Tabla4[[NIT]:[TOTAL CREDITO]],3,FALSE),0)="",0,IFERROR(VLOOKUP(Tabla3[[#This Row],[Column14]],Tabla4[[NIT]:[TOTAL CREDITO]],3,FALSE),0))</f>
        <v>96395644</v>
      </c>
      <c r="R404" s="9">
        <f>+IFERROR(VLOOKUP(Tabla3[[#This Row],[Column14]],Tabla4[[NIT]:[TOTAL CREDITO]],6,FALSE),0)</f>
        <v>0</v>
      </c>
      <c r="S4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4" s="5"/>
      <c r="AL404"/>
    </row>
    <row r="405" spans="1:38" ht="15" customHeight="1">
      <c r="A405" s="153" t="s">
        <v>1637</v>
      </c>
      <c r="B405" s="154">
        <v>42979</v>
      </c>
      <c r="C405" s="153" t="s">
        <v>1229</v>
      </c>
      <c r="D405" s="153" t="s">
        <v>1546</v>
      </c>
      <c r="E405" s="153" t="s">
        <v>1547</v>
      </c>
      <c r="F405" s="153">
        <v>1</v>
      </c>
      <c r="G405" s="153" t="s">
        <v>135</v>
      </c>
      <c r="H405" s="153">
        <v>1</v>
      </c>
      <c r="I405" s="153" t="s">
        <v>135</v>
      </c>
      <c r="J405" s="153" t="s">
        <v>352</v>
      </c>
      <c r="K405" s="153" t="s">
        <v>472</v>
      </c>
      <c r="L405" s="153"/>
      <c r="M405" s="153" t="s">
        <v>134</v>
      </c>
      <c r="N405" s="153">
        <v>37807909</v>
      </c>
      <c r="O405" s="155">
        <v>6133613</v>
      </c>
      <c r="P405" s="7"/>
      <c r="Q405" s="12">
        <f>+IF(IFERROR(VLOOKUP(Tabla3[[#This Row],[Column14]],Tabla4[[NIT]:[TOTAL CREDITO]],3,FALSE),0)="",0,IFERROR(VLOOKUP(Tabla3[[#This Row],[Column14]],Tabla4[[NIT]:[TOTAL CREDITO]],3,FALSE),0))</f>
        <v>96395644</v>
      </c>
      <c r="R405" s="9">
        <f>+IFERROR(VLOOKUP(Tabla3[[#This Row],[Column14]],Tabla4[[NIT]:[TOTAL CREDITO]],6,FALSE),0)</f>
        <v>0</v>
      </c>
      <c r="S4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5" s="5"/>
      <c r="AL405"/>
    </row>
    <row r="406" spans="1:38" ht="15" customHeight="1">
      <c r="A406" s="153" t="s">
        <v>1637</v>
      </c>
      <c r="B406" s="154">
        <v>42979</v>
      </c>
      <c r="C406" s="153" t="s">
        <v>1229</v>
      </c>
      <c r="D406" s="153" t="s">
        <v>1546</v>
      </c>
      <c r="E406" s="153" t="s">
        <v>1547</v>
      </c>
      <c r="F406" s="153">
        <v>1</v>
      </c>
      <c r="G406" s="153" t="s">
        <v>135</v>
      </c>
      <c r="H406" s="153">
        <v>1</v>
      </c>
      <c r="I406" s="153" t="s">
        <v>135</v>
      </c>
      <c r="J406" s="153" t="s">
        <v>1433</v>
      </c>
      <c r="K406" s="153" t="s">
        <v>1426</v>
      </c>
      <c r="L406" s="153"/>
      <c r="M406" s="153" t="s">
        <v>134</v>
      </c>
      <c r="N406" s="153">
        <v>37807909</v>
      </c>
      <c r="O406" s="155">
        <v>3941176</v>
      </c>
      <c r="P406" s="7"/>
      <c r="Q406" s="12">
        <f>+IF(IFERROR(VLOOKUP(Tabla3[[#This Row],[Column14]],Tabla4[[NIT]:[TOTAL CREDITO]],3,FALSE),0)="",0,IFERROR(VLOOKUP(Tabla3[[#This Row],[Column14]],Tabla4[[NIT]:[TOTAL CREDITO]],3,FALSE),0))</f>
        <v>96395644</v>
      </c>
      <c r="R406" s="9">
        <f>+IFERROR(VLOOKUP(Tabla3[[#This Row],[Column14]],Tabla4[[NIT]:[TOTAL CREDITO]],6,FALSE),0)</f>
        <v>0</v>
      </c>
      <c r="S4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6" s="5"/>
      <c r="AL406"/>
    </row>
    <row r="407" spans="1:38" ht="15" customHeight="1">
      <c r="A407" s="153" t="s">
        <v>1637</v>
      </c>
      <c r="B407" s="154">
        <v>42979</v>
      </c>
      <c r="C407" s="153" t="s">
        <v>1229</v>
      </c>
      <c r="D407" s="153" t="s">
        <v>1546</v>
      </c>
      <c r="E407" s="153" t="s">
        <v>1547</v>
      </c>
      <c r="F407" s="153">
        <v>1</v>
      </c>
      <c r="G407" s="153" t="s">
        <v>135</v>
      </c>
      <c r="H407" s="153">
        <v>1</v>
      </c>
      <c r="I407" s="153" t="s">
        <v>135</v>
      </c>
      <c r="J407" s="153" t="s">
        <v>1433</v>
      </c>
      <c r="K407" s="153" t="s">
        <v>1447</v>
      </c>
      <c r="L407" s="153"/>
      <c r="M407" s="153" t="s">
        <v>134</v>
      </c>
      <c r="N407" s="153">
        <v>37807909</v>
      </c>
      <c r="O407" s="155">
        <v>3941176</v>
      </c>
      <c r="P407" s="7"/>
      <c r="Q407" s="12">
        <f>+IF(IFERROR(VLOOKUP(Tabla3[[#This Row],[Column14]],Tabla4[[NIT]:[TOTAL CREDITO]],3,FALSE),0)="",0,IFERROR(VLOOKUP(Tabla3[[#This Row],[Column14]],Tabla4[[NIT]:[TOTAL CREDITO]],3,FALSE),0))</f>
        <v>96395644</v>
      </c>
      <c r="R407" s="9">
        <f>+IFERROR(VLOOKUP(Tabla3[[#This Row],[Column14]],Tabla4[[NIT]:[TOTAL CREDITO]],6,FALSE),0)</f>
        <v>0</v>
      </c>
      <c r="S4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7" s="5"/>
      <c r="AL407"/>
    </row>
    <row r="408" spans="1:38" ht="15" customHeight="1">
      <c r="A408" s="153" t="s">
        <v>1637</v>
      </c>
      <c r="B408" s="154">
        <v>42979</v>
      </c>
      <c r="C408" s="153" t="s">
        <v>1229</v>
      </c>
      <c r="D408" s="153" t="s">
        <v>1546</v>
      </c>
      <c r="E408" s="153" t="s">
        <v>1547</v>
      </c>
      <c r="F408" s="153">
        <v>1</v>
      </c>
      <c r="G408" s="153" t="s">
        <v>135</v>
      </c>
      <c r="H408" s="153">
        <v>1</v>
      </c>
      <c r="I408" s="153" t="s">
        <v>135</v>
      </c>
      <c r="J408" s="153" t="s">
        <v>1433</v>
      </c>
      <c r="K408" s="153" t="s">
        <v>16</v>
      </c>
      <c r="L408" s="153"/>
      <c r="M408" s="153" t="s">
        <v>134</v>
      </c>
      <c r="N408" s="153">
        <v>37807909</v>
      </c>
      <c r="O408" s="155">
        <v>3941176</v>
      </c>
      <c r="P408" s="7"/>
      <c r="Q408" s="12">
        <f>+IF(IFERROR(VLOOKUP(Tabla3[[#This Row],[Column14]],Tabla4[[NIT]:[TOTAL CREDITO]],3,FALSE),0)="",0,IFERROR(VLOOKUP(Tabla3[[#This Row],[Column14]],Tabla4[[NIT]:[TOTAL CREDITO]],3,FALSE),0))</f>
        <v>96395644</v>
      </c>
      <c r="R408" s="9">
        <f>+IFERROR(VLOOKUP(Tabla3[[#This Row],[Column14]],Tabla4[[NIT]:[TOTAL CREDITO]],6,FALSE),0)</f>
        <v>0</v>
      </c>
      <c r="S4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8" s="5"/>
      <c r="AL408"/>
    </row>
    <row r="409" spans="1:38" ht="15" customHeight="1">
      <c r="A409" s="153" t="s">
        <v>1637</v>
      </c>
      <c r="B409" s="154">
        <v>42979</v>
      </c>
      <c r="C409" s="153" t="s">
        <v>1229</v>
      </c>
      <c r="D409" s="153" t="s">
        <v>1546</v>
      </c>
      <c r="E409" s="153" t="s">
        <v>1547</v>
      </c>
      <c r="F409" s="153">
        <v>4</v>
      </c>
      <c r="G409" s="153" t="s">
        <v>135</v>
      </c>
      <c r="H409" s="153">
        <v>4</v>
      </c>
      <c r="I409" s="153" t="s">
        <v>135</v>
      </c>
      <c r="J409" s="153" t="s">
        <v>1437</v>
      </c>
      <c r="K409" s="153" t="s">
        <v>1438</v>
      </c>
      <c r="L409" s="153"/>
      <c r="M409" s="153" t="s">
        <v>134</v>
      </c>
      <c r="N409" s="153">
        <v>37807909</v>
      </c>
      <c r="O409" s="155">
        <v>3696639</v>
      </c>
      <c r="P409" s="7"/>
      <c r="Q409" s="12">
        <f>+IF(IFERROR(VLOOKUP(Tabla3[[#This Row],[Column14]],Tabla4[[NIT]:[TOTAL CREDITO]],3,FALSE),0)="",0,IFERROR(VLOOKUP(Tabla3[[#This Row],[Column14]],Tabla4[[NIT]:[TOTAL CREDITO]],3,FALSE),0))</f>
        <v>96395644</v>
      </c>
      <c r="R409" s="9">
        <f>+IFERROR(VLOOKUP(Tabla3[[#This Row],[Column14]],Tabla4[[NIT]:[TOTAL CREDITO]],6,FALSE),0)</f>
        <v>0</v>
      </c>
      <c r="S4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09" s="5"/>
      <c r="AL409"/>
    </row>
    <row r="410" spans="1:38" ht="15" customHeight="1">
      <c r="A410" s="153" t="s">
        <v>1637</v>
      </c>
      <c r="B410" s="154">
        <v>42979</v>
      </c>
      <c r="C410" s="153" t="s">
        <v>1229</v>
      </c>
      <c r="D410" s="153" t="s">
        <v>1546</v>
      </c>
      <c r="E410" s="153" t="s">
        <v>1547</v>
      </c>
      <c r="F410" s="153">
        <v>4</v>
      </c>
      <c r="G410" s="153" t="s">
        <v>135</v>
      </c>
      <c r="H410" s="153">
        <v>4</v>
      </c>
      <c r="I410" s="153" t="s">
        <v>135</v>
      </c>
      <c r="J410" s="153" t="s">
        <v>1437</v>
      </c>
      <c r="K410" s="153" t="s">
        <v>16</v>
      </c>
      <c r="L410" s="153"/>
      <c r="M410" s="153" t="s">
        <v>134</v>
      </c>
      <c r="N410" s="153">
        <v>37807909</v>
      </c>
      <c r="O410" s="155">
        <v>3696639</v>
      </c>
      <c r="P410" s="7"/>
      <c r="Q410" s="12">
        <f>+IF(IFERROR(VLOOKUP(Tabla3[[#This Row],[Column14]],Tabla4[[NIT]:[TOTAL CREDITO]],3,FALSE),0)="",0,IFERROR(VLOOKUP(Tabla3[[#This Row],[Column14]],Tabla4[[NIT]:[TOTAL CREDITO]],3,FALSE),0))</f>
        <v>96395644</v>
      </c>
      <c r="R410" s="9">
        <f>+IFERROR(VLOOKUP(Tabla3[[#This Row],[Column14]],Tabla4[[NIT]:[TOTAL CREDITO]],6,FALSE),0)</f>
        <v>0</v>
      </c>
      <c r="S4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0" s="5"/>
      <c r="AL410"/>
    </row>
    <row r="411" spans="1:38" ht="15" customHeight="1">
      <c r="A411" s="153" t="s">
        <v>1638</v>
      </c>
      <c r="B411" s="154">
        <v>42979</v>
      </c>
      <c r="C411" s="153" t="s">
        <v>1229</v>
      </c>
      <c r="D411" s="153" t="s">
        <v>1546</v>
      </c>
      <c r="E411" s="153" t="s">
        <v>1547</v>
      </c>
      <c r="F411" s="153">
        <v>3</v>
      </c>
      <c r="G411" s="153" t="s">
        <v>66</v>
      </c>
      <c r="H411" s="153">
        <v>3</v>
      </c>
      <c r="I411" s="153" t="s">
        <v>1639</v>
      </c>
      <c r="J411" s="153" t="s">
        <v>1428</v>
      </c>
      <c r="K411" s="153" t="s">
        <v>1430</v>
      </c>
      <c r="L411" s="153"/>
      <c r="M411" s="153" t="s">
        <v>67</v>
      </c>
      <c r="N411" s="153">
        <v>800155894</v>
      </c>
      <c r="O411" s="155">
        <v>3067227</v>
      </c>
      <c r="P411" s="7"/>
      <c r="Q411" s="12">
        <f>+IF(IFERROR(VLOOKUP(Tabla3[[#This Row],[Column14]],Tabla4[[NIT]:[TOTAL CREDITO]],3,FALSE),0)="",0,IFERROR(VLOOKUP(Tabla3[[#This Row],[Column14]],Tabla4[[NIT]:[TOTAL CREDITO]],3,FALSE),0))</f>
        <v>0</v>
      </c>
      <c r="R411" s="9">
        <f>+IFERROR(VLOOKUP(Tabla3[[#This Row],[Column14]],Tabla4[[NIT]:[TOTAL CREDITO]],6,FALSE),0)</f>
        <v>145510988</v>
      </c>
      <c r="S4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1" s="5"/>
      <c r="AL411"/>
    </row>
    <row r="412" spans="1:38" ht="15" customHeight="1">
      <c r="A412" s="153" t="s">
        <v>1640</v>
      </c>
      <c r="B412" s="154">
        <v>42979</v>
      </c>
      <c r="C412" s="153" t="s">
        <v>1229</v>
      </c>
      <c r="D412" s="153" t="s">
        <v>1546</v>
      </c>
      <c r="E412" s="153" t="s">
        <v>1547</v>
      </c>
      <c r="F412" s="153">
        <v>1</v>
      </c>
      <c r="G412" s="153" t="s">
        <v>136</v>
      </c>
      <c r="H412" s="153">
        <v>1</v>
      </c>
      <c r="I412" s="153" t="s">
        <v>136</v>
      </c>
      <c r="J412" s="153" t="s">
        <v>27</v>
      </c>
      <c r="K412" s="153" t="s">
        <v>26</v>
      </c>
      <c r="L412" s="153"/>
      <c r="M412" s="153" t="s">
        <v>137</v>
      </c>
      <c r="N412" s="153">
        <v>37891797</v>
      </c>
      <c r="O412" s="155">
        <v>5789916</v>
      </c>
      <c r="P412" s="7"/>
      <c r="Q412" s="12">
        <f>+IF(IFERROR(VLOOKUP(Tabla3[[#This Row],[Column14]],Tabla4[[NIT]:[TOTAL CREDITO]],3,FALSE),0)="",0,IFERROR(VLOOKUP(Tabla3[[#This Row],[Column14]],Tabla4[[NIT]:[TOTAL CREDITO]],3,FALSE),0))</f>
        <v>9195794</v>
      </c>
      <c r="R412" s="9">
        <f>+IFERROR(VLOOKUP(Tabla3[[#This Row],[Column14]],Tabla4[[NIT]:[TOTAL CREDITO]],6,FALSE),0)</f>
        <v>0</v>
      </c>
      <c r="S4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2" s="5"/>
      <c r="AL412"/>
    </row>
    <row r="413" spans="1:38" ht="15" customHeight="1">
      <c r="A413" s="153" t="s">
        <v>1640</v>
      </c>
      <c r="B413" s="154">
        <v>42979</v>
      </c>
      <c r="C413" s="153" t="s">
        <v>1229</v>
      </c>
      <c r="D413" s="153" t="s">
        <v>1546</v>
      </c>
      <c r="E413" s="153" t="s">
        <v>1547</v>
      </c>
      <c r="F413" s="153">
        <v>1</v>
      </c>
      <c r="G413" s="153" t="s">
        <v>136</v>
      </c>
      <c r="H413" s="153">
        <v>1</v>
      </c>
      <c r="I413" s="153" t="s">
        <v>136</v>
      </c>
      <c r="J413" s="153" t="s">
        <v>1550</v>
      </c>
      <c r="K413" s="153" t="s">
        <v>1426</v>
      </c>
      <c r="L413" s="153"/>
      <c r="M413" s="153" t="s">
        <v>137</v>
      </c>
      <c r="N413" s="153">
        <v>37891797</v>
      </c>
      <c r="O413" s="155">
        <v>3521008</v>
      </c>
      <c r="P413" s="7"/>
      <c r="Q413" s="12">
        <f>+IF(IFERROR(VLOOKUP(Tabla3[[#This Row],[Column14]],Tabla4[[NIT]:[TOTAL CREDITO]],3,FALSE),0)="",0,IFERROR(VLOOKUP(Tabla3[[#This Row],[Column14]],Tabla4[[NIT]:[TOTAL CREDITO]],3,FALSE),0))</f>
        <v>9195794</v>
      </c>
      <c r="R413" s="9">
        <f>+IFERROR(VLOOKUP(Tabla3[[#This Row],[Column14]],Tabla4[[NIT]:[TOTAL CREDITO]],6,FALSE),0)</f>
        <v>0</v>
      </c>
      <c r="S4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3" s="5"/>
      <c r="AL413"/>
    </row>
    <row r="414" spans="1:38" ht="15" customHeight="1">
      <c r="A414" s="153" t="s">
        <v>1641</v>
      </c>
      <c r="B414" s="154">
        <v>42979</v>
      </c>
      <c r="C414" s="153" t="s">
        <v>1229</v>
      </c>
      <c r="D414" s="153" t="s">
        <v>1546</v>
      </c>
      <c r="E414" s="153" t="s">
        <v>1547</v>
      </c>
      <c r="F414" s="153">
        <v>5</v>
      </c>
      <c r="G414" s="153" t="s">
        <v>271</v>
      </c>
      <c r="H414" s="153">
        <v>5</v>
      </c>
      <c r="I414" s="153" t="s">
        <v>271</v>
      </c>
      <c r="J414" s="153" t="s">
        <v>27</v>
      </c>
      <c r="K414" s="153" t="s">
        <v>32</v>
      </c>
      <c r="L414" s="153"/>
      <c r="M414" s="153" t="s">
        <v>388</v>
      </c>
      <c r="N414" s="153">
        <v>900637901</v>
      </c>
      <c r="O414" s="155">
        <v>5789916</v>
      </c>
      <c r="P414" s="7"/>
      <c r="Q414" s="12">
        <f>+IF(IFERROR(VLOOKUP(Tabla3[[#This Row],[Column14]],Tabla4[[NIT]:[TOTAL CREDITO]],3,FALSE),0)="",0,IFERROR(VLOOKUP(Tabla3[[#This Row],[Column14]],Tabla4[[NIT]:[TOTAL CREDITO]],3,FALSE),0))</f>
        <v>865935</v>
      </c>
      <c r="R414" s="9">
        <f>+IFERROR(VLOOKUP(Tabla3[[#This Row],[Column14]],Tabla4[[NIT]:[TOTAL CREDITO]],6,FALSE),0)</f>
        <v>0</v>
      </c>
      <c r="S4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14" s="5"/>
      <c r="AL414"/>
    </row>
    <row r="415" spans="1:38" ht="15" customHeight="1">
      <c r="A415" s="153" t="s">
        <v>1641</v>
      </c>
      <c r="B415" s="154">
        <v>42979</v>
      </c>
      <c r="C415" s="153" t="s">
        <v>1229</v>
      </c>
      <c r="D415" s="153" t="s">
        <v>1546</v>
      </c>
      <c r="E415" s="153" t="s">
        <v>1547</v>
      </c>
      <c r="F415" s="153">
        <v>1</v>
      </c>
      <c r="G415" s="153" t="s">
        <v>271</v>
      </c>
      <c r="H415" s="153">
        <v>1</v>
      </c>
      <c r="I415" s="153" t="s">
        <v>271</v>
      </c>
      <c r="J415" s="153" t="s">
        <v>1428</v>
      </c>
      <c r="K415" s="153" t="s">
        <v>1430</v>
      </c>
      <c r="L415" s="153"/>
      <c r="M415" s="153" t="s">
        <v>388</v>
      </c>
      <c r="N415" s="153">
        <v>900637901</v>
      </c>
      <c r="O415" s="155">
        <v>3067227</v>
      </c>
      <c r="P415" s="7"/>
      <c r="Q415" s="12">
        <f>+IF(IFERROR(VLOOKUP(Tabla3[[#This Row],[Column14]],Tabla4[[NIT]:[TOTAL CREDITO]],3,FALSE),0)="",0,IFERROR(VLOOKUP(Tabla3[[#This Row],[Column14]],Tabla4[[NIT]:[TOTAL CREDITO]],3,FALSE),0))</f>
        <v>865935</v>
      </c>
      <c r="R415" s="9">
        <f>+IFERROR(VLOOKUP(Tabla3[[#This Row],[Column14]],Tabla4[[NIT]:[TOTAL CREDITO]],6,FALSE),0)</f>
        <v>0</v>
      </c>
      <c r="S4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15" s="5"/>
      <c r="AL415"/>
    </row>
    <row r="416" spans="1:38" ht="15" customHeight="1">
      <c r="A416" s="153" t="s">
        <v>1641</v>
      </c>
      <c r="B416" s="154">
        <v>42979</v>
      </c>
      <c r="C416" s="153" t="s">
        <v>1229</v>
      </c>
      <c r="D416" s="153" t="s">
        <v>1546</v>
      </c>
      <c r="E416" s="153" t="s">
        <v>1547</v>
      </c>
      <c r="F416" s="153">
        <v>1</v>
      </c>
      <c r="G416" s="153" t="s">
        <v>271</v>
      </c>
      <c r="H416" s="153">
        <v>1</v>
      </c>
      <c r="I416" s="153" t="s">
        <v>271</v>
      </c>
      <c r="J416" s="153" t="s">
        <v>1433</v>
      </c>
      <c r="K416" s="153" t="s">
        <v>1447</v>
      </c>
      <c r="L416" s="153"/>
      <c r="M416" s="153" t="s">
        <v>388</v>
      </c>
      <c r="N416" s="153">
        <v>900637901</v>
      </c>
      <c r="O416" s="155">
        <v>3941176</v>
      </c>
      <c r="P416" s="7"/>
      <c r="Q416" s="12">
        <f>+IF(IFERROR(VLOOKUP(Tabla3[[#This Row],[Column14]],Tabla4[[NIT]:[TOTAL CREDITO]],3,FALSE),0)="",0,IFERROR(VLOOKUP(Tabla3[[#This Row],[Column14]],Tabla4[[NIT]:[TOTAL CREDITO]],3,FALSE),0))</f>
        <v>865935</v>
      </c>
      <c r="R416" s="9">
        <f>+IFERROR(VLOOKUP(Tabla3[[#This Row],[Column14]],Tabla4[[NIT]:[TOTAL CREDITO]],6,FALSE),0)</f>
        <v>0</v>
      </c>
      <c r="S4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16" s="5"/>
      <c r="AL416"/>
    </row>
    <row r="417" spans="1:38" ht="15" customHeight="1">
      <c r="A417" s="153" t="s">
        <v>1641</v>
      </c>
      <c r="B417" s="154">
        <v>42979</v>
      </c>
      <c r="C417" s="153" t="s">
        <v>1229</v>
      </c>
      <c r="D417" s="153" t="s">
        <v>1546</v>
      </c>
      <c r="E417" s="153" t="s">
        <v>1547</v>
      </c>
      <c r="F417" s="153">
        <v>1</v>
      </c>
      <c r="G417" s="153" t="s">
        <v>271</v>
      </c>
      <c r="H417" s="153">
        <v>1</v>
      </c>
      <c r="I417" s="153" t="s">
        <v>271</v>
      </c>
      <c r="J417" s="153" t="s">
        <v>1437</v>
      </c>
      <c r="K417" s="153" t="s">
        <v>1426</v>
      </c>
      <c r="L417" s="153"/>
      <c r="M417" s="153" t="s">
        <v>388</v>
      </c>
      <c r="N417" s="153">
        <v>900637901</v>
      </c>
      <c r="O417" s="155">
        <v>3696639</v>
      </c>
      <c r="P417" s="7"/>
      <c r="Q417" s="12">
        <f>+IF(IFERROR(VLOOKUP(Tabla3[[#This Row],[Column14]],Tabla4[[NIT]:[TOTAL CREDITO]],3,FALSE),0)="",0,IFERROR(VLOOKUP(Tabla3[[#This Row],[Column14]],Tabla4[[NIT]:[TOTAL CREDITO]],3,FALSE),0))</f>
        <v>865935</v>
      </c>
      <c r="R417" s="9">
        <f>+IFERROR(VLOOKUP(Tabla3[[#This Row],[Column14]],Tabla4[[NIT]:[TOTAL CREDITO]],6,FALSE),0)</f>
        <v>0</v>
      </c>
      <c r="S4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417" s="5"/>
      <c r="AL417"/>
    </row>
    <row r="418" spans="1:38" ht="15" customHeight="1">
      <c r="A418" s="153" t="s">
        <v>1642</v>
      </c>
      <c r="B418" s="154">
        <v>42979</v>
      </c>
      <c r="C418" s="153" t="s">
        <v>1229</v>
      </c>
      <c r="D418" s="153" t="s">
        <v>1546</v>
      </c>
      <c r="E418" s="153" t="s">
        <v>1547</v>
      </c>
      <c r="F418" s="153">
        <v>1</v>
      </c>
      <c r="G418" s="153" t="s">
        <v>217</v>
      </c>
      <c r="H418" s="153">
        <v>1</v>
      </c>
      <c r="I418" s="153" t="s">
        <v>1643</v>
      </c>
      <c r="J418" s="153" t="s">
        <v>27</v>
      </c>
      <c r="K418" s="153" t="s">
        <v>16</v>
      </c>
      <c r="L418" s="153"/>
      <c r="M418" s="153" t="s">
        <v>218</v>
      </c>
      <c r="N418" s="153">
        <v>36284552</v>
      </c>
      <c r="O418" s="155">
        <v>5789916</v>
      </c>
      <c r="P418" s="7"/>
      <c r="Q418" s="12">
        <f>+IF(IFERROR(VLOOKUP(Tabla3[[#This Row],[Column14]],Tabla4[[NIT]:[TOTAL CREDITO]],3,FALSE),0)="",0,IFERROR(VLOOKUP(Tabla3[[#This Row],[Column14]],Tabla4[[NIT]:[TOTAL CREDITO]],3,FALSE),0))</f>
        <v>3034090</v>
      </c>
      <c r="R418" s="9">
        <f>+IFERROR(VLOOKUP(Tabla3[[#This Row],[Column14]],Tabla4[[NIT]:[TOTAL CREDITO]],6,FALSE),0)</f>
        <v>0</v>
      </c>
      <c r="S4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8" s="5"/>
      <c r="AL418"/>
    </row>
    <row r="419" spans="1:38" ht="15" customHeight="1">
      <c r="A419" s="153" t="s">
        <v>1642</v>
      </c>
      <c r="B419" s="154">
        <v>42979</v>
      </c>
      <c r="C419" s="153" t="s">
        <v>1229</v>
      </c>
      <c r="D419" s="153" t="s">
        <v>1546</v>
      </c>
      <c r="E419" s="153" t="s">
        <v>1547</v>
      </c>
      <c r="F419" s="153">
        <v>1</v>
      </c>
      <c r="G419" s="153" t="s">
        <v>217</v>
      </c>
      <c r="H419" s="153">
        <v>1</v>
      </c>
      <c r="I419" s="153" t="s">
        <v>1643</v>
      </c>
      <c r="J419" s="153" t="s">
        <v>27</v>
      </c>
      <c r="K419" s="153" t="s">
        <v>26</v>
      </c>
      <c r="L419" s="153"/>
      <c r="M419" s="153" t="s">
        <v>218</v>
      </c>
      <c r="N419" s="153">
        <v>36284552</v>
      </c>
      <c r="O419" s="155">
        <v>5789916</v>
      </c>
      <c r="P419" s="7"/>
      <c r="Q419" s="12">
        <f>+IF(IFERROR(VLOOKUP(Tabla3[[#This Row],[Column14]],Tabla4[[NIT]:[TOTAL CREDITO]],3,FALSE),0)="",0,IFERROR(VLOOKUP(Tabla3[[#This Row],[Column14]],Tabla4[[NIT]:[TOTAL CREDITO]],3,FALSE),0))</f>
        <v>3034090</v>
      </c>
      <c r="R419" s="9">
        <f>+IFERROR(VLOOKUP(Tabla3[[#This Row],[Column14]],Tabla4[[NIT]:[TOTAL CREDITO]],6,FALSE),0)</f>
        <v>0</v>
      </c>
      <c r="S4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19" s="5"/>
      <c r="AL419"/>
    </row>
    <row r="420" spans="1:38" ht="15" customHeight="1">
      <c r="A420" s="153" t="s">
        <v>1642</v>
      </c>
      <c r="B420" s="154">
        <v>42979</v>
      </c>
      <c r="C420" s="153" t="s">
        <v>1229</v>
      </c>
      <c r="D420" s="153" t="s">
        <v>1546</v>
      </c>
      <c r="E420" s="153" t="s">
        <v>1547</v>
      </c>
      <c r="F420" s="153">
        <v>4</v>
      </c>
      <c r="G420" s="153" t="s">
        <v>217</v>
      </c>
      <c r="H420" s="153">
        <v>4</v>
      </c>
      <c r="I420" s="153" t="s">
        <v>1643</v>
      </c>
      <c r="J420" s="153" t="s">
        <v>1437</v>
      </c>
      <c r="K420" s="153" t="s">
        <v>1436</v>
      </c>
      <c r="L420" s="153"/>
      <c r="M420" s="153" t="s">
        <v>218</v>
      </c>
      <c r="N420" s="153">
        <v>36284552</v>
      </c>
      <c r="O420" s="155">
        <v>3696639</v>
      </c>
      <c r="P420" s="7"/>
      <c r="Q420" s="12">
        <f>+IF(IFERROR(VLOOKUP(Tabla3[[#This Row],[Column14]],Tabla4[[NIT]:[TOTAL CREDITO]],3,FALSE),0)="",0,IFERROR(VLOOKUP(Tabla3[[#This Row],[Column14]],Tabla4[[NIT]:[TOTAL CREDITO]],3,FALSE),0))</f>
        <v>3034090</v>
      </c>
      <c r="R420" s="9">
        <f>+IFERROR(VLOOKUP(Tabla3[[#This Row],[Column14]],Tabla4[[NIT]:[TOTAL CREDITO]],6,FALSE),0)</f>
        <v>0</v>
      </c>
      <c r="S4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0" s="5"/>
      <c r="AL420"/>
    </row>
    <row r="421" spans="1:38" ht="15" customHeight="1">
      <c r="A421" s="153" t="s">
        <v>1642</v>
      </c>
      <c r="B421" s="154">
        <v>42979</v>
      </c>
      <c r="C421" s="153" t="s">
        <v>1229</v>
      </c>
      <c r="D421" s="153" t="s">
        <v>1546</v>
      </c>
      <c r="E421" s="153" t="s">
        <v>1547</v>
      </c>
      <c r="F421" s="153">
        <v>5</v>
      </c>
      <c r="G421" s="153" t="s">
        <v>217</v>
      </c>
      <c r="H421" s="153">
        <v>5</v>
      </c>
      <c r="I421" s="153" t="s">
        <v>1643</v>
      </c>
      <c r="J421" s="153" t="s">
        <v>1437</v>
      </c>
      <c r="K421" s="153" t="s">
        <v>1426</v>
      </c>
      <c r="L421" s="153"/>
      <c r="M421" s="153" t="s">
        <v>218</v>
      </c>
      <c r="N421" s="153">
        <v>36284552</v>
      </c>
      <c r="O421" s="155">
        <v>3696639</v>
      </c>
      <c r="P421" s="7"/>
      <c r="Q421" s="12">
        <f>+IF(IFERROR(VLOOKUP(Tabla3[[#This Row],[Column14]],Tabla4[[NIT]:[TOTAL CREDITO]],3,FALSE),0)="",0,IFERROR(VLOOKUP(Tabla3[[#This Row],[Column14]],Tabla4[[NIT]:[TOTAL CREDITO]],3,FALSE),0))</f>
        <v>3034090</v>
      </c>
      <c r="R421" s="9">
        <f>+IFERROR(VLOOKUP(Tabla3[[#This Row],[Column14]],Tabla4[[NIT]:[TOTAL CREDITO]],6,FALSE),0)</f>
        <v>0</v>
      </c>
      <c r="S4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1" s="5"/>
      <c r="AL421"/>
    </row>
    <row r="422" spans="1:38" ht="15" customHeight="1">
      <c r="A422" s="153" t="s">
        <v>1642</v>
      </c>
      <c r="B422" s="154">
        <v>42979</v>
      </c>
      <c r="C422" s="153" t="s">
        <v>1229</v>
      </c>
      <c r="D422" s="153" t="s">
        <v>1546</v>
      </c>
      <c r="E422" s="153" t="s">
        <v>1547</v>
      </c>
      <c r="F422" s="153">
        <v>4</v>
      </c>
      <c r="G422" s="153" t="s">
        <v>217</v>
      </c>
      <c r="H422" s="153">
        <v>4</v>
      </c>
      <c r="I422" s="153" t="s">
        <v>1643</v>
      </c>
      <c r="J422" s="153" t="s">
        <v>1437</v>
      </c>
      <c r="K422" s="153" t="s">
        <v>1438</v>
      </c>
      <c r="L422" s="153"/>
      <c r="M422" s="153" t="s">
        <v>218</v>
      </c>
      <c r="N422" s="153">
        <v>36284552</v>
      </c>
      <c r="O422" s="155">
        <v>3696639</v>
      </c>
      <c r="P422" s="7"/>
      <c r="Q422" s="12">
        <f>+IF(IFERROR(VLOOKUP(Tabla3[[#This Row],[Column14]],Tabla4[[NIT]:[TOTAL CREDITO]],3,FALSE),0)="",0,IFERROR(VLOOKUP(Tabla3[[#This Row],[Column14]],Tabla4[[NIT]:[TOTAL CREDITO]],3,FALSE),0))</f>
        <v>3034090</v>
      </c>
      <c r="R422" s="9">
        <f>+IFERROR(VLOOKUP(Tabla3[[#This Row],[Column14]],Tabla4[[NIT]:[TOTAL CREDITO]],6,FALSE),0)</f>
        <v>0</v>
      </c>
      <c r="S4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2" s="5"/>
      <c r="AL422"/>
    </row>
    <row r="423" spans="1:38" ht="15" customHeight="1">
      <c r="A423" s="153" t="s">
        <v>1642</v>
      </c>
      <c r="B423" s="154">
        <v>42979</v>
      </c>
      <c r="C423" s="153" t="s">
        <v>1229</v>
      </c>
      <c r="D423" s="153" t="s">
        <v>1546</v>
      </c>
      <c r="E423" s="153" t="s">
        <v>1547</v>
      </c>
      <c r="F423" s="153">
        <v>5</v>
      </c>
      <c r="G423" s="153" t="s">
        <v>217</v>
      </c>
      <c r="H423" s="153">
        <v>5</v>
      </c>
      <c r="I423" s="153" t="s">
        <v>1643</v>
      </c>
      <c r="J423" s="153" t="s">
        <v>1437</v>
      </c>
      <c r="K423" s="153" t="s">
        <v>16</v>
      </c>
      <c r="L423" s="153"/>
      <c r="M423" s="153" t="s">
        <v>218</v>
      </c>
      <c r="N423" s="153">
        <v>36284552</v>
      </c>
      <c r="O423" s="155">
        <v>3696639</v>
      </c>
      <c r="P423" s="7"/>
      <c r="Q423" s="12">
        <f>+IF(IFERROR(VLOOKUP(Tabla3[[#This Row],[Column14]],Tabla4[[NIT]:[TOTAL CREDITO]],3,FALSE),0)="",0,IFERROR(VLOOKUP(Tabla3[[#This Row],[Column14]],Tabla4[[NIT]:[TOTAL CREDITO]],3,FALSE),0))</f>
        <v>3034090</v>
      </c>
      <c r="R423" s="9">
        <f>+IFERROR(VLOOKUP(Tabla3[[#This Row],[Column14]],Tabla4[[NIT]:[TOTAL CREDITO]],6,FALSE),0)</f>
        <v>0</v>
      </c>
      <c r="S4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3" s="5"/>
      <c r="AL423"/>
    </row>
    <row r="424" spans="1:38" ht="15" customHeight="1">
      <c r="A424" s="153" t="s">
        <v>1644</v>
      </c>
      <c r="B424" s="154">
        <v>42979</v>
      </c>
      <c r="C424" s="153" t="s">
        <v>1229</v>
      </c>
      <c r="D424" s="153" t="s">
        <v>1546</v>
      </c>
      <c r="E424" s="153" t="s">
        <v>1547</v>
      </c>
      <c r="F424" s="153">
        <v>1</v>
      </c>
      <c r="G424" s="153" t="s">
        <v>107</v>
      </c>
      <c r="H424" s="153">
        <v>1</v>
      </c>
      <c r="I424" s="153" t="s">
        <v>1645</v>
      </c>
      <c r="J424" s="153" t="s">
        <v>14</v>
      </c>
      <c r="K424" s="153" t="s">
        <v>1421</v>
      </c>
      <c r="L424" s="153"/>
      <c r="M424" s="153" t="s">
        <v>106</v>
      </c>
      <c r="N424" s="153">
        <v>830145805</v>
      </c>
      <c r="O424" s="155">
        <v>3360504</v>
      </c>
      <c r="P424" s="7"/>
      <c r="Q424" s="12">
        <f>+IF(IFERROR(VLOOKUP(Tabla3[[#This Row],[Column14]],Tabla4[[NIT]:[TOTAL CREDITO]],3,FALSE),0)="",0,IFERROR(VLOOKUP(Tabla3[[#This Row],[Column14]],Tabla4[[NIT]:[TOTAL CREDITO]],3,FALSE),0))</f>
        <v>1240557</v>
      </c>
      <c r="R424" s="9">
        <f>+IFERROR(VLOOKUP(Tabla3[[#This Row],[Column14]],Tabla4[[NIT]:[TOTAL CREDITO]],6,FALSE),0)</f>
        <v>300000000</v>
      </c>
      <c r="S4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4" s="5"/>
      <c r="AL424"/>
    </row>
    <row r="425" spans="1:38" ht="15" customHeight="1">
      <c r="A425" s="153" t="s">
        <v>1644</v>
      </c>
      <c r="B425" s="154">
        <v>42979</v>
      </c>
      <c r="C425" s="153" t="s">
        <v>1229</v>
      </c>
      <c r="D425" s="153" t="s">
        <v>1546</v>
      </c>
      <c r="E425" s="153" t="s">
        <v>1547</v>
      </c>
      <c r="F425" s="153">
        <v>1</v>
      </c>
      <c r="G425" s="153" t="s">
        <v>107</v>
      </c>
      <c r="H425" s="153">
        <v>1</v>
      </c>
      <c r="I425" s="153" t="s">
        <v>1645</v>
      </c>
      <c r="J425" s="153" t="s">
        <v>14</v>
      </c>
      <c r="K425" s="153" t="s">
        <v>17</v>
      </c>
      <c r="L425" s="153"/>
      <c r="M425" s="153" t="s">
        <v>106</v>
      </c>
      <c r="N425" s="153">
        <v>830145805</v>
      </c>
      <c r="O425" s="155">
        <v>3360504</v>
      </c>
      <c r="P425" s="7"/>
      <c r="Q425" s="12">
        <f>+IF(IFERROR(VLOOKUP(Tabla3[[#This Row],[Column14]],Tabla4[[NIT]:[TOTAL CREDITO]],3,FALSE),0)="",0,IFERROR(VLOOKUP(Tabla3[[#This Row],[Column14]],Tabla4[[NIT]:[TOTAL CREDITO]],3,FALSE),0))</f>
        <v>1240557</v>
      </c>
      <c r="R425" s="9">
        <f>+IFERROR(VLOOKUP(Tabla3[[#This Row],[Column14]],Tabla4[[NIT]:[TOTAL CREDITO]],6,FALSE),0)</f>
        <v>300000000</v>
      </c>
      <c r="S4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5" s="5"/>
      <c r="AL425"/>
    </row>
    <row r="426" spans="1:38" ht="15" customHeight="1">
      <c r="A426" s="153" t="s">
        <v>1644</v>
      </c>
      <c r="B426" s="154">
        <v>42979</v>
      </c>
      <c r="C426" s="153" t="s">
        <v>1229</v>
      </c>
      <c r="D426" s="153" t="s">
        <v>1546</v>
      </c>
      <c r="E426" s="153" t="s">
        <v>1547</v>
      </c>
      <c r="F426" s="153">
        <v>1</v>
      </c>
      <c r="G426" s="153" t="s">
        <v>107</v>
      </c>
      <c r="H426" s="153">
        <v>1</v>
      </c>
      <c r="I426" s="153" t="s">
        <v>1645</v>
      </c>
      <c r="J426" s="153" t="s">
        <v>14</v>
      </c>
      <c r="K426" s="153" t="s">
        <v>15</v>
      </c>
      <c r="L426" s="153"/>
      <c r="M426" s="153" t="s">
        <v>106</v>
      </c>
      <c r="N426" s="153">
        <v>830145805</v>
      </c>
      <c r="O426" s="155">
        <v>3360504</v>
      </c>
      <c r="P426" s="7"/>
      <c r="Q426" s="12">
        <f>+IF(IFERROR(VLOOKUP(Tabla3[[#This Row],[Column14]],Tabla4[[NIT]:[TOTAL CREDITO]],3,FALSE),0)="",0,IFERROR(VLOOKUP(Tabla3[[#This Row],[Column14]],Tabla4[[NIT]:[TOTAL CREDITO]],3,FALSE),0))</f>
        <v>1240557</v>
      </c>
      <c r="R426" s="9">
        <f>+IFERROR(VLOOKUP(Tabla3[[#This Row],[Column14]],Tabla4[[NIT]:[TOTAL CREDITO]],6,FALSE),0)</f>
        <v>300000000</v>
      </c>
      <c r="S4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6" s="5"/>
      <c r="AL426"/>
    </row>
    <row r="427" spans="1:38" ht="15" customHeight="1">
      <c r="A427" s="153" t="s">
        <v>1644</v>
      </c>
      <c r="B427" s="154">
        <v>42979</v>
      </c>
      <c r="C427" s="153" t="s">
        <v>1229</v>
      </c>
      <c r="D427" s="153" t="s">
        <v>1546</v>
      </c>
      <c r="E427" s="153" t="s">
        <v>1547</v>
      </c>
      <c r="F427" s="153">
        <v>1</v>
      </c>
      <c r="G427" s="153" t="s">
        <v>107</v>
      </c>
      <c r="H427" s="153">
        <v>1</v>
      </c>
      <c r="I427" s="153" t="s">
        <v>1645</v>
      </c>
      <c r="J427" s="153" t="s">
        <v>1439</v>
      </c>
      <c r="K427" s="153" t="s">
        <v>1441</v>
      </c>
      <c r="L427" s="153"/>
      <c r="M427" s="153" t="s">
        <v>106</v>
      </c>
      <c r="N427" s="153">
        <v>830145805</v>
      </c>
      <c r="O427" s="155">
        <v>3588235</v>
      </c>
      <c r="P427" s="7"/>
      <c r="Q427" s="12">
        <f>+IF(IFERROR(VLOOKUP(Tabla3[[#This Row],[Column14]],Tabla4[[NIT]:[TOTAL CREDITO]],3,FALSE),0)="",0,IFERROR(VLOOKUP(Tabla3[[#This Row],[Column14]],Tabla4[[NIT]:[TOTAL CREDITO]],3,FALSE),0))</f>
        <v>1240557</v>
      </c>
      <c r="R427" s="9">
        <f>+IFERROR(VLOOKUP(Tabla3[[#This Row],[Column14]],Tabla4[[NIT]:[TOTAL CREDITO]],6,FALSE),0)</f>
        <v>300000000</v>
      </c>
      <c r="S4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7" s="5"/>
      <c r="AL427"/>
    </row>
    <row r="428" spans="1:38" ht="15" customHeight="1">
      <c r="A428" s="153" t="s">
        <v>1644</v>
      </c>
      <c r="B428" s="154">
        <v>42979</v>
      </c>
      <c r="C428" s="153" t="s">
        <v>1229</v>
      </c>
      <c r="D428" s="153" t="s">
        <v>1546</v>
      </c>
      <c r="E428" s="153" t="s">
        <v>1547</v>
      </c>
      <c r="F428" s="153">
        <v>1</v>
      </c>
      <c r="G428" s="153" t="s">
        <v>107</v>
      </c>
      <c r="H428" s="153">
        <v>1</v>
      </c>
      <c r="I428" s="153" t="s">
        <v>1645</v>
      </c>
      <c r="J428" s="153" t="s">
        <v>1439</v>
      </c>
      <c r="K428" s="153" t="s">
        <v>1440</v>
      </c>
      <c r="L428" s="153"/>
      <c r="M428" s="153" t="s">
        <v>106</v>
      </c>
      <c r="N428" s="153">
        <v>830145805</v>
      </c>
      <c r="O428" s="155">
        <v>3588235</v>
      </c>
      <c r="P428" s="7"/>
      <c r="Q428" s="12">
        <f>+IF(IFERROR(VLOOKUP(Tabla3[[#This Row],[Column14]],Tabla4[[NIT]:[TOTAL CREDITO]],3,FALSE),0)="",0,IFERROR(VLOOKUP(Tabla3[[#This Row],[Column14]],Tabla4[[NIT]:[TOTAL CREDITO]],3,FALSE),0))</f>
        <v>1240557</v>
      </c>
      <c r="R428" s="9">
        <f>+IFERROR(VLOOKUP(Tabla3[[#This Row],[Column14]],Tabla4[[NIT]:[TOTAL CREDITO]],6,FALSE),0)</f>
        <v>300000000</v>
      </c>
      <c r="S4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8" s="5"/>
      <c r="AL428"/>
    </row>
    <row r="429" spans="1:38" ht="15" customHeight="1">
      <c r="A429" s="153" t="s">
        <v>1644</v>
      </c>
      <c r="B429" s="154">
        <v>42979</v>
      </c>
      <c r="C429" s="153" t="s">
        <v>1229</v>
      </c>
      <c r="D429" s="153" t="s">
        <v>1546</v>
      </c>
      <c r="E429" s="153" t="s">
        <v>1547</v>
      </c>
      <c r="F429" s="153">
        <v>2</v>
      </c>
      <c r="G429" s="153" t="s">
        <v>107</v>
      </c>
      <c r="H429" s="153">
        <v>2</v>
      </c>
      <c r="I429" s="153" t="s">
        <v>1645</v>
      </c>
      <c r="J429" s="153" t="s">
        <v>27</v>
      </c>
      <c r="K429" s="153" t="s">
        <v>26</v>
      </c>
      <c r="L429" s="153"/>
      <c r="M429" s="153" t="s">
        <v>106</v>
      </c>
      <c r="N429" s="153">
        <v>830145805</v>
      </c>
      <c r="O429" s="155">
        <v>5789916</v>
      </c>
      <c r="P429" s="7"/>
      <c r="Q429" s="12">
        <f>+IF(IFERROR(VLOOKUP(Tabla3[[#This Row],[Column14]],Tabla4[[NIT]:[TOTAL CREDITO]],3,FALSE),0)="",0,IFERROR(VLOOKUP(Tabla3[[#This Row],[Column14]],Tabla4[[NIT]:[TOTAL CREDITO]],3,FALSE),0))</f>
        <v>1240557</v>
      </c>
      <c r="R429" s="9">
        <f>+IFERROR(VLOOKUP(Tabla3[[#This Row],[Column14]],Tabla4[[NIT]:[TOTAL CREDITO]],6,FALSE),0)</f>
        <v>300000000</v>
      </c>
      <c r="S4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29" s="5"/>
      <c r="AL429"/>
    </row>
    <row r="430" spans="1:38" ht="15" customHeight="1">
      <c r="A430" s="153" t="s">
        <v>1644</v>
      </c>
      <c r="B430" s="154">
        <v>42979</v>
      </c>
      <c r="C430" s="153" t="s">
        <v>1229</v>
      </c>
      <c r="D430" s="153" t="s">
        <v>1546</v>
      </c>
      <c r="E430" s="153" t="s">
        <v>1547</v>
      </c>
      <c r="F430" s="153">
        <v>1</v>
      </c>
      <c r="G430" s="153" t="s">
        <v>107</v>
      </c>
      <c r="H430" s="153">
        <v>1</v>
      </c>
      <c r="I430" s="153" t="s">
        <v>1645</v>
      </c>
      <c r="J430" s="153" t="s">
        <v>10</v>
      </c>
      <c r="K430" s="153" t="s">
        <v>13</v>
      </c>
      <c r="L430" s="153"/>
      <c r="M430" s="153" t="s">
        <v>106</v>
      </c>
      <c r="N430" s="153">
        <v>830145805</v>
      </c>
      <c r="O430" s="155">
        <v>7554622</v>
      </c>
      <c r="P430" s="7"/>
      <c r="Q430" s="12">
        <f>+IF(IFERROR(VLOOKUP(Tabla3[[#This Row],[Column14]],Tabla4[[NIT]:[TOTAL CREDITO]],3,FALSE),0)="",0,IFERROR(VLOOKUP(Tabla3[[#This Row],[Column14]],Tabla4[[NIT]:[TOTAL CREDITO]],3,FALSE),0))</f>
        <v>1240557</v>
      </c>
      <c r="R430" s="9">
        <f>+IFERROR(VLOOKUP(Tabla3[[#This Row],[Column14]],Tabla4[[NIT]:[TOTAL CREDITO]],6,FALSE),0)</f>
        <v>300000000</v>
      </c>
      <c r="S4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0" s="5"/>
      <c r="AL430"/>
    </row>
    <row r="431" spans="1:38" ht="15" customHeight="1">
      <c r="A431" s="153" t="s">
        <v>1644</v>
      </c>
      <c r="B431" s="154">
        <v>42979</v>
      </c>
      <c r="C431" s="153" t="s">
        <v>1229</v>
      </c>
      <c r="D431" s="153" t="s">
        <v>1546</v>
      </c>
      <c r="E431" s="153" t="s">
        <v>1547</v>
      </c>
      <c r="F431" s="153">
        <v>2</v>
      </c>
      <c r="G431" s="153" t="s">
        <v>107</v>
      </c>
      <c r="H431" s="153">
        <v>2</v>
      </c>
      <c r="I431" s="153" t="s">
        <v>1645</v>
      </c>
      <c r="J431" s="153" t="s">
        <v>10</v>
      </c>
      <c r="K431" s="153" t="s">
        <v>11</v>
      </c>
      <c r="L431" s="153"/>
      <c r="M431" s="153" t="s">
        <v>106</v>
      </c>
      <c r="N431" s="153">
        <v>830145805</v>
      </c>
      <c r="O431" s="155">
        <v>7554622</v>
      </c>
      <c r="P431" s="7"/>
      <c r="Q431" s="12">
        <f>+IF(IFERROR(VLOOKUP(Tabla3[[#This Row],[Column14]],Tabla4[[NIT]:[TOTAL CREDITO]],3,FALSE),0)="",0,IFERROR(VLOOKUP(Tabla3[[#This Row],[Column14]],Tabla4[[NIT]:[TOTAL CREDITO]],3,FALSE),0))</f>
        <v>1240557</v>
      </c>
      <c r="R431" s="9">
        <f>+IFERROR(VLOOKUP(Tabla3[[#This Row],[Column14]],Tabla4[[NIT]:[TOTAL CREDITO]],6,FALSE),0)</f>
        <v>300000000</v>
      </c>
      <c r="S4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1" s="5"/>
      <c r="AL431"/>
    </row>
    <row r="432" spans="1:38" ht="15" customHeight="1">
      <c r="A432" s="153" t="s">
        <v>1644</v>
      </c>
      <c r="B432" s="154">
        <v>42979</v>
      </c>
      <c r="C432" s="153" t="s">
        <v>1229</v>
      </c>
      <c r="D432" s="153" t="s">
        <v>1546</v>
      </c>
      <c r="E432" s="153" t="s">
        <v>1547</v>
      </c>
      <c r="F432" s="153">
        <v>1</v>
      </c>
      <c r="G432" s="153" t="s">
        <v>107</v>
      </c>
      <c r="H432" s="153">
        <v>1</v>
      </c>
      <c r="I432" s="153" t="s">
        <v>1645</v>
      </c>
      <c r="J432" s="153" t="s">
        <v>1422</v>
      </c>
      <c r="K432" s="153" t="s">
        <v>1423</v>
      </c>
      <c r="L432" s="153"/>
      <c r="M432" s="153" t="s">
        <v>106</v>
      </c>
      <c r="N432" s="153">
        <v>830145805</v>
      </c>
      <c r="O432" s="155">
        <v>7730252</v>
      </c>
      <c r="P432" s="7"/>
      <c r="Q432" s="12">
        <f>+IF(IFERROR(VLOOKUP(Tabla3[[#This Row],[Column14]],Tabla4[[NIT]:[TOTAL CREDITO]],3,FALSE),0)="",0,IFERROR(VLOOKUP(Tabla3[[#This Row],[Column14]],Tabla4[[NIT]:[TOTAL CREDITO]],3,FALSE),0))</f>
        <v>1240557</v>
      </c>
      <c r="R432" s="9">
        <f>+IFERROR(VLOOKUP(Tabla3[[#This Row],[Column14]],Tabla4[[NIT]:[TOTAL CREDITO]],6,FALSE),0)</f>
        <v>300000000</v>
      </c>
      <c r="S4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2" s="5"/>
      <c r="AL432"/>
    </row>
    <row r="433" spans="1:38" ht="15" customHeight="1">
      <c r="A433" s="153" t="s">
        <v>1644</v>
      </c>
      <c r="B433" s="154">
        <v>42979</v>
      </c>
      <c r="C433" s="153" t="s">
        <v>1229</v>
      </c>
      <c r="D433" s="153" t="s">
        <v>1546</v>
      </c>
      <c r="E433" s="153" t="s">
        <v>1547</v>
      </c>
      <c r="F433" s="153">
        <v>1</v>
      </c>
      <c r="G433" s="153" t="s">
        <v>107</v>
      </c>
      <c r="H433" s="153">
        <v>1</v>
      </c>
      <c r="I433" s="153" t="s">
        <v>1645</v>
      </c>
      <c r="J433" s="153" t="s">
        <v>352</v>
      </c>
      <c r="K433" s="153" t="s">
        <v>353</v>
      </c>
      <c r="L433" s="153"/>
      <c r="M433" s="153" t="s">
        <v>106</v>
      </c>
      <c r="N433" s="153">
        <v>830145805</v>
      </c>
      <c r="O433" s="155">
        <v>6133613</v>
      </c>
      <c r="P433" s="7"/>
      <c r="Q433" s="12">
        <f>+IF(IFERROR(VLOOKUP(Tabla3[[#This Row],[Column14]],Tabla4[[NIT]:[TOTAL CREDITO]],3,FALSE),0)="",0,IFERROR(VLOOKUP(Tabla3[[#This Row],[Column14]],Tabla4[[NIT]:[TOTAL CREDITO]],3,FALSE),0))</f>
        <v>1240557</v>
      </c>
      <c r="R433" s="9">
        <f>+IFERROR(VLOOKUP(Tabla3[[#This Row],[Column14]],Tabla4[[NIT]:[TOTAL CREDITO]],6,FALSE),0)</f>
        <v>300000000</v>
      </c>
      <c r="S4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3" s="5"/>
      <c r="AL433"/>
    </row>
    <row r="434" spans="1:38" ht="15" customHeight="1">
      <c r="A434" s="153" t="s">
        <v>1644</v>
      </c>
      <c r="B434" s="154">
        <v>42979</v>
      </c>
      <c r="C434" s="153" t="s">
        <v>1229</v>
      </c>
      <c r="D434" s="153" t="s">
        <v>1546</v>
      </c>
      <c r="E434" s="153" t="s">
        <v>1547</v>
      </c>
      <c r="F434" s="153">
        <v>1</v>
      </c>
      <c r="G434" s="153" t="s">
        <v>107</v>
      </c>
      <c r="H434" s="153">
        <v>1</v>
      </c>
      <c r="I434" s="153" t="s">
        <v>1645</v>
      </c>
      <c r="J434" s="153" t="s">
        <v>352</v>
      </c>
      <c r="K434" s="153" t="s">
        <v>17</v>
      </c>
      <c r="L434" s="153"/>
      <c r="M434" s="153" t="s">
        <v>106</v>
      </c>
      <c r="N434" s="153">
        <v>830145805</v>
      </c>
      <c r="O434" s="155">
        <v>6133613</v>
      </c>
      <c r="P434" s="7"/>
      <c r="Q434" s="12">
        <f>+IF(IFERROR(VLOOKUP(Tabla3[[#This Row],[Column14]],Tabla4[[NIT]:[TOTAL CREDITO]],3,FALSE),0)="",0,IFERROR(VLOOKUP(Tabla3[[#This Row],[Column14]],Tabla4[[NIT]:[TOTAL CREDITO]],3,FALSE),0))</f>
        <v>1240557</v>
      </c>
      <c r="R434" s="9">
        <f>+IFERROR(VLOOKUP(Tabla3[[#This Row],[Column14]],Tabla4[[NIT]:[TOTAL CREDITO]],6,FALSE),0)</f>
        <v>300000000</v>
      </c>
      <c r="S4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4" s="5"/>
      <c r="AL434"/>
    </row>
    <row r="435" spans="1:38" ht="15" customHeight="1">
      <c r="A435" s="153" t="s">
        <v>1644</v>
      </c>
      <c r="B435" s="154">
        <v>42979</v>
      </c>
      <c r="C435" s="153" t="s">
        <v>1229</v>
      </c>
      <c r="D435" s="153" t="s">
        <v>1546</v>
      </c>
      <c r="E435" s="153" t="s">
        <v>1547</v>
      </c>
      <c r="F435" s="153">
        <v>1</v>
      </c>
      <c r="G435" s="153" t="s">
        <v>107</v>
      </c>
      <c r="H435" s="153">
        <v>1</v>
      </c>
      <c r="I435" s="153" t="s">
        <v>1645</v>
      </c>
      <c r="J435" s="153" t="s">
        <v>1428</v>
      </c>
      <c r="K435" s="153" t="s">
        <v>32</v>
      </c>
      <c r="L435" s="153"/>
      <c r="M435" s="153" t="s">
        <v>106</v>
      </c>
      <c r="N435" s="153">
        <v>830145805</v>
      </c>
      <c r="O435" s="155">
        <v>3067227</v>
      </c>
      <c r="P435" s="7"/>
      <c r="Q435" s="12">
        <f>+IF(IFERROR(VLOOKUP(Tabla3[[#This Row],[Column14]],Tabla4[[NIT]:[TOTAL CREDITO]],3,FALSE),0)="",0,IFERROR(VLOOKUP(Tabla3[[#This Row],[Column14]],Tabla4[[NIT]:[TOTAL CREDITO]],3,FALSE),0))</f>
        <v>1240557</v>
      </c>
      <c r="R435" s="9">
        <f>+IFERROR(VLOOKUP(Tabla3[[#This Row],[Column14]],Tabla4[[NIT]:[TOTAL CREDITO]],6,FALSE),0)</f>
        <v>300000000</v>
      </c>
      <c r="S4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5" s="5"/>
      <c r="AL435"/>
    </row>
    <row r="436" spans="1:38" ht="15" customHeight="1">
      <c r="A436" s="153" t="s">
        <v>1644</v>
      </c>
      <c r="B436" s="154">
        <v>42979</v>
      </c>
      <c r="C436" s="153" t="s">
        <v>1229</v>
      </c>
      <c r="D436" s="153" t="s">
        <v>1546</v>
      </c>
      <c r="E436" s="153" t="s">
        <v>1547</v>
      </c>
      <c r="F436" s="153">
        <v>12</v>
      </c>
      <c r="G436" s="153" t="s">
        <v>107</v>
      </c>
      <c r="H436" s="153">
        <v>12</v>
      </c>
      <c r="I436" s="153" t="s">
        <v>1645</v>
      </c>
      <c r="J436" s="153" t="s">
        <v>1437</v>
      </c>
      <c r="K436" s="153" t="s">
        <v>1436</v>
      </c>
      <c r="L436" s="153"/>
      <c r="M436" s="153" t="s">
        <v>106</v>
      </c>
      <c r="N436" s="153">
        <v>830145805</v>
      </c>
      <c r="O436" s="155">
        <v>3696639</v>
      </c>
      <c r="P436" s="7"/>
      <c r="Q436" s="12">
        <f>+IF(IFERROR(VLOOKUP(Tabla3[[#This Row],[Column14]],Tabla4[[NIT]:[TOTAL CREDITO]],3,FALSE),0)="",0,IFERROR(VLOOKUP(Tabla3[[#This Row],[Column14]],Tabla4[[NIT]:[TOTAL CREDITO]],3,FALSE),0))</f>
        <v>1240557</v>
      </c>
      <c r="R436" s="9">
        <f>+IFERROR(VLOOKUP(Tabla3[[#This Row],[Column14]],Tabla4[[NIT]:[TOTAL CREDITO]],6,FALSE),0)</f>
        <v>300000000</v>
      </c>
      <c r="S4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6" s="5"/>
      <c r="AL436"/>
    </row>
    <row r="437" spans="1:38" ht="15" customHeight="1">
      <c r="A437" s="153" t="s">
        <v>1644</v>
      </c>
      <c r="B437" s="154">
        <v>42979</v>
      </c>
      <c r="C437" s="153" t="s">
        <v>1229</v>
      </c>
      <c r="D437" s="153" t="s">
        <v>1546</v>
      </c>
      <c r="E437" s="153" t="s">
        <v>1547</v>
      </c>
      <c r="F437" s="153">
        <v>4</v>
      </c>
      <c r="G437" s="153" t="s">
        <v>107</v>
      </c>
      <c r="H437" s="153">
        <v>4</v>
      </c>
      <c r="I437" s="153" t="s">
        <v>1645</v>
      </c>
      <c r="J437" s="153" t="s">
        <v>1437</v>
      </c>
      <c r="K437" s="153" t="s">
        <v>1426</v>
      </c>
      <c r="L437" s="153"/>
      <c r="M437" s="153" t="s">
        <v>106</v>
      </c>
      <c r="N437" s="153">
        <v>830145805</v>
      </c>
      <c r="O437" s="155">
        <v>3696639</v>
      </c>
      <c r="P437" s="7"/>
      <c r="Q437" s="12">
        <f>+IF(IFERROR(VLOOKUP(Tabla3[[#This Row],[Column14]],Tabla4[[NIT]:[TOTAL CREDITO]],3,FALSE),0)="",0,IFERROR(VLOOKUP(Tabla3[[#This Row],[Column14]],Tabla4[[NIT]:[TOTAL CREDITO]],3,FALSE),0))</f>
        <v>1240557</v>
      </c>
      <c r="R437" s="9">
        <f>+IFERROR(VLOOKUP(Tabla3[[#This Row],[Column14]],Tabla4[[NIT]:[TOTAL CREDITO]],6,FALSE),0)</f>
        <v>300000000</v>
      </c>
      <c r="S4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7" s="5"/>
      <c r="AL437"/>
    </row>
    <row r="438" spans="1:38" ht="15" customHeight="1">
      <c r="A438" s="153" t="s">
        <v>1644</v>
      </c>
      <c r="B438" s="154">
        <v>42979</v>
      </c>
      <c r="C438" s="153" t="s">
        <v>1229</v>
      </c>
      <c r="D438" s="153" t="s">
        <v>1546</v>
      </c>
      <c r="E438" s="153" t="s">
        <v>1547</v>
      </c>
      <c r="F438" s="153">
        <v>6</v>
      </c>
      <c r="G438" s="153" t="s">
        <v>107</v>
      </c>
      <c r="H438" s="153">
        <v>6</v>
      </c>
      <c r="I438" s="153" t="s">
        <v>1645</v>
      </c>
      <c r="J438" s="153" t="s">
        <v>1437</v>
      </c>
      <c r="K438" s="153" t="s">
        <v>1438</v>
      </c>
      <c r="L438" s="153"/>
      <c r="M438" s="153" t="s">
        <v>106</v>
      </c>
      <c r="N438" s="153">
        <v>830145805</v>
      </c>
      <c r="O438" s="155">
        <v>3696639</v>
      </c>
      <c r="P438" s="7"/>
      <c r="Q438" s="12">
        <f>+IF(IFERROR(VLOOKUP(Tabla3[[#This Row],[Column14]],Tabla4[[NIT]:[TOTAL CREDITO]],3,FALSE),0)="",0,IFERROR(VLOOKUP(Tabla3[[#This Row],[Column14]],Tabla4[[NIT]:[TOTAL CREDITO]],3,FALSE),0))</f>
        <v>1240557</v>
      </c>
      <c r="R438" s="9">
        <f>+IFERROR(VLOOKUP(Tabla3[[#This Row],[Column14]],Tabla4[[NIT]:[TOTAL CREDITO]],6,FALSE),0)</f>
        <v>300000000</v>
      </c>
      <c r="S4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8" s="5"/>
      <c r="AL438"/>
    </row>
    <row r="439" spans="1:38" ht="15" customHeight="1">
      <c r="A439" s="153" t="s">
        <v>1644</v>
      </c>
      <c r="B439" s="154">
        <v>42979</v>
      </c>
      <c r="C439" s="153" t="s">
        <v>1229</v>
      </c>
      <c r="D439" s="153" t="s">
        <v>1546</v>
      </c>
      <c r="E439" s="153" t="s">
        <v>1547</v>
      </c>
      <c r="F439" s="153">
        <v>8</v>
      </c>
      <c r="G439" s="153" t="s">
        <v>107</v>
      </c>
      <c r="H439" s="153">
        <v>8</v>
      </c>
      <c r="I439" s="153" t="s">
        <v>1645</v>
      </c>
      <c r="J439" s="153" t="s">
        <v>1437</v>
      </c>
      <c r="K439" s="153" t="s">
        <v>16</v>
      </c>
      <c r="L439" s="153"/>
      <c r="M439" s="153" t="s">
        <v>106</v>
      </c>
      <c r="N439" s="153">
        <v>830145805</v>
      </c>
      <c r="O439" s="155">
        <v>3696639</v>
      </c>
      <c r="P439" s="7"/>
      <c r="Q439" s="12">
        <f>+IF(IFERROR(VLOOKUP(Tabla3[[#This Row],[Column14]],Tabla4[[NIT]:[TOTAL CREDITO]],3,FALSE),0)="",0,IFERROR(VLOOKUP(Tabla3[[#This Row],[Column14]],Tabla4[[NIT]:[TOTAL CREDITO]],3,FALSE),0))</f>
        <v>1240557</v>
      </c>
      <c r="R439" s="9">
        <f>+IFERROR(VLOOKUP(Tabla3[[#This Row],[Column14]],Tabla4[[NIT]:[TOTAL CREDITO]],6,FALSE),0)</f>
        <v>300000000</v>
      </c>
      <c r="S4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39" s="5"/>
      <c r="AL439"/>
    </row>
    <row r="440" spans="1:38" ht="15" customHeight="1">
      <c r="A440" s="153" t="s">
        <v>1646</v>
      </c>
      <c r="B440" s="154">
        <v>42979</v>
      </c>
      <c r="C440" s="153" t="s">
        <v>1545</v>
      </c>
      <c r="D440" s="153" t="s">
        <v>1235</v>
      </c>
      <c r="E440" s="153" t="s">
        <v>1547</v>
      </c>
      <c r="F440" s="153">
        <v>3</v>
      </c>
      <c r="G440" s="153" t="s">
        <v>61</v>
      </c>
      <c r="H440" s="153">
        <v>3</v>
      </c>
      <c r="I440" s="153" t="s">
        <v>1647</v>
      </c>
      <c r="J440" s="153" t="s">
        <v>25</v>
      </c>
      <c r="K440" s="153" t="s">
        <v>26</v>
      </c>
      <c r="L440" s="153"/>
      <c r="M440" s="153" t="s">
        <v>62</v>
      </c>
      <c r="N440" s="153">
        <v>800186618</v>
      </c>
      <c r="O440" s="155">
        <v>3521008</v>
      </c>
      <c r="P440" s="7"/>
      <c r="Q440" s="12">
        <f>+IF(IFERROR(VLOOKUP(Tabla3[[#This Row],[Column14]],Tabla4[[NIT]:[TOTAL CREDITO]],3,FALSE),0)="",0,IFERROR(VLOOKUP(Tabla3[[#This Row],[Column14]],Tabla4[[NIT]:[TOTAL CREDITO]],3,FALSE),0))</f>
        <v>0</v>
      </c>
      <c r="R440" s="9">
        <f>+IFERROR(VLOOKUP(Tabla3[[#This Row],[Column14]],Tabla4[[NIT]:[TOTAL CREDITO]],6,FALSE),0)</f>
        <v>94140434</v>
      </c>
      <c r="S4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0" s="5"/>
      <c r="AL440"/>
    </row>
    <row r="441" spans="1:38" ht="15" customHeight="1">
      <c r="A441" s="153" t="s">
        <v>1646</v>
      </c>
      <c r="B441" s="154">
        <v>42979</v>
      </c>
      <c r="C441" s="153" t="s">
        <v>1545</v>
      </c>
      <c r="D441" s="153" t="s">
        <v>1235</v>
      </c>
      <c r="E441" s="153" t="s">
        <v>1547</v>
      </c>
      <c r="F441" s="153">
        <v>1</v>
      </c>
      <c r="G441" s="153" t="s">
        <v>61</v>
      </c>
      <c r="H441" s="153">
        <v>1</v>
      </c>
      <c r="I441" s="153" t="s">
        <v>1647</v>
      </c>
      <c r="J441" s="153" t="s">
        <v>1550</v>
      </c>
      <c r="K441" s="153" t="s">
        <v>1438</v>
      </c>
      <c r="L441" s="153"/>
      <c r="M441" s="153" t="s">
        <v>62</v>
      </c>
      <c r="N441" s="153">
        <v>800186618</v>
      </c>
      <c r="O441" s="155">
        <v>3521008</v>
      </c>
      <c r="P441" s="7"/>
      <c r="Q441" s="12">
        <f>+IF(IFERROR(VLOOKUP(Tabla3[[#This Row],[Column14]],Tabla4[[NIT]:[TOTAL CREDITO]],3,FALSE),0)="",0,IFERROR(VLOOKUP(Tabla3[[#This Row],[Column14]],Tabla4[[NIT]:[TOTAL CREDITO]],3,FALSE),0))</f>
        <v>0</v>
      </c>
      <c r="R441" s="9">
        <f>+IFERROR(VLOOKUP(Tabla3[[#This Row],[Column14]],Tabla4[[NIT]:[TOTAL CREDITO]],6,FALSE),0)</f>
        <v>94140434</v>
      </c>
      <c r="S4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1" s="5"/>
      <c r="AL441"/>
    </row>
    <row r="442" spans="1:38" ht="15" customHeight="1">
      <c r="A442" s="153" t="s">
        <v>1648</v>
      </c>
      <c r="B442" s="154">
        <v>42979</v>
      </c>
      <c r="C442" s="153" t="s">
        <v>1229</v>
      </c>
      <c r="D442" s="153" t="s">
        <v>1235</v>
      </c>
      <c r="E442" s="153" t="s">
        <v>1547</v>
      </c>
      <c r="F442" s="153">
        <v>1</v>
      </c>
      <c r="G442" s="153" t="s">
        <v>61</v>
      </c>
      <c r="H442" s="153">
        <v>1</v>
      </c>
      <c r="I442" s="153" t="s">
        <v>1649</v>
      </c>
      <c r="J442" s="153" t="s">
        <v>27</v>
      </c>
      <c r="K442" s="153" t="s">
        <v>32</v>
      </c>
      <c r="L442" s="153"/>
      <c r="M442" s="153" t="s">
        <v>64</v>
      </c>
      <c r="N442" s="153">
        <v>800186618</v>
      </c>
      <c r="O442" s="155">
        <v>5789916</v>
      </c>
      <c r="P442" s="7"/>
      <c r="Q442" s="12">
        <f>+IF(IFERROR(VLOOKUP(Tabla3[[#This Row],[Column14]],Tabla4[[NIT]:[TOTAL CREDITO]],3,FALSE),0)="",0,IFERROR(VLOOKUP(Tabla3[[#This Row],[Column14]],Tabla4[[NIT]:[TOTAL CREDITO]],3,FALSE),0))</f>
        <v>0</v>
      </c>
      <c r="R442" s="9">
        <f>+IFERROR(VLOOKUP(Tabla3[[#This Row],[Column14]],Tabla4[[NIT]:[TOTAL CREDITO]],6,FALSE),0)</f>
        <v>94140434</v>
      </c>
      <c r="S4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2" s="5"/>
      <c r="AL442"/>
    </row>
    <row r="443" spans="1:38" ht="15" customHeight="1">
      <c r="A443" s="153" t="s">
        <v>1648</v>
      </c>
      <c r="B443" s="154">
        <v>42979</v>
      </c>
      <c r="C443" s="153" t="s">
        <v>1229</v>
      </c>
      <c r="D443" s="153" t="s">
        <v>1235</v>
      </c>
      <c r="E443" s="153" t="s">
        <v>1547</v>
      </c>
      <c r="F443" s="153">
        <v>1</v>
      </c>
      <c r="G443" s="153" t="s">
        <v>61</v>
      </c>
      <c r="H443" s="153">
        <v>1</v>
      </c>
      <c r="I443" s="153" t="s">
        <v>1649</v>
      </c>
      <c r="J443" s="153" t="s">
        <v>27</v>
      </c>
      <c r="K443" s="153" t="s">
        <v>16</v>
      </c>
      <c r="L443" s="153"/>
      <c r="M443" s="153" t="s">
        <v>64</v>
      </c>
      <c r="N443" s="153">
        <v>800186618</v>
      </c>
      <c r="O443" s="155">
        <v>5789916</v>
      </c>
      <c r="P443" s="7"/>
      <c r="Q443" s="12">
        <f>+IF(IFERROR(VLOOKUP(Tabla3[[#This Row],[Column14]],Tabla4[[NIT]:[TOTAL CREDITO]],3,FALSE),0)="",0,IFERROR(VLOOKUP(Tabla3[[#This Row],[Column14]],Tabla4[[NIT]:[TOTAL CREDITO]],3,FALSE),0))</f>
        <v>0</v>
      </c>
      <c r="R443" s="9">
        <f>+IFERROR(VLOOKUP(Tabla3[[#This Row],[Column14]],Tabla4[[NIT]:[TOTAL CREDITO]],6,FALSE),0)</f>
        <v>94140434</v>
      </c>
      <c r="S4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3" s="5"/>
      <c r="AL443"/>
    </row>
    <row r="444" spans="1:38" ht="15" customHeight="1">
      <c r="A444" s="153" t="s">
        <v>1648</v>
      </c>
      <c r="B444" s="154">
        <v>42979</v>
      </c>
      <c r="C444" s="153" t="s">
        <v>1229</v>
      </c>
      <c r="D444" s="153" t="s">
        <v>1235</v>
      </c>
      <c r="E444" s="153" t="s">
        <v>1547</v>
      </c>
      <c r="F444" s="153">
        <v>1</v>
      </c>
      <c r="G444" s="153" t="s">
        <v>61</v>
      </c>
      <c r="H444" s="153">
        <v>1</v>
      </c>
      <c r="I444" s="153" t="s">
        <v>1649</v>
      </c>
      <c r="J444" s="153" t="s">
        <v>27</v>
      </c>
      <c r="K444" s="153" t="s">
        <v>26</v>
      </c>
      <c r="L444" s="153"/>
      <c r="M444" s="153" t="s">
        <v>64</v>
      </c>
      <c r="N444" s="153">
        <v>800186618</v>
      </c>
      <c r="O444" s="155">
        <v>5789916</v>
      </c>
      <c r="P444" s="7"/>
      <c r="Q444" s="12">
        <f>+IF(IFERROR(VLOOKUP(Tabla3[[#This Row],[Column14]],Tabla4[[NIT]:[TOTAL CREDITO]],3,FALSE),0)="",0,IFERROR(VLOOKUP(Tabla3[[#This Row],[Column14]],Tabla4[[NIT]:[TOTAL CREDITO]],3,FALSE),0))</f>
        <v>0</v>
      </c>
      <c r="R444" s="9">
        <f>+IFERROR(VLOOKUP(Tabla3[[#This Row],[Column14]],Tabla4[[NIT]:[TOTAL CREDITO]],6,FALSE),0)</f>
        <v>94140434</v>
      </c>
      <c r="S4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4" s="5"/>
      <c r="AL444"/>
    </row>
    <row r="445" spans="1:38" ht="15" customHeight="1">
      <c r="A445" s="153" t="s">
        <v>1650</v>
      </c>
      <c r="B445" s="154">
        <v>42979</v>
      </c>
      <c r="C445" s="153" t="s">
        <v>1545</v>
      </c>
      <c r="D445" s="153" t="s">
        <v>1235</v>
      </c>
      <c r="E445" s="153" t="s">
        <v>1547</v>
      </c>
      <c r="F445" s="153">
        <v>1</v>
      </c>
      <c r="G445" s="153" t="s">
        <v>61</v>
      </c>
      <c r="H445" s="153">
        <v>1</v>
      </c>
      <c r="I445" s="153" t="s">
        <v>1651</v>
      </c>
      <c r="J445" s="153" t="s">
        <v>14</v>
      </c>
      <c r="K445" s="153" t="s">
        <v>15</v>
      </c>
      <c r="L445" s="153"/>
      <c r="M445" s="153" t="s">
        <v>65</v>
      </c>
      <c r="N445" s="153">
        <v>800186618</v>
      </c>
      <c r="O445" s="155">
        <v>3360504</v>
      </c>
      <c r="P445" s="7"/>
      <c r="Q445" s="12">
        <f>+IF(IFERROR(VLOOKUP(Tabla3[[#This Row],[Column14]],Tabla4[[NIT]:[TOTAL CREDITO]],3,FALSE),0)="",0,IFERROR(VLOOKUP(Tabla3[[#This Row],[Column14]],Tabla4[[NIT]:[TOTAL CREDITO]],3,FALSE),0))</f>
        <v>0</v>
      </c>
      <c r="R445" s="9">
        <f>+IFERROR(VLOOKUP(Tabla3[[#This Row],[Column14]],Tabla4[[NIT]:[TOTAL CREDITO]],6,FALSE),0)</f>
        <v>94140434</v>
      </c>
      <c r="S4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5" s="5"/>
      <c r="AL445"/>
    </row>
    <row r="446" spans="1:38" ht="15" customHeight="1">
      <c r="A446" s="153" t="s">
        <v>1650</v>
      </c>
      <c r="B446" s="154">
        <v>42979</v>
      </c>
      <c r="C446" s="153" t="s">
        <v>1545</v>
      </c>
      <c r="D446" s="153" t="s">
        <v>1235</v>
      </c>
      <c r="E446" s="153" t="s">
        <v>1547</v>
      </c>
      <c r="F446" s="153">
        <v>1</v>
      </c>
      <c r="G446" s="153" t="s">
        <v>61</v>
      </c>
      <c r="H446" s="153">
        <v>1</v>
      </c>
      <c r="I446" s="153" t="s">
        <v>1651</v>
      </c>
      <c r="J446" s="153" t="s">
        <v>27</v>
      </c>
      <c r="K446" s="153" t="s">
        <v>32</v>
      </c>
      <c r="L446" s="153"/>
      <c r="M446" s="153" t="s">
        <v>65</v>
      </c>
      <c r="N446" s="153">
        <v>800186618</v>
      </c>
      <c r="O446" s="155">
        <v>5789916</v>
      </c>
      <c r="P446" s="7"/>
      <c r="Q446" s="12">
        <f>+IF(IFERROR(VLOOKUP(Tabla3[[#This Row],[Column14]],Tabla4[[NIT]:[TOTAL CREDITO]],3,FALSE),0)="",0,IFERROR(VLOOKUP(Tabla3[[#This Row],[Column14]],Tabla4[[NIT]:[TOTAL CREDITO]],3,FALSE),0))</f>
        <v>0</v>
      </c>
      <c r="R446" s="9">
        <f>+IFERROR(VLOOKUP(Tabla3[[#This Row],[Column14]],Tabla4[[NIT]:[TOTAL CREDITO]],6,FALSE),0)</f>
        <v>94140434</v>
      </c>
      <c r="S4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6" s="5"/>
      <c r="AL446"/>
    </row>
    <row r="447" spans="1:38" ht="15" customHeight="1">
      <c r="A447" s="153" t="s">
        <v>1650</v>
      </c>
      <c r="B447" s="154">
        <v>42979</v>
      </c>
      <c r="C447" s="153" t="s">
        <v>1545</v>
      </c>
      <c r="D447" s="153" t="s">
        <v>1235</v>
      </c>
      <c r="E447" s="153" t="s">
        <v>1547</v>
      </c>
      <c r="F447" s="153">
        <v>1</v>
      </c>
      <c r="G447" s="153" t="s">
        <v>61</v>
      </c>
      <c r="H447" s="153">
        <v>1</v>
      </c>
      <c r="I447" s="153" t="s">
        <v>1651</v>
      </c>
      <c r="J447" s="153" t="s">
        <v>27</v>
      </c>
      <c r="K447" s="153" t="s">
        <v>16</v>
      </c>
      <c r="L447" s="153"/>
      <c r="M447" s="153" t="s">
        <v>65</v>
      </c>
      <c r="N447" s="153">
        <v>800186618</v>
      </c>
      <c r="O447" s="155">
        <v>5789916</v>
      </c>
      <c r="P447" s="7"/>
      <c r="Q447" s="12">
        <f>+IF(IFERROR(VLOOKUP(Tabla3[[#This Row],[Column14]],Tabla4[[NIT]:[TOTAL CREDITO]],3,FALSE),0)="",0,IFERROR(VLOOKUP(Tabla3[[#This Row],[Column14]],Tabla4[[NIT]:[TOTAL CREDITO]],3,FALSE),0))</f>
        <v>0</v>
      </c>
      <c r="R447" s="9">
        <f>+IFERROR(VLOOKUP(Tabla3[[#This Row],[Column14]],Tabla4[[NIT]:[TOTAL CREDITO]],6,FALSE),0)</f>
        <v>94140434</v>
      </c>
      <c r="S4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7" s="5"/>
      <c r="AL447"/>
    </row>
    <row r="448" spans="1:38" ht="15" customHeight="1">
      <c r="A448" s="153" t="s">
        <v>1650</v>
      </c>
      <c r="B448" s="154">
        <v>42979</v>
      </c>
      <c r="C448" s="153" t="s">
        <v>1545</v>
      </c>
      <c r="D448" s="153" t="s">
        <v>1235</v>
      </c>
      <c r="E448" s="153" t="s">
        <v>1547</v>
      </c>
      <c r="F448" s="153">
        <v>1</v>
      </c>
      <c r="G448" s="153" t="s">
        <v>61</v>
      </c>
      <c r="H448" s="153">
        <v>1</v>
      </c>
      <c r="I448" s="153" t="s">
        <v>1651</v>
      </c>
      <c r="J448" s="153" t="s">
        <v>27</v>
      </c>
      <c r="K448" s="153" t="s">
        <v>26</v>
      </c>
      <c r="L448" s="153"/>
      <c r="M448" s="153" t="s">
        <v>65</v>
      </c>
      <c r="N448" s="153">
        <v>800186618</v>
      </c>
      <c r="O448" s="155">
        <v>5789916</v>
      </c>
      <c r="P448" s="7"/>
      <c r="Q448" s="12">
        <f>+IF(IFERROR(VLOOKUP(Tabla3[[#This Row],[Column14]],Tabla4[[NIT]:[TOTAL CREDITO]],3,FALSE),0)="",0,IFERROR(VLOOKUP(Tabla3[[#This Row],[Column14]],Tabla4[[NIT]:[TOTAL CREDITO]],3,FALSE),0))</f>
        <v>0</v>
      </c>
      <c r="R448" s="9">
        <f>+IFERROR(VLOOKUP(Tabla3[[#This Row],[Column14]],Tabla4[[NIT]:[TOTAL CREDITO]],6,FALSE),0)</f>
        <v>94140434</v>
      </c>
      <c r="S4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8" s="5"/>
      <c r="AL448"/>
    </row>
    <row r="449" spans="1:38" ht="15" customHeight="1">
      <c r="A449" s="153" t="s">
        <v>1650</v>
      </c>
      <c r="B449" s="154">
        <v>42979</v>
      </c>
      <c r="C449" s="153" t="s">
        <v>1545</v>
      </c>
      <c r="D449" s="153" t="s">
        <v>1235</v>
      </c>
      <c r="E449" s="153" t="s">
        <v>1547</v>
      </c>
      <c r="F449" s="153">
        <v>1</v>
      </c>
      <c r="G449" s="153" t="s">
        <v>61</v>
      </c>
      <c r="H449" s="153">
        <v>1</v>
      </c>
      <c r="I449" s="153" t="s">
        <v>1651</v>
      </c>
      <c r="J449" s="153" t="s">
        <v>25</v>
      </c>
      <c r="K449" s="153" t="s">
        <v>26</v>
      </c>
      <c r="L449" s="153"/>
      <c r="M449" s="153" t="s">
        <v>65</v>
      </c>
      <c r="N449" s="153">
        <v>800186618</v>
      </c>
      <c r="O449" s="155">
        <v>3521008</v>
      </c>
      <c r="P449" s="7"/>
      <c r="Q449" s="12">
        <f>+IF(IFERROR(VLOOKUP(Tabla3[[#This Row],[Column14]],Tabla4[[NIT]:[TOTAL CREDITO]],3,FALSE),0)="",0,IFERROR(VLOOKUP(Tabla3[[#This Row],[Column14]],Tabla4[[NIT]:[TOTAL CREDITO]],3,FALSE),0))</f>
        <v>0</v>
      </c>
      <c r="R449" s="9">
        <f>+IFERROR(VLOOKUP(Tabla3[[#This Row],[Column14]],Tabla4[[NIT]:[TOTAL CREDITO]],6,FALSE),0)</f>
        <v>94140434</v>
      </c>
      <c r="S4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49" s="5"/>
      <c r="AL449"/>
    </row>
    <row r="450" spans="1:38" ht="15" customHeight="1">
      <c r="A450" s="153" t="s">
        <v>1650</v>
      </c>
      <c r="B450" s="154">
        <v>42979</v>
      </c>
      <c r="C450" s="153" t="s">
        <v>1545</v>
      </c>
      <c r="D450" s="153" t="s">
        <v>1235</v>
      </c>
      <c r="E450" s="153" t="s">
        <v>1547</v>
      </c>
      <c r="F450" s="153">
        <v>1</v>
      </c>
      <c r="G450" s="153" t="s">
        <v>61</v>
      </c>
      <c r="H450" s="153">
        <v>1</v>
      </c>
      <c r="I450" s="153" t="s">
        <v>1651</v>
      </c>
      <c r="J450" s="153" t="s">
        <v>1437</v>
      </c>
      <c r="K450" s="153" t="s">
        <v>1426</v>
      </c>
      <c r="L450" s="153"/>
      <c r="M450" s="153" t="s">
        <v>65</v>
      </c>
      <c r="N450" s="153">
        <v>800186618</v>
      </c>
      <c r="O450" s="155">
        <v>3696639</v>
      </c>
      <c r="P450" s="7"/>
      <c r="Q450" s="12">
        <f>+IF(IFERROR(VLOOKUP(Tabla3[[#This Row],[Column14]],Tabla4[[NIT]:[TOTAL CREDITO]],3,FALSE),0)="",0,IFERROR(VLOOKUP(Tabla3[[#This Row],[Column14]],Tabla4[[NIT]:[TOTAL CREDITO]],3,FALSE),0))</f>
        <v>0</v>
      </c>
      <c r="R450" s="9">
        <f>+IFERROR(VLOOKUP(Tabla3[[#This Row],[Column14]],Tabla4[[NIT]:[TOTAL CREDITO]],6,FALSE),0)</f>
        <v>94140434</v>
      </c>
      <c r="S4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0" s="5"/>
      <c r="AL450"/>
    </row>
    <row r="451" spans="1:38" ht="15" customHeight="1">
      <c r="A451" s="153" t="s">
        <v>1650</v>
      </c>
      <c r="B451" s="154">
        <v>42979</v>
      </c>
      <c r="C451" s="153" t="s">
        <v>1545</v>
      </c>
      <c r="D451" s="153" t="s">
        <v>1235</v>
      </c>
      <c r="E451" s="153" t="s">
        <v>1547</v>
      </c>
      <c r="F451" s="153">
        <v>1</v>
      </c>
      <c r="G451" s="153" t="s">
        <v>61</v>
      </c>
      <c r="H451" s="153">
        <v>1</v>
      </c>
      <c r="I451" s="153" t="s">
        <v>1651</v>
      </c>
      <c r="J451" s="153" t="s">
        <v>1437</v>
      </c>
      <c r="K451" s="153" t="s">
        <v>1438</v>
      </c>
      <c r="L451" s="153"/>
      <c r="M451" s="153" t="s">
        <v>65</v>
      </c>
      <c r="N451" s="153">
        <v>800186618</v>
      </c>
      <c r="O451" s="155">
        <v>3696639</v>
      </c>
      <c r="P451" s="7"/>
      <c r="Q451" s="12">
        <f>+IF(IFERROR(VLOOKUP(Tabla3[[#This Row],[Column14]],Tabla4[[NIT]:[TOTAL CREDITO]],3,FALSE),0)="",0,IFERROR(VLOOKUP(Tabla3[[#This Row],[Column14]],Tabla4[[NIT]:[TOTAL CREDITO]],3,FALSE),0))</f>
        <v>0</v>
      </c>
      <c r="R451" s="9">
        <f>+IFERROR(VLOOKUP(Tabla3[[#This Row],[Column14]],Tabla4[[NIT]:[TOTAL CREDITO]],6,FALSE),0)</f>
        <v>94140434</v>
      </c>
      <c r="S4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1" s="5"/>
      <c r="AL451"/>
    </row>
    <row r="452" spans="1:38" ht="15" customHeight="1">
      <c r="A452" s="153" t="s">
        <v>1650</v>
      </c>
      <c r="B452" s="154">
        <v>42979</v>
      </c>
      <c r="C452" s="153" t="s">
        <v>1545</v>
      </c>
      <c r="D452" s="153" t="s">
        <v>1235</v>
      </c>
      <c r="E452" s="153" t="s">
        <v>1547</v>
      </c>
      <c r="F452" s="153">
        <v>1</v>
      </c>
      <c r="G452" s="153" t="s">
        <v>61</v>
      </c>
      <c r="H452" s="153">
        <v>1</v>
      </c>
      <c r="I452" s="153" t="s">
        <v>1651</v>
      </c>
      <c r="J452" s="153" t="s">
        <v>1437</v>
      </c>
      <c r="K452" s="153" t="s">
        <v>16</v>
      </c>
      <c r="L452" s="153"/>
      <c r="M452" s="153" t="s">
        <v>65</v>
      </c>
      <c r="N452" s="153">
        <v>800186618</v>
      </c>
      <c r="O452" s="155">
        <v>3696639</v>
      </c>
      <c r="P452" s="7"/>
      <c r="Q452" s="12">
        <f>+IF(IFERROR(VLOOKUP(Tabla3[[#This Row],[Column14]],Tabla4[[NIT]:[TOTAL CREDITO]],3,FALSE),0)="",0,IFERROR(VLOOKUP(Tabla3[[#This Row],[Column14]],Tabla4[[NIT]:[TOTAL CREDITO]],3,FALSE),0))</f>
        <v>0</v>
      </c>
      <c r="R452" s="9">
        <f>+IFERROR(VLOOKUP(Tabla3[[#This Row],[Column14]],Tabla4[[NIT]:[TOTAL CREDITO]],6,FALSE),0)</f>
        <v>94140434</v>
      </c>
      <c r="S4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2" s="5"/>
      <c r="AL452"/>
    </row>
    <row r="453" spans="1:38" ht="15" customHeight="1">
      <c r="A453" s="153" t="s">
        <v>1652</v>
      </c>
      <c r="B453" s="154">
        <v>42979</v>
      </c>
      <c r="C453" s="153" t="s">
        <v>1229</v>
      </c>
      <c r="D453" s="153" t="s">
        <v>1546</v>
      </c>
      <c r="E453" s="153" t="s">
        <v>1230</v>
      </c>
      <c r="F453" s="153">
        <v>1</v>
      </c>
      <c r="G453" s="153" t="s">
        <v>43</v>
      </c>
      <c r="H453" s="153">
        <v>1</v>
      </c>
      <c r="I453" s="153" t="s">
        <v>1217</v>
      </c>
      <c r="J453" s="153" t="s">
        <v>1442</v>
      </c>
      <c r="K453" s="153" t="s">
        <v>16</v>
      </c>
      <c r="L453" s="153"/>
      <c r="M453" s="153" t="s">
        <v>42</v>
      </c>
      <c r="N453" s="153">
        <v>890330584</v>
      </c>
      <c r="O453" s="155">
        <v>11496063</v>
      </c>
      <c r="P453" s="7"/>
      <c r="Q453" s="12">
        <f>+IF(IFERROR(VLOOKUP(Tabla3[[#This Row],[Column14]],Tabla4[[NIT]:[TOTAL CREDITO]],3,FALSE),0)="",0,IFERROR(VLOOKUP(Tabla3[[#This Row],[Column14]],Tabla4[[NIT]:[TOTAL CREDITO]],3,FALSE),0))</f>
        <v>548212607</v>
      </c>
      <c r="R453" s="9">
        <f>+IFERROR(VLOOKUP(Tabla3[[#This Row],[Column14]],Tabla4[[NIT]:[TOTAL CREDITO]],6,FALSE),0)</f>
        <v>0</v>
      </c>
      <c r="S4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3" s="5"/>
      <c r="AL453"/>
    </row>
    <row r="454" spans="1:38" ht="15" customHeight="1">
      <c r="A454" s="153" t="s">
        <v>1652</v>
      </c>
      <c r="B454" s="154">
        <v>42979</v>
      </c>
      <c r="C454" s="153" t="s">
        <v>1229</v>
      </c>
      <c r="D454" s="153" t="s">
        <v>1546</v>
      </c>
      <c r="E454" s="153" t="s">
        <v>1230</v>
      </c>
      <c r="F454" s="153">
        <v>2</v>
      </c>
      <c r="G454" s="153" t="s">
        <v>43</v>
      </c>
      <c r="H454" s="153">
        <v>2</v>
      </c>
      <c r="I454" s="153" t="s">
        <v>1217</v>
      </c>
      <c r="J454" s="153" t="s">
        <v>27</v>
      </c>
      <c r="K454" s="153" t="s">
        <v>26</v>
      </c>
      <c r="L454" s="153"/>
      <c r="M454" s="153" t="s">
        <v>42</v>
      </c>
      <c r="N454" s="153">
        <v>890330584</v>
      </c>
      <c r="O454" s="155">
        <v>5789916</v>
      </c>
      <c r="P454" s="7"/>
      <c r="Q454" s="12">
        <f>+IF(IFERROR(VLOOKUP(Tabla3[[#This Row],[Column14]],Tabla4[[NIT]:[TOTAL CREDITO]],3,FALSE),0)="",0,IFERROR(VLOOKUP(Tabla3[[#This Row],[Column14]],Tabla4[[NIT]:[TOTAL CREDITO]],3,FALSE),0))</f>
        <v>548212607</v>
      </c>
      <c r="R454" s="9">
        <f>+IFERROR(VLOOKUP(Tabla3[[#This Row],[Column14]],Tabla4[[NIT]:[TOTAL CREDITO]],6,FALSE),0)</f>
        <v>0</v>
      </c>
      <c r="S4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4" s="5"/>
      <c r="AL454"/>
    </row>
    <row r="455" spans="1:38" ht="15" customHeight="1">
      <c r="A455" s="153" t="s">
        <v>1652</v>
      </c>
      <c r="B455" s="154">
        <v>42979</v>
      </c>
      <c r="C455" s="153" t="s">
        <v>1229</v>
      </c>
      <c r="D455" s="153" t="s">
        <v>1546</v>
      </c>
      <c r="E455" s="153" t="s">
        <v>1230</v>
      </c>
      <c r="F455" s="153">
        <v>1</v>
      </c>
      <c r="G455" s="153" t="s">
        <v>43</v>
      </c>
      <c r="H455" s="153">
        <v>1</v>
      </c>
      <c r="I455" s="153" t="s">
        <v>1217</v>
      </c>
      <c r="J455" s="153" t="s">
        <v>10</v>
      </c>
      <c r="K455" s="153" t="s">
        <v>11</v>
      </c>
      <c r="L455" s="153"/>
      <c r="M455" s="153" t="s">
        <v>42</v>
      </c>
      <c r="N455" s="153">
        <v>890330584</v>
      </c>
      <c r="O455" s="155">
        <v>7554622</v>
      </c>
      <c r="P455" s="7"/>
      <c r="Q455" s="12">
        <f>+IF(IFERROR(VLOOKUP(Tabla3[[#This Row],[Column14]],Tabla4[[NIT]:[TOTAL CREDITO]],3,FALSE),0)="",0,IFERROR(VLOOKUP(Tabla3[[#This Row],[Column14]],Tabla4[[NIT]:[TOTAL CREDITO]],3,FALSE),0))</f>
        <v>548212607</v>
      </c>
      <c r="R455" s="9">
        <f>+IFERROR(VLOOKUP(Tabla3[[#This Row],[Column14]],Tabla4[[NIT]:[TOTAL CREDITO]],6,FALSE),0)</f>
        <v>0</v>
      </c>
      <c r="S4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5" s="5"/>
      <c r="AL455"/>
    </row>
    <row r="456" spans="1:38" ht="15" customHeight="1">
      <c r="A456" s="153" t="s">
        <v>1652</v>
      </c>
      <c r="B456" s="154">
        <v>42979</v>
      </c>
      <c r="C456" s="153" t="s">
        <v>1229</v>
      </c>
      <c r="D456" s="153" t="s">
        <v>1546</v>
      </c>
      <c r="E456" s="153" t="s">
        <v>1230</v>
      </c>
      <c r="F456" s="153">
        <v>4</v>
      </c>
      <c r="G456" s="153" t="s">
        <v>43</v>
      </c>
      <c r="H456" s="153">
        <v>4</v>
      </c>
      <c r="I456" s="153" t="s">
        <v>1217</v>
      </c>
      <c r="J456" s="153" t="s">
        <v>352</v>
      </c>
      <c r="K456" s="153" t="s">
        <v>353</v>
      </c>
      <c r="L456" s="153"/>
      <c r="M456" s="153" t="s">
        <v>42</v>
      </c>
      <c r="N456" s="153">
        <v>890330584</v>
      </c>
      <c r="O456" s="155">
        <v>6133613</v>
      </c>
      <c r="P456" s="7"/>
      <c r="Q456" s="12">
        <f>+IF(IFERROR(VLOOKUP(Tabla3[[#This Row],[Column14]],Tabla4[[NIT]:[TOTAL CREDITO]],3,FALSE),0)="",0,IFERROR(VLOOKUP(Tabla3[[#This Row],[Column14]],Tabla4[[NIT]:[TOTAL CREDITO]],3,FALSE),0))</f>
        <v>548212607</v>
      </c>
      <c r="R456" s="9">
        <f>+IFERROR(VLOOKUP(Tabla3[[#This Row],[Column14]],Tabla4[[NIT]:[TOTAL CREDITO]],6,FALSE),0)</f>
        <v>0</v>
      </c>
      <c r="S4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6" s="5"/>
      <c r="AL456"/>
    </row>
    <row r="457" spans="1:38" ht="15" customHeight="1">
      <c r="A457" s="153" t="s">
        <v>1652</v>
      </c>
      <c r="B457" s="154">
        <v>42979</v>
      </c>
      <c r="C457" s="153" t="s">
        <v>1229</v>
      </c>
      <c r="D457" s="153" t="s">
        <v>1546</v>
      </c>
      <c r="E457" s="153" t="s">
        <v>1230</v>
      </c>
      <c r="F457" s="153">
        <v>2</v>
      </c>
      <c r="G457" s="153" t="s">
        <v>43</v>
      </c>
      <c r="H457" s="153">
        <v>2</v>
      </c>
      <c r="I457" s="153" t="s">
        <v>1217</v>
      </c>
      <c r="J457" s="153" t="s">
        <v>352</v>
      </c>
      <c r="K457" s="153" t="s">
        <v>17</v>
      </c>
      <c r="L457" s="153"/>
      <c r="M457" s="153" t="s">
        <v>42</v>
      </c>
      <c r="N457" s="153">
        <v>890330584</v>
      </c>
      <c r="O457" s="155">
        <v>6133613</v>
      </c>
      <c r="P457" s="7"/>
      <c r="Q457" s="12">
        <f>+IF(IFERROR(VLOOKUP(Tabla3[[#This Row],[Column14]],Tabla4[[NIT]:[TOTAL CREDITO]],3,FALSE),0)="",0,IFERROR(VLOOKUP(Tabla3[[#This Row],[Column14]],Tabla4[[NIT]:[TOTAL CREDITO]],3,FALSE),0))</f>
        <v>548212607</v>
      </c>
      <c r="R457" s="9">
        <f>+IFERROR(VLOOKUP(Tabla3[[#This Row],[Column14]],Tabla4[[NIT]:[TOTAL CREDITO]],6,FALSE),0)</f>
        <v>0</v>
      </c>
      <c r="S4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7" s="5"/>
      <c r="AL457"/>
    </row>
    <row r="458" spans="1:38" ht="15" customHeight="1">
      <c r="A458" s="153" t="s">
        <v>1652</v>
      </c>
      <c r="B458" s="154">
        <v>42979</v>
      </c>
      <c r="C458" s="153" t="s">
        <v>1229</v>
      </c>
      <c r="D458" s="153" t="s">
        <v>1546</v>
      </c>
      <c r="E458" s="153" t="s">
        <v>1230</v>
      </c>
      <c r="F458" s="153">
        <v>2</v>
      </c>
      <c r="G458" s="153" t="s">
        <v>43</v>
      </c>
      <c r="H458" s="153">
        <v>2</v>
      </c>
      <c r="I458" s="153" t="s">
        <v>1217</v>
      </c>
      <c r="J458" s="153" t="s">
        <v>1550</v>
      </c>
      <c r="K458" s="153" t="s">
        <v>1438</v>
      </c>
      <c r="L458" s="153"/>
      <c r="M458" s="153" t="s">
        <v>42</v>
      </c>
      <c r="N458" s="153">
        <v>890330584</v>
      </c>
      <c r="O458" s="155">
        <v>3521008</v>
      </c>
      <c r="P458" s="7"/>
      <c r="Q458" s="12">
        <f>+IF(IFERROR(VLOOKUP(Tabla3[[#This Row],[Column14]],Tabla4[[NIT]:[TOTAL CREDITO]],3,FALSE),0)="",0,IFERROR(VLOOKUP(Tabla3[[#This Row],[Column14]],Tabla4[[NIT]:[TOTAL CREDITO]],3,FALSE),0))</f>
        <v>548212607</v>
      </c>
      <c r="R458" s="9">
        <f>+IFERROR(VLOOKUP(Tabla3[[#This Row],[Column14]],Tabla4[[NIT]:[TOTAL CREDITO]],6,FALSE),0)</f>
        <v>0</v>
      </c>
      <c r="S4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8" s="5"/>
      <c r="AL458"/>
    </row>
    <row r="459" spans="1:38" ht="15" customHeight="1">
      <c r="A459" s="153" t="s">
        <v>1652</v>
      </c>
      <c r="B459" s="154">
        <v>42979</v>
      </c>
      <c r="C459" s="153" t="s">
        <v>1229</v>
      </c>
      <c r="D459" s="153" t="s">
        <v>1546</v>
      </c>
      <c r="E459" s="153" t="s">
        <v>1230</v>
      </c>
      <c r="F459" s="153">
        <v>2</v>
      </c>
      <c r="G459" s="153" t="s">
        <v>43</v>
      </c>
      <c r="H459" s="153">
        <v>2</v>
      </c>
      <c r="I459" s="153" t="s">
        <v>1217</v>
      </c>
      <c r="J459" s="153" t="s">
        <v>1433</v>
      </c>
      <c r="K459" s="153" t="s">
        <v>1426</v>
      </c>
      <c r="L459" s="153"/>
      <c r="M459" s="153" t="s">
        <v>42</v>
      </c>
      <c r="N459" s="153">
        <v>890330584</v>
      </c>
      <c r="O459" s="155">
        <v>3941176</v>
      </c>
      <c r="P459" s="7"/>
      <c r="Q459" s="12">
        <f>+IF(IFERROR(VLOOKUP(Tabla3[[#This Row],[Column14]],Tabla4[[NIT]:[TOTAL CREDITO]],3,FALSE),0)="",0,IFERROR(VLOOKUP(Tabla3[[#This Row],[Column14]],Tabla4[[NIT]:[TOTAL CREDITO]],3,FALSE),0))</f>
        <v>548212607</v>
      </c>
      <c r="R459" s="9">
        <f>+IFERROR(VLOOKUP(Tabla3[[#This Row],[Column14]],Tabla4[[NIT]:[TOTAL CREDITO]],6,FALSE),0)</f>
        <v>0</v>
      </c>
      <c r="S4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59" s="5"/>
      <c r="AL459"/>
    </row>
    <row r="460" spans="1:38" ht="15" customHeight="1">
      <c r="A460" s="153" t="s">
        <v>1652</v>
      </c>
      <c r="B460" s="154">
        <v>42979</v>
      </c>
      <c r="C460" s="153" t="s">
        <v>1229</v>
      </c>
      <c r="D460" s="153" t="s">
        <v>1546</v>
      </c>
      <c r="E460" s="153" t="s">
        <v>1230</v>
      </c>
      <c r="F460" s="153">
        <v>3</v>
      </c>
      <c r="G460" s="153" t="s">
        <v>43</v>
      </c>
      <c r="H460" s="153">
        <v>3</v>
      </c>
      <c r="I460" s="153" t="s">
        <v>1217</v>
      </c>
      <c r="J460" s="153" t="s">
        <v>1232</v>
      </c>
      <c r="K460" s="153" t="s">
        <v>353</v>
      </c>
      <c r="L460" s="153"/>
      <c r="M460" s="153" t="s">
        <v>42</v>
      </c>
      <c r="N460" s="153">
        <v>890330584</v>
      </c>
      <c r="O460" s="155">
        <v>5453782</v>
      </c>
      <c r="P460" s="7"/>
      <c r="Q460" s="12">
        <f>+IF(IFERROR(VLOOKUP(Tabla3[[#This Row],[Column14]],Tabla4[[NIT]:[TOTAL CREDITO]],3,FALSE),0)="",0,IFERROR(VLOOKUP(Tabla3[[#This Row],[Column14]],Tabla4[[NIT]:[TOTAL CREDITO]],3,FALSE),0))</f>
        <v>548212607</v>
      </c>
      <c r="R460" s="9">
        <f>+IFERROR(VLOOKUP(Tabla3[[#This Row],[Column14]],Tabla4[[NIT]:[TOTAL CREDITO]],6,FALSE),0)</f>
        <v>0</v>
      </c>
      <c r="S4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0" s="5"/>
      <c r="AL460"/>
    </row>
    <row r="461" spans="1:38" ht="15" customHeight="1">
      <c r="A461" s="153" t="s">
        <v>1652</v>
      </c>
      <c r="B461" s="154">
        <v>42979</v>
      </c>
      <c r="C461" s="153" t="s">
        <v>1229</v>
      </c>
      <c r="D461" s="153" t="s">
        <v>1546</v>
      </c>
      <c r="E461" s="153" t="s">
        <v>1230</v>
      </c>
      <c r="F461" s="153">
        <v>2</v>
      </c>
      <c r="G461" s="153" t="s">
        <v>43</v>
      </c>
      <c r="H461" s="153">
        <v>2</v>
      </c>
      <c r="I461" s="153" t="s">
        <v>1217</v>
      </c>
      <c r="J461" s="153" t="s">
        <v>1232</v>
      </c>
      <c r="K461" s="153" t="s">
        <v>17</v>
      </c>
      <c r="L461" s="153"/>
      <c r="M461" s="153" t="s">
        <v>42</v>
      </c>
      <c r="N461" s="153">
        <v>890330584</v>
      </c>
      <c r="O461" s="155">
        <v>5453782</v>
      </c>
      <c r="P461" s="7"/>
      <c r="Q461" s="12">
        <f>+IF(IFERROR(VLOOKUP(Tabla3[[#This Row],[Column14]],Tabla4[[NIT]:[TOTAL CREDITO]],3,FALSE),0)="",0,IFERROR(VLOOKUP(Tabla3[[#This Row],[Column14]],Tabla4[[NIT]:[TOTAL CREDITO]],3,FALSE),0))</f>
        <v>548212607</v>
      </c>
      <c r="R461" s="9">
        <f>+IFERROR(VLOOKUP(Tabla3[[#This Row],[Column14]],Tabla4[[NIT]:[TOTAL CREDITO]],6,FALSE),0)</f>
        <v>0</v>
      </c>
      <c r="S4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1" s="5"/>
      <c r="AL461"/>
    </row>
    <row r="462" spans="1:38" ht="15" customHeight="1">
      <c r="A462" s="153" t="s">
        <v>1652</v>
      </c>
      <c r="B462" s="154">
        <v>42979</v>
      </c>
      <c r="C462" s="153" t="s">
        <v>1229</v>
      </c>
      <c r="D462" s="153" t="s">
        <v>1546</v>
      </c>
      <c r="E462" s="153" t="s">
        <v>1230</v>
      </c>
      <c r="F462" s="153">
        <v>1</v>
      </c>
      <c r="G462" s="153" t="s">
        <v>43</v>
      </c>
      <c r="H462" s="153">
        <v>1</v>
      </c>
      <c r="I462" s="153" t="s">
        <v>1217</v>
      </c>
      <c r="J462" s="153" t="s">
        <v>1232</v>
      </c>
      <c r="K462" s="153" t="s">
        <v>44</v>
      </c>
      <c r="L462" s="153"/>
      <c r="M462" s="153" t="s">
        <v>42</v>
      </c>
      <c r="N462" s="153">
        <v>890330584</v>
      </c>
      <c r="O462" s="155">
        <v>5453782</v>
      </c>
      <c r="P462" s="7"/>
      <c r="Q462" s="12">
        <f>+IF(IFERROR(VLOOKUP(Tabla3[[#This Row],[Column14]],Tabla4[[NIT]:[TOTAL CREDITO]],3,FALSE),0)="",0,IFERROR(VLOOKUP(Tabla3[[#This Row],[Column14]],Tabla4[[NIT]:[TOTAL CREDITO]],3,FALSE),0))</f>
        <v>548212607</v>
      </c>
      <c r="R462" s="9">
        <f>+IFERROR(VLOOKUP(Tabla3[[#This Row],[Column14]],Tabla4[[NIT]:[TOTAL CREDITO]],6,FALSE),0)</f>
        <v>0</v>
      </c>
      <c r="S4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2" s="5"/>
      <c r="AL462"/>
    </row>
    <row r="463" spans="1:38" ht="15" customHeight="1">
      <c r="A463" s="153" t="s">
        <v>1652</v>
      </c>
      <c r="B463" s="154">
        <v>42979</v>
      </c>
      <c r="C463" s="153" t="s">
        <v>1229</v>
      </c>
      <c r="D463" s="153" t="s">
        <v>1546</v>
      </c>
      <c r="E463" s="153" t="s">
        <v>1230</v>
      </c>
      <c r="F463" s="153">
        <v>3</v>
      </c>
      <c r="G463" s="153" t="s">
        <v>43</v>
      </c>
      <c r="H463" s="153">
        <v>3</v>
      </c>
      <c r="I463" s="153" t="s">
        <v>1217</v>
      </c>
      <c r="J463" s="153" t="s">
        <v>1437</v>
      </c>
      <c r="K463" s="153" t="s">
        <v>1436</v>
      </c>
      <c r="L463" s="153"/>
      <c r="M463" s="153" t="s">
        <v>42</v>
      </c>
      <c r="N463" s="153">
        <v>890330584</v>
      </c>
      <c r="O463" s="155">
        <v>3696639</v>
      </c>
      <c r="P463" s="7"/>
      <c r="Q463" s="12">
        <f>+IF(IFERROR(VLOOKUP(Tabla3[[#This Row],[Column14]],Tabla4[[NIT]:[TOTAL CREDITO]],3,FALSE),0)="",0,IFERROR(VLOOKUP(Tabla3[[#This Row],[Column14]],Tabla4[[NIT]:[TOTAL CREDITO]],3,FALSE),0))</f>
        <v>548212607</v>
      </c>
      <c r="R463" s="9">
        <f>+IFERROR(VLOOKUP(Tabla3[[#This Row],[Column14]],Tabla4[[NIT]:[TOTAL CREDITO]],6,FALSE),0)</f>
        <v>0</v>
      </c>
      <c r="S4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3" s="5"/>
      <c r="AL463"/>
    </row>
    <row r="464" spans="1:38" ht="15" customHeight="1">
      <c r="A464" s="153" t="s">
        <v>1652</v>
      </c>
      <c r="B464" s="154">
        <v>42979</v>
      </c>
      <c r="C464" s="153" t="s">
        <v>1229</v>
      </c>
      <c r="D464" s="153" t="s">
        <v>1546</v>
      </c>
      <c r="E464" s="153" t="s">
        <v>1230</v>
      </c>
      <c r="F464" s="153">
        <v>2</v>
      </c>
      <c r="G464" s="153" t="s">
        <v>43</v>
      </c>
      <c r="H464" s="153">
        <v>2</v>
      </c>
      <c r="I464" s="153" t="s">
        <v>1217</v>
      </c>
      <c r="J464" s="153" t="s">
        <v>1437</v>
      </c>
      <c r="K464" s="153" t="s">
        <v>16</v>
      </c>
      <c r="L464" s="153"/>
      <c r="M464" s="153" t="s">
        <v>42</v>
      </c>
      <c r="N464" s="153">
        <v>890330584</v>
      </c>
      <c r="O464" s="155">
        <v>3696639</v>
      </c>
      <c r="P464" s="7"/>
      <c r="Q464" s="12">
        <f>+IF(IFERROR(VLOOKUP(Tabla3[[#This Row],[Column14]],Tabla4[[NIT]:[TOTAL CREDITO]],3,FALSE),0)="",0,IFERROR(VLOOKUP(Tabla3[[#This Row],[Column14]],Tabla4[[NIT]:[TOTAL CREDITO]],3,FALSE),0))</f>
        <v>548212607</v>
      </c>
      <c r="R464" s="9">
        <f>+IFERROR(VLOOKUP(Tabla3[[#This Row],[Column14]],Tabla4[[NIT]:[TOTAL CREDITO]],6,FALSE),0)</f>
        <v>0</v>
      </c>
      <c r="S4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4" s="5"/>
      <c r="AL464"/>
    </row>
    <row r="465" spans="1:38" ht="15" customHeight="1">
      <c r="A465" s="153" t="s">
        <v>1653</v>
      </c>
      <c r="B465" s="154">
        <v>42979</v>
      </c>
      <c r="C465" s="153" t="s">
        <v>1229</v>
      </c>
      <c r="D465" s="153" t="s">
        <v>1546</v>
      </c>
      <c r="E465" s="153" t="s">
        <v>1230</v>
      </c>
      <c r="F465" s="153">
        <v>1</v>
      </c>
      <c r="G465" s="153" t="s">
        <v>43</v>
      </c>
      <c r="H465" s="153">
        <v>1</v>
      </c>
      <c r="I465" s="153" t="s">
        <v>1218</v>
      </c>
      <c r="J465" s="153" t="s">
        <v>1442</v>
      </c>
      <c r="K465" s="153" t="s">
        <v>16</v>
      </c>
      <c r="L465" s="153"/>
      <c r="M465" s="153" t="s">
        <v>55</v>
      </c>
      <c r="N465" s="153">
        <v>890330584</v>
      </c>
      <c r="O465" s="155">
        <v>11496063</v>
      </c>
      <c r="P465" s="7"/>
      <c r="Q465" s="12">
        <f>+IF(IFERROR(VLOOKUP(Tabla3[[#This Row],[Column14]],Tabla4[[NIT]:[TOTAL CREDITO]],3,FALSE),0)="",0,IFERROR(VLOOKUP(Tabla3[[#This Row],[Column14]],Tabla4[[NIT]:[TOTAL CREDITO]],3,FALSE),0))</f>
        <v>548212607</v>
      </c>
      <c r="R465" s="9">
        <f>+IFERROR(VLOOKUP(Tabla3[[#This Row],[Column14]],Tabla4[[NIT]:[TOTAL CREDITO]],6,FALSE),0)</f>
        <v>0</v>
      </c>
      <c r="S4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5" s="5"/>
      <c r="AL465"/>
    </row>
    <row r="466" spans="1:38" ht="15" customHeight="1">
      <c r="A466" s="153" t="s">
        <v>1653</v>
      </c>
      <c r="B466" s="154">
        <v>42979</v>
      </c>
      <c r="C466" s="153" t="s">
        <v>1229</v>
      </c>
      <c r="D466" s="153" t="s">
        <v>1546</v>
      </c>
      <c r="E466" s="153" t="s">
        <v>1230</v>
      </c>
      <c r="F466" s="153">
        <v>1</v>
      </c>
      <c r="G466" s="153" t="s">
        <v>43</v>
      </c>
      <c r="H466" s="153">
        <v>1</v>
      </c>
      <c r="I466" s="153" t="s">
        <v>1218</v>
      </c>
      <c r="J466" s="153" t="s">
        <v>27</v>
      </c>
      <c r="K466" s="153" t="s">
        <v>26</v>
      </c>
      <c r="L466" s="153"/>
      <c r="M466" s="153" t="s">
        <v>55</v>
      </c>
      <c r="N466" s="153">
        <v>890330584</v>
      </c>
      <c r="O466" s="155">
        <v>5789916</v>
      </c>
      <c r="P466" s="7"/>
      <c r="Q466" s="12">
        <f>+IF(IFERROR(VLOOKUP(Tabla3[[#This Row],[Column14]],Tabla4[[NIT]:[TOTAL CREDITO]],3,FALSE),0)="",0,IFERROR(VLOOKUP(Tabla3[[#This Row],[Column14]],Tabla4[[NIT]:[TOTAL CREDITO]],3,FALSE),0))</f>
        <v>548212607</v>
      </c>
      <c r="R466" s="9">
        <f>+IFERROR(VLOOKUP(Tabla3[[#This Row],[Column14]],Tabla4[[NIT]:[TOTAL CREDITO]],6,FALSE),0)</f>
        <v>0</v>
      </c>
      <c r="S4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6" s="5"/>
      <c r="AL466"/>
    </row>
    <row r="467" spans="1:38" ht="15" customHeight="1">
      <c r="A467" s="153" t="s">
        <v>1653</v>
      </c>
      <c r="B467" s="154">
        <v>42979</v>
      </c>
      <c r="C467" s="153" t="s">
        <v>1229</v>
      </c>
      <c r="D467" s="153" t="s">
        <v>1546</v>
      </c>
      <c r="E467" s="153" t="s">
        <v>1230</v>
      </c>
      <c r="F467" s="153">
        <v>2</v>
      </c>
      <c r="G467" s="153" t="s">
        <v>43</v>
      </c>
      <c r="H467" s="153">
        <v>2</v>
      </c>
      <c r="I467" s="153" t="s">
        <v>1218</v>
      </c>
      <c r="J467" s="153" t="s">
        <v>10</v>
      </c>
      <c r="K467" s="153" t="s">
        <v>13</v>
      </c>
      <c r="L467" s="153"/>
      <c r="M467" s="153" t="s">
        <v>55</v>
      </c>
      <c r="N467" s="153">
        <v>890330584</v>
      </c>
      <c r="O467" s="155">
        <v>7554622</v>
      </c>
      <c r="P467" s="7"/>
      <c r="Q467" s="12">
        <f>+IF(IFERROR(VLOOKUP(Tabla3[[#This Row],[Column14]],Tabla4[[NIT]:[TOTAL CREDITO]],3,FALSE),0)="",0,IFERROR(VLOOKUP(Tabla3[[#This Row],[Column14]],Tabla4[[NIT]:[TOTAL CREDITO]],3,FALSE),0))</f>
        <v>548212607</v>
      </c>
      <c r="R467" s="9">
        <f>+IFERROR(VLOOKUP(Tabla3[[#This Row],[Column14]],Tabla4[[NIT]:[TOTAL CREDITO]],6,FALSE),0)</f>
        <v>0</v>
      </c>
      <c r="S4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7" s="5"/>
      <c r="AL467"/>
    </row>
    <row r="468" spans="1:38" ht="15" customHeight="1">
      <c r="A468" s="153" t="s">
        <v>1653</v>
      </c>
      <c r="B468" s="154">
        <v>42979</v>
      </c>
      <c r="C468" s="153" t="s">
        <v>1229</v>
      </c>
      <c r="D468" s="153" t="s">
        <v>1546</v>
      </c>
      <c r="E468" s="153" t="s">
        <v>1230</v>
      </c>
      <c r="F468" s="153">
        <v>1</v>
      </c>
      <c r="G468" s="153" t="s">
        <v>43</v>
      </c>
      <c r="H468" s="153">
        <v>1</v>
      </c>
      <c r="I468" s="153" t="s">
        <v>1218</v>
      </c>
      <c r="J468" s="153" t="s">
        <v>352</v>
      </c>
      <c r="K468" s="153" t="s">
        <v>353</v>
      </c>
      <c r="L468" s="153"/>
      <c r="M468" s="153" t="s">
        <v>55</v>
      </c>
      <c r="N468" s="153">
        <v>890330584</v>
      </c>
      <c r="O468" s="155">
        <v>6133613</v>
      </c>
      <c r="P468" s="7"/>
      <c r="Q468" s="12">
        <f>+IF(IFERROR(VLOOKUP(Tabla3[[#This Row],[Column14]],Tabla4[[NIT]:[TOTAL CREDITO]],3,FALSE),0)="",0,IFERROR(VLOOKUP(Tabla3[[#This Row],[Column14]],Tabla4[[NIT]:[TOTAL CREDITO]],3,FALSE),0))</f>
        <v>548212607</v>
      </c>
      <c r="R468" s="9">
        <f>+IFERROR(VLOOKUP(Tabla3[[#This Row],[Column14]],Tabla4[[NIT]:[TOTAL CREDITO]],6,FALSE),0)</f>
        <v>0</v>
      </c>
      <c r="S4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8" s="5"/>
      <c r="AL468"/>
    </row>
    <row r="469" spans="1:38" ht="15" customHeight="1">
      <c r="A469" s="153" t="s">
        <v>1653</v>
      </c>
      <c r="B469" s="154">
        <v>42979</v>
      </c>
      <c r="C469" s="153" t="s">
        <v>1229</v>
      </c>
      <c r="D469" s="153" t="s">
        <v>1546</v>
      </c>
      <c r="E469" s="153" t="s">
        <v>1230</v>
      </c>
      <c r="F469" s="153">
        <v>1</v>
      </c>
      <c r="G469" s="153" t="s">
        <v>43</v>
      </c>
      <c r="H469" s="153">
        <v>1</v>
      </c>
      <c r="I469" s="153" t="s">
        <v>1218</v>
      </c>
      <c r="J469" s="153" t="s">
        <v>352</v>
      </c>
      <c r="K469" s="153" t="s">
        <v>44</v>
      </c>
      <c r="L469" s="153"/>
      <c r="M469" s="153" t="s">
        <v>55</v>
      </c>
      <c r="N469" s="153">
        <v>890330584</v>
      </c>
      <c r="O469" s="155">
        <v>6133613</v>
      </c>
      <c r="P469" s="7"/>
      <c r="Q469" s="12">
        <f>+IF(IFERROR(VLOOKUP(Tabla3[[#This Row],[Column14]],Tabla4[[NIT]:[TOTAL CREDITO]],3,FALSE),0)="",0,IFERROR(VLOOKUP(Tabla3[[#This Row],[Column14]],Tabla4[[NIT]:[TOTAL CREDITO]],3,FALSE),0))</f>
        <v>548212607</v>
      </c>
      <c r="R469" s="9">
        <f>+IFERROR(VLOOKUP(Tabla3[[#This Row],[Column14]],Tabla4[[NIT]:[TOTAL CREDITO]],6,FALSE),0)</f>
        <v>0</v>
      </c>
      <c r="S4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69" s="5"/>
      <c r="AL469"/>
    </row>
    <row r="470" spans="1:38" ht="15" customHeight="1">
      <c r="A470" s="153" t="s">
        <v>1653</v>
      </c>
      <c r="B470" s="154">
        <v>42979</v>
      </c>
      <c r="C470" s="153" t="s">
        <v>1229</v>
      </c>
      <c r="D470" s="153" t="s">
        <v>1546</v>
      </c>
      <c r="E470" s="153" t="s">
        <v>1230</v>
      </c>
      <c r="F470" s="153">
        <v>1</v>
      </c>
      <c r="G470" s="153" t="s">
        <v>43</v>
      </c>
      <c r="H470" s="153">
        <v>1</v>
      </c>
      <c r="I470" s="153" t="s">
        <v>1218</v>
      </c>
      <c r="J470" s="153" t="s">
        <v>352</v>
      </c>
      <c r="K470" s="153" t="s">
        <v>17</v>
      </c>
      <c r="L470" s="153"/>
      <c r="M470" s="153" t="s">
        <v>55</v>
      </c>
      <c r="N470" s="153">
        <v>890330584</v>
      </c>
      <c r="O470" s="155">
        <v>6133613</v>
      </c>
      <c r="P470" s="7"/>
      <c r="Q470" s="12">
        <f>+IF(IFERROR(VLOOKUP(Tabla3[[#This Row],[Column14]],Tabla4[[NIT]:[TOTAL CREDITO]],3,FALSE),0)="",0,IFERROR(VLOOKUP(Tabla3[[#This Row],[Column14]],Tabla4[[NIT]:[TOTAL CREDITO]],3,FALSE),0))</f>
        <v>548212607</v>
      </c>
      <c r="R470" s="9">
        <f>+IFERROR(VLOOKUP(Tabla3[[#This Row],[Column14]],Tabla4[[NIT]:[TOTAL CREDITO]],6,FALSE),0)</f>
        <v>0</v>
      </c>
      <c r="S4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0" s="5"/>
      <c r="AL470"/>
    </row>
    <row r="471" spans="1:38" ht="15" customHeight="1">
      <c r="A471" s="153" t="s">
        <v>1653</v>
      </c>
      <c r="B471" s="154">
        <v>42979</v>
      </c>
      <c r="C471" s="153" t="s">
        <v>1229</v>
      </c>
      <c r="D471" s="153" t="s">
        <v>1546</v>
      </c>
      <c r="E471" s="153" t="s">
        <v>1230</v>
      </c>
      <c r="F471" s="153">
        <v>1</v>
      </c>
      <c r="G471" s="153" t="s">
        <v>43</v>
      </c>
      <c r="H471" s="153">
        <v>1</v>
      </c>
      <c r="I471" s="153" t="s">
        <v>1218</v>
      </c>
      <c r="J471" s="153" t="s">
        <v>352</v>
      </c>
      <c r="K471" s="153" t="s">
        <v>472</v>
      </c>
      <c r="L471" s="153"/>
      <c r="M471" s="153" t="s">
        <v>55</v>
      </c>
      <c r="N471" s="153">
        <v>890330584</v>
      </c>
      <c r="O471" s="155">
        <v>6133613</v>
      </c>
      <c r="P471" s="7"/>
      <c r="Q471" s="12">
        <f>+IF(IFERROR(VLOOKUP(Tabla3[[#This Row],[Column14]],Tabla4[[NIT]:[TOTAL CREDITO]],3,FALSE),0)="",0,IFERROR(VLOOKUP(Tabla3[[#This Row],[Column14]],Tabla4[[NIT]:[TOTAL CREDITO]],3,FALSE),0))</f>
        <v>548212607</v>
      </c>
      <c r="R471" s="9">
        <f>+IFERROR(VLOOKUP(Tabla3[[#This Row],[Column14]],Tabla4[[NIT]:[TOTAL CREDITO]],6,FALSE),0)</f>
        <v>0</v>
      </c>
      <c r="S4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1" s="5"/>
      <c r="AL471"/>
    </row>
    <row r="472" spans="1:38" ht="15" customHeight="1">
      <c r="A472" s="153" t="s">
        <v>1653</v>
      </c>
      <c r="B472" s="154">
        <v>42979</v>
      </c>
      <c r="C472" s="153" t="s">
        <v>1229</v>
      </c>
      <c r="D472" s="153" t="s">
        <v>1546</v>
      </c>
      <c r="E472" s="153" t="s">
        <v>1230</v>
      </c>
      <c r="F472" s="153">
        <v>1</v>
      </c>
      <c r="G472" s="153" t="s">
        <v>43</v>
      </c>
      <c r="H472" s="153">
        <v>1</v>
      </c>
      <c r="I472" s="153" t="s">
        <v>1218</v>
      </c>
      <c r="J472" s="153" t="s">
        <v>1550</v>
      </c>
      <c r="K472" s="153" t="s">
        <v>1438</v>
      </c>
      <c r="L472" s="153"/>
      <c r="M472" s="153" t="s">
        <v>55</v>
      </c>
      <c r="N472" s="153">
        <v>890330584</v>
      </c>
      <c r="O472" s="155">
        <v>3521008</v>
      </c>
      <c r="P472" s="7"/>
      <c r="Q472" s="12">
        <f>+IF(IFERROR(VLOOKUP(Tabla3[[#This Row],[Column14]],Tabla4[[NIT]:[TOTAL CREDITO]],3,FALSE),0)="",0,IFERROR(VLOOKUP(Tabla3[[#This Row],[Column14]],Tabla4[[NIT]:[TOTAL CREDITO]],3,FALSE),0))</f>
        <v>548212607</v>
      </c>
      <c r="R472" s="9">
        <f>+IFERROR(VLOOKUP(Tabla3[[#This Row],[Column14]],Tabla4[[NIT]:[TOTAL CREDITO]],6,FALSE),0)</f>
        <v>0</v>
      </c>
      <c r="S4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2" s="5"/>
      <c r="AL472"/>
    </row>
    <row r="473" spans="1:38" ht="15" customHeight="1">
      <c r="A473" s="153" t="s">
        <v>1653</v>
      </c>
      <c r="B473" s="154">
        <v>42979</v>
      </c>
      <c r="C473" s="153" t="s">
        <v>1229</v>
      </c>
      <c r="D473" s="153" t="s">
        <v>1546</v>
      </c>
      <c r="E473" s="153" t="s">
        <v>1230</v>
      </c>
      <c r="F473" s="153">
        <v>1</v>
      </c>
      <c r="G473" s="153" t="s">
        <v>43</v>
      </c>
      <c r="H473" s="153">
        <v>1</v>
      </c>
      <c r="I473" s="153" t="s">
        <v>1218</v>
      </c>
      <c r="J473" s="153" t="s">
        <v>1550</v>
      </c>
      <c r="K473" s="153" t="s">
        <v>1426</v>
      </c>
      <c r="L473" s="153"/>
      <c r="M473" s="153" t="s">
        <v>55</v>
      </c>
      <c r="N473" s="153">
        <v>890330584</v>
      </c>
      <c r="O473" s="155">
        <v>3521008</v>
      </c>
      <c r="P473" s="7"/>
      <c r="Q473" s="12">
        <f>+IF(IFERROR(VLOOKUP(Tabla3[[#This Row],[Column14]],Tabla4[[NIT]:[TOTAL CREDITO]],3,FALSE),0)="",0,IFERROR(VLOOKUP(Tabla3[[#This Row],[Column14]],Tabla4[[NIT]:[TOTAL CREDITO]],3,FALSE),0))</f>
        <v>548212607</v>
      </c>
      <c r="R473" s="9">
        <f>+IFERROR(VLOOKUP(Tabla3[[#This Row],[Column14]],Tabla4[[NIT]:[TOTAL CREDITO]],6,FALSE),0)</f>
        <v>0</v>
      </c>
      <c r="S4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3" s="5"/>
      <c r="AL473"/>
    </row>
    <row r="474" spans="1:38" ht="15" customHeight="1">
      <c r="A474" s="153" t="s">
        <v>1653</v>
      </c>
      <c r="B474" s="154">
        <v>42979</v>
      </c>
      <c r="C474" s="153" t="s">
        <v>1229</v>
      </c>
      <c r="D474" s="153" t="s">
        <v>1546</v>
      </c>
      <c r="E474" s="153" t="s">
        <v>1230</v>
      </c>
      <c r="F474" s="153">
        <v>2</v>
      </c>
      <c r="G474" s="153" t="s">
        <v>43</v>
      </c>
      <c r="H474" s="153">
        <v>2</v>
      </c>
      <c r="I474" s="153" t="s">
        <v>1218</v>
      </c>
      <c r="J474" s="153" t="s">
        <v>1428</v>
      </c>
      <c r="K474" s="153" t="s">
        <v>32</v>
      </c>
      <c r="L474" s="153"/>
      <c r="M474" s="153" t="s">
        <v>55</v>
      </c>
      <c r="N474" s="153">
        <v>890330584</v>
      </c>
      <c r="O474" s="155">
        <v>3067227</v>
      </c>
      <c r="P474" s="7"/>
      <c r="Q474" s="12">
        <f>+IF(IFERROR(VLOOKUP(Tabla3[[#This Row],[Column14]],Tabla4[[NIT]:[TOTAL CREDITO]],3,FALSE),0)="",0,IFERROR(VLOOKUP(Tabla3[[#This Row],[Column14]],Tabla4[[NIT]:[TOTAL CREDITO]],3,FALSE),0))</f>
        <v>548212607</v>
      </c>
      <c r="R474" s="9">
        <f>+IFERROR(VLOOKUP(Tabla3[[#This Row],[Column14]],Tabla4[[NIT]:[TOTAL CREDITO]],6,FALSE),0)</f>
        <v>0</v>
      </c>
      <c r="S4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4" s="5"/>
      <c r="AL474"/>
    </row>
    <row r="475" spans="1:38" ht="15" customHeight="1">
      <c r="A475" s="153" t="s">
        <v>1653</v>
      </c>
      <c r="B475" s="154">
        <v>42979</v>
      </c>
      <c r="C475" s="153" t="s">
        <v>1229</v>
      </c>
      <c r="D475" s="153" t="s">
        <v>1546</v>
      </c>
      <c r="E475" s="153" t="s">
        <v>1230</v>
      </c>
      <c r="F475" s="153">
        <v>2</v>
      </c>
      <c r="G475" s="153" t="s">
        <v>43</v>
      </c>
      <c r="H475" s="153">
        <v>2</v>
      </c>
      <c r="I475" s="153" t="s">
        <v>1218</v>
      </c>
      <c r="J475" s="153" t="s">
        <v>1433</v>
      </c>
      <c r="K475" s="153" t="s">
        <v>1426</v>
      </c>
      <c r="L475" s="153"/>
      <c r="M475" s="153" t="s">
        <v>55</v>
      </c>
      <c r="N475" s="153">
        <v>890330584</v>
      </c>
      <c r="O475" s="155">
        <v>3941176</v>
      </c>
      <c r="P475" s="7"/>
      <c r="Q475" s="12">
        <f>+IF(IFERROR(VLOOKUP(Tabla3[[#This Row],[Column14]],Tabla4[[NIT]:[TOTAL CREDITO]],3,FALSE),0)="",0,IFERROR(VLOOKUP(Tabla3[[#This Row],[Column14]],Tabla4[[NIT]:[TOTAL CREDITO]],3,FALSE),0))</f>
        <v>548212607</v>
      </c>
      <c r="R475" s="9">
        <f>+IFERROR(VLOOKUP(Tabla3[[#This Row],[Column14]],Tabla4[[NIT]:[TOTAL CREDITO]],6,FALSE),0)</f>
        <v>0</v>
      </c>
      <c r="S4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5" s="5"/>
      <c r="AL475"/>
    </row>
    <row r="476" spans="1:38" ht="15" customHeight="1">
      <c r="A476" s="153" t="s">
        <v>1653</v>
      </c>
      <c r="B476" s="154">
        <v>42979</v>
      </c>
      <c r="C476" s="153" t="s">
        <v>1229</v>
      </c>
      <c r="D476" s="153" t="s">
        <v>1546</v>
      </c>
      <c r="E476" s="153" t="s">
        <v>1230</v>
      </c>
      <c r="F476" s="153">
        <v>2</v>
      </c>
      <c r="G476" s="153" t="s">
        <v>43</v>
      </c>
      <c r="H476" s="153">
        <v>2</v>
      </c>
      <c r="I476" s="153" t="s">
        <v>1218</v>
      </c>
      <c r="J476" s="153" t="s">
        <v>1433</v>
      </c>
      <c r="K476" s="153" t="s">
        <v>16</v>
      </c>
      <c r="L476" s="153"/>
      <c r="M476" s="153" t="s">
        <v>55</v>
      </c>
      <c r="N476" s="153">
        <v>890330584</v>
      </c>
      <c r="O476" s="155">
        <v>3941176</v>
      </c>
      <c r="P476" s="7"/>
      <c r="Q476" s="12">
        <f>+IF(IFERROR(VLOOKUP(Tabla3[[#This Row],[Column14]],Tabla4[[NIT]:[TOTAL CREDITO]],3,FALSE),0)="",0,IFERROR(VLOOKUP(Tabla3[[#This Row],[Column14]],Tabla4[[NIT]:[TOTAL CREDITO]],3,FALSE),0))</f>
        <v>548212607</v>
      </c>
      <c r="R476" s="9">
        <f>+IFERROR(VLOOKUP(Tabla3[[#This Row],[Column14]],Tabla4[[NIT]:[TOTAL CREDITO]],6,FALSE),0)</f>
        <v>0</v>
      </c>
      <c r="S4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6" s="5"/>
      <c r="AL476"/>
    </row>
    <row r="477" spans="1:38" ht="15" customHeight="1">
      <c r="A477" s="153" t="s">
        <v>1653</v>
      </c>
      <c r="B477" s="154">
        <v>42979</v>
      </c>
      <c r="C477" s="153" t="s">
        <v>1229</v>
      </c>
      <c r="D477" s="153" t="s">
        <v>1546</v>
      </c>
      <c r="E477" s="153" t="s">
        <v>1230</v>
      </c>
      <c r="F477" s="153">
        <v>3</v>
      </c>
      <c r="G477" s="153" t="s">
        <v>43</v>
      </c>
      <c r="H477" s="153">
        <v>3</v>
      </c>
      <c r="I477" s="153" t="s">
        <v>1218</v>
      </c>
      <c r="J477" s="153" t="s">
        <v>1437</v>
      </c>
      <c r="K477" s="153" t="s">
        <v>1436</v>
      </c>
      <c r="L477" s="153"/>
      <c r="M477" s="153" t="s">
        <v>55</v>
      </c>
      <c r="N477" s="153">
        <v>890330584</v>
      </c>
      <c r="O477" s="155">
        <v>3696639</v>
      </c>
      <c r="P477" s="7"/>
      <c r="Q477" s="12">
        <f>+IF(IFERROR(VLOOKUP(Tabla3[[#This Row],[Column14]],Tabla4[[NIT]:[TOTAL CREDITO]],3,FALSE),0)="",0,IFERROR(VLOOKUP(Tabla3[[#This Row],[Column14]],Tabla4[[NIT]:[TOTAL CREDITO]],3,FALSE),0))</f>
        <v>548212607</v>
      </c>
      <c r="R477" s="9">
        <f>+IFERROR(VLOOKUP(Tabla3[[#This Row],[Column14]],Tabla4[[NIT]:[TOTAL CREDITO]],6,FALSE),0)</f>
        <v>0</v>
      </c>
      <c r="S4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7" s="5"/>
      <c r="AL477"/>
    </row>
    <row r="478" spans="1:38" ht="15" customHeight="1">
      <c r="A478" s="153" t="s">
        <v>1653</v>
      </c>
      <c r="B478" s="154">
        <v>42979</v>
      </c>
      <c r="C478" s="153" t="s">
        <v>1229</v>
      </c>
      <c r="D478" s="153" t="s">
        <v>1546</v>
      </c>
      <c r="E478" s="153" t="s">
        <v>1230</v>
      </c>
      <c r="F478" s="153">
        <v>2</v>
      </c>
      <c r="G478" s="153" t="s">
        <v>43</v>
      </c>
      <c r="H478" s="153">
        <v>2</v>
      </c>
      <c r="I478" s="153" t="s">
        <v>1218</v>
      </c>
      <c r="J478" s="153" t="s">
        <v>1437</v>
      </c>
      <c r="K478" s="153" t="s">
        <v>1438</v>
      </c>
      <c r="L478" s="153"/>
      <c r="M478" s="153" t="s">
        <v>55</v>
      </c>
      <c r="N478" s="153">
        <v>890330584</v>
      </c>
      <c r="O478" s="155">
        <v>3696639</v>
      </c>
      <c r="P478" s="7"/>
      <c r="Q478" s="12">
        <f>+IF(IFERROR(VLOOKUP(Tabla3[[#This Row],[Column14]],Tabla4[[NIT]:[TOTAL CREDITO]],3,FALSE),0)="",0,IFERROR(VLOOKUP(Tabla3[[#This Row],[Column14]],Tabla4[[NIT]:[TOTAL CREDITO]],3,FALSE),0))</f>
        <v>548212607</v>
      </c>
      <c r="R478" s="9">
        <f>+IFERROR(VLOOKUP(Tabla3[[#This Row],[Column14]],Tabla4[[NIT]:[TOTAL CREDITO]],6,FALSE),0)</f>
        <v>0</v>
      </c>
      <c r="S4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8" s="5"/>
      <c r="AL478"/>
    </row>
    <row r="479" spans="1:38" ht="15" customHeight="1">
      <c r="A479" s="153" t="s">
        <v>1653</v>
      </c>
      <c r="B479" s="154">
        <v>42979</v>
      </c>
      <c r="C479" s="153" t="s">
        <v>1229</v>
      </c>
      <c r="D479" s="153" t="s">
        <v>1546</v>
      </c>
      <c r="E479" s="153" t="s">
        <v>1230</v>
      </c>
      <c r="F479" s="153">
        <v>4</v>
      </c>
      <c r="G479" s="153" t="s">
        <v>43</v>
      </c>
      <c r="H479" s="153">
        <v>4</v>
      </c>
      <c r="I479" s="153" t="s">
        <v>1218</v>
      </c>
      <c r="J479" s="153" t="s">
        <v>1437</v>
      </c>
      <c r="K479" s="153" t="s">
        <v>16</v>
      </c>
      <c r="L479" s="153"/>
      <c r="M479" s="153" t="s">
        <v>55</v>
      </c>
      <c r="N479" s="153">
        <v>890330584</v>
      </c>
      <c r="O479" s="155">
        <v>3696639</v>
      </c>
      <c r="P479" s="7"/>
      <c r="Q479" s="12">
        <f>+IF(IFERROR(VLOOKUP(Tabla3[[#This Row],[Column14]],Tabla4[[NIT]:[TOTAL CREDITO]],3,FALSE),0)="",0,IFERROR(VLOOKUP(Tabla3[[#This Row],[Column14]],Tabla4[[NIT]:[TOTAL CREDITO]],3,FALSE),0))</f>
        <v>548212607</v>
      </c>
      <c r="R479" s="9">
        <f>+IFERROR(VLOOKUP(Tabla3[[#This Row],[Column14]],Tabla4[[NIT]:[TOTAL CREDITO]],6,FALSE),0)</f>
        <v>0</v>
      </c>
      <c r="S4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79" s="5"/>
      <c r="AL479"/>
    </row>
    <row r="480" spans="1:38" ht="15" customHeight="1">
      <c r="A480" s="153" t="s">
        <v>1654</v>
      </c>
      <c r="B480" s="154">
        <v>42979</v>
      </c>
      <c r="C480" s="153" t="s">
        <v>1229</v>
      </c>
      <c r="D480" s="153" t="s">
        <v>1546</v>
      </c>
      <c r="E480" s="153" t="s">
        <v>1230</v>
      </c>
      <c r="F480" s="153">
        <v>2</v>
      </c>
      <c r="G480" s="153" t="s">
        <v>43</v>
      </c>
      <c r="H480" s="153">
        <v>2</v>
      </c>
      <c r="I480" s="153" t="s">
        <v>1219</v>
      </c>
      <c r="J480" s="153" t="s">
        <v>14</v>
      </c>
      <c r="K480" s="153" t="s">
        <v>17</v>
      </c>
      <c r="L480" s="153"/>
      <c r="M480" s="153" t="s">
        <v>42</v>
      </c>
      <c r="N480" s="153">
        <v>890330584</v>
      </c>
      <c r="O480" s="155">
        <v>3360504</v>
      </c>
      <c r="P480" s="7"/>
      <c r="Q480" s="12">
        <f>+IF(IFERROR(VLOOKUP(Tabla3[[#This Row],[Column14]],Tabla4[[NIT]:[TOTAL CREDITO]],3,FALSE),0)="",0,IFERROR(VLOOKUP(Tabla3[[#This Row],[Column14]],Tabla4[[NIT]:[TOTAL CREDITO]],3,FALSE),0))</f>
        <v>548212607</v>
      </c>
      <c r="R480" s="9">
        <f>+IFERROR(VLOOKUP(Tabla3[[#This Row],[Column14]],Tabla4[[NIT]:[TOTAL CREDITO]],6,FALSE),0)</f>
        <v>0</v>
      </c>
      <c r="S4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0" s="5"/>
      <c r="AL480"/>
    </row>
    <row r="481" spans="1:38" ht="15" customHeight="1">
      <c r="A481" s="153" t="s">
        <v>1654</v>
      </c>
      <c r="B481" s="154">
        <v>42979</v>
      </c>
      <c r="C481" s="153" t="s">
        <v>1229</v>
      </c>
      <c r="D481" s="153" t="s">
        <v>1546</v>
      </c>
      <c r="E481" s="153" t="s">
        <v>1230</v>
      </c>
      <c r="F481" s="153">
        <v>2</v>
      </c>
      <c r="G481" s="153" t="s">
        <v>43</v>
      </c>
      <c r="H481" s="153">
        <v>2</v>
      </c>
      <c r="I481" s="153" t="s">
        <v>1219</v>
      </c>
      <c r="J481" s="153" t="s">
        <v>14</v>
      </c>
      <c r="K481" s="153" t="s">
        <v>15</v>
      </c>
      <c r="L481" s="153"/>
      <c r="M481" s="153" t="s">
        <v>42</v>
      </c>
      <c r="N481" s="153">
        <v>890330584</v>
      </c>
      <c r="O481" s="155">
        <v>3360504</v>
      </c>
      <c r="P481" s="7"/>
      <c r="Q481" s="12">
        <f>+IF(IFERROR(VLOOKUP(Tabla3[[#This Row],[Column14]],Tabla4[[NIT]:[TOTAL CREDITO]],3,FALSE),0)="",0,IFERROR(VLOOKUP(Tabla3[[#This Row],[Column14]],Tabla4[[NIT]:[TOTAL CREDITO]],3,FALSE),0))</f>
        <v>548212607</v>
      </c>
      <c r="R481" s="9">
        <f>+IFERROR(VLOOKUP(Tabla3[[#This Row],[Column14]],Tabla4[[NIT]:[TOTAL CREDITO]],6,FALSE),0)</f>
        <v>0</v>
      </c>
      <c r="S4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1" s="5"/>
      <c r="AL481"/>
    </row>
    <row r="482" spans="1:38" ht="15" customHeight="1">
      <c r="A482" s="153" t="s">
        <v>1654</v>
      </c>
      <c r="B482" s="154">
        <v>42979</v>
      </c>
      <c r="C482" s="153" t="s">
        <v>1229</v>
      </c>
      <c r="D482" s="153" t="s">
        <v>1546</v>
      </c>
      <c r="E482" s="153" t="s">
        <v>1230</v>
      </c>
      <c r="F482" s="153">
        <v>1</v>
      </c>
      <c r="G482" s="153" t="s">
        <v>43</v>
      </c>
      <c r="H482" s="153">
        <v>1</v>
      </c>
      <c r="I482" s="153" t="s">
        <v>1219</v>
      </c>
      <c r="J482" s="153" t="s">
        <v>27</v>
      </c>
      <c r="K482" s="153" t="s">
        <v>26</v>
      </c>
      <c r="L482" s="153"/>
      <c r="M482" s="153" t="s">
        <v>42</v>
      </c>
      <c r="N482" s="153">
        <v>890330584</v>
      </c>
      <c r="O482" s="155">
        <v>5789916</v>
      </c>
      <c r="P482" s="7"/>
      <c r="Q482" s="12">
        <f>+IF(IFERROR(VLOOKUP(Tabla3[[#This Row],[Column14]],Tabla4[[NIT]:[TOTAL CREDITO]],3,FALSE),0)="",0,IFERROR(VLOOKUP(Tabla3[[#This Row],[Column14]],Tabla4[[NIT]:[TOTAL CREDITO]],3,FALSE),0))</f>
        <v>548212607</v>
      </c>
      <c r="R482" s="9">
        <f>+IFERROR(VLOOKUP(Tabla3[[#This Row],[Column14]],Tabla4[[NIT]:[TOTAL CREDITO]],6,FALSE),0)</f>
        <v>0</v>
      </c>
      <c r="S4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2" s="5"/>
      <c r="AL482"/>
    </row>
    <row r="483" spans="1:38" ht="15" customHeight="1">
      <c r="A483" s="153" t="s">
        <v>1654</v>
      </c>
      <c r="B483" s="154">
        <v>42979</v>
      </c>
      <c r="C483" s="153" t="s">
        <v>1229</v>
      </c>
      <c r="D483" s="153" t="s">
        <v>1546</v>
      </c>
      <c r="E483" s="153" t="s">
        <v>1230</v>
      </c>
      <c r="F483" s="153">
        <v>1</v>
      </c>
      <c r="G483" s="153" t="s">
        <v>43</v>
      </c>
      <c r="H483" s="153">
        <v>1</v>
      </c>
      <c r="I483" s="153" t="s">
        <v>1219</v>
      </c>
      <c r="J483" s="153" t="s">
        <v>352</v>
      </c>
      <c r="K483" s="153" t="s">
        <v>44</v>
      </c>
      <c r="L483" s="153"/>
      <c r="M483" s="153" t="s">
        <v>42</v>
      </c>
      <c r="N483" s="153">
        <v>890330584</v>
      </c>
      <c r="O483" s="155">
        <v>6133613</v>
      </c>
      <c r="P483" s="7"/>
      <c r="Q483" s="12">
        <f>+IF(IFERROR(VLOOKUP(Tabla3[[#This Row],[Column14]],Tabla4[[NIT]:[TOTAL CREDITO]],3,FALSE),0)="",0,IFERROR(VLOOKUP(Tabla3[[#This Row],[Column14]],Tabla4[[NIT]:[TOTAL CREDITO]],3,FALSE),0))</f>
        <v>548212607</v>
      </c>
      <c r="R483" s="9">
        <f>+IFERROR(VLOOKUP(Tabla3[[#This Row],[Column14]],Tabla4[[NIT]:[TOTAL CREDITO]],6,FALSE),0)</f>
        <v>0</v>
      </c>
      <c r="S4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3" s="5"/>
      <c r="AL483"/>
    </row>
    <row r="484" spans="1:38" ht="15" customHeight="1">
      <c r="A484" s="153" t="s">
        <v>1654</v>
      </c>
      <c r="B484" s="154">
        <v>42979</v>
      </c>
      <c r="C484" s="153" t="s">
        <v>1229</v>
      </c>
      <c r="D484" s="153" t="s">
        <v>1546</v>
      </c>
      <c r="E484" s="153" t="s">
        <v>1230</v>
      </c>
      <c r="F484" s="153">
        <v>1</v>
      </c>
      <c r="G484" s="153" t="s">
        <v>43</v>
      </c>
      <c r="H484" s="153">
        <v>1</v>
      </c>
      <c r="I484" s="153" t="s">
        <v>1219</v>
      </c>
      <c r="J484" s="153" t="s">
        <v>352</v>
      </c>
      <c r="K484" s="153" t="s">
        <v>17</v>
      </c>
      <c r="L484" s="153"/>
      <c r="M484" s="153" t="s">
        <v>42</v>
      </c>
      <c r="N484" s="153">
        <v>890330584</v>
      </c>
      <c r="O484" s="155">
        <v>6133613</v>
      </c>
      <c r="P484" s="7"/>
      <c r="Q484" s="12">
        <f>+IF(IFERROR(VLOOKUP(Tabla3[[#This Row],[Column14]],Tabla4[[NIT]:[TOTAL CREDITO]],3,FALSE),0)="",0,IFERROR(VLOOKUP(Tabla3[[#This Row],[Column14]],Tabla4[[NIT]:[TOTAL CREDITO]],3,FALSE),0))</f>
        <v>548212607</v>
      </c>
      <c r="R484" s="9">
        <f>+IFERROR(VLOOKUP(Tabla3[[#This Row],[Column14]],Tabla4[[NIT]:[TOTAL CREDITO]],6,FALSE),0)</f>
        <v>0</v>
      </c>
      <c r="S4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4" s="5"/>
      <c r="AL484"/>
    </row>
    <row r="485" spans="1:38" ht="15" customHeight="1">
      <c r="A485" s="153" t="s">
        <v>1654</v>
      </c>
      <c r="B485" s="154">
        <v>42979</v>
      </c>
      <c r="C485" s="153" t="s">
        <v>1229</v>
      </c>
      <c r="D485" s="153" t="s">
        <v>1546</v>
      </c>
      <c r="E485" s="153" t="s">
        <v>1230</v>
      </c>
      <c r="F485" s="153">
        <v>1</v>
      </c>
      <c r="G485" s="153" t="s">
        <v>43</v>
      </c>
      <c r="H485" s="153">
        <v>1</v>
      </c>
      <c r="I485" s="153" t="s">
        <v>1219</v>
      </c>
      <c r="J485" s="153" t="s">
        <v>1550</v>
      </c>
      <c r="K485" s="153" t="s">
        <v>1438</v>
      </c>
      <c r="L485" s="153"/>
      <c r="M485" s="153" t="s">
        <v>42</v>
      </c>
      <c r="N485" s="153">
        <v>890330584</v>
      </c>
      <c r="O485" s="155">
        <v>3521008</v>
      </c>
      <c r="P485" s="7"/>
      <c r="Q485" s="12">
        <f>+IF(IFERROR(VLOOKUP(Tabla3[[#This Row],[Column14]],Tabla4[[NIT]:[TOTAL CREDITO]],3,FALSE),0)="",0,IFERROR(VLOOKUP(Tabla3[[#This Row],[Column14]],Tabla4[[NIT]:[TOTAL CREDITO]],3,FALSE),0))</f>
        <v>548212607</v>
      </c>
      <c r="R485" s="9">
        <f>+IFERROR(VLOOKUP(Tabla3[[#This Row],[Column14]],Tabla4[[NIT]:[TOTAL CREDITO]],6,FALSE),0)</f>
        <v>0</v>
      </c>
      <c r="S4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5" s="5"/>
      <c r="AL485"/>
    </row>
    <row r="486" spans="1:38" ht="15" customHeight="1">
      <c r="A486" s="153" t="s">
        <v>1654</v>
      </c>
      <c r="B486" s="154">
        <v>42979</v>
      </c>
      <c r="C486" s="153" t="s">
        <v>1229</v>
      </c>
      <c r="D486" s="153" t="s">
        <v>1546</v>
      </c>
      <c r="E486" s="153" t="s">
        <v>1230</v>
      </c>
      <c r="F486" s="153">
        <v>1</v>
      </c>
      <c r="G486" s="153" t="s">
        <v>43</v>
      </c>
      <c r="H486" s="153">
        <v>1</v>
      </c>
      <c r="I486" s="153" t="s">
        <v>1219</v>
      </c>
      <c r="J486" s="153" t="s">
        <v>1550</v>
      </c>
      <c r="K486" s="153" t="s">
        <v>1426</v>
      </c>
      <c r="L486" s="153"/>
      <c r="M486" s="153" t="s">
        <v>42</v>
      </c>
      <c r="N486" s="153">
        <v>890330584</v>
      </c>
      <c r="O486" s="155">
        <v>3521008</v>
      </c>
      <c r="P486" s="7"/>
      <c r="Q486" s="12">
        <f>+IF(IFERROR(VLOOKUP(Tabla3[[#This Row],[Column14]],Tabla4[[NIT]:[TOTAL CREDITO]],3,FALSE),0)="",0,IFERROR(VLOOKUP(Tabla3[[#This Row],[Column14]],Tabla4[[NIT]:[TOTAL CREDITO]],3,FALSE),0))</f>
        <v>548212607</v>
      </c>
      <c r="R486" s="9">
        <f>+IFERROR(VLOOKUP(Tabla3[[#This Row],[Column14]],Tabla4[[NIT]:[TOTAL CREDITO]],6,FALSE),0)</f>
        <v>0</v>
      </c>
      <c r="S4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6" s="5"/>
      <c r="AL486"/>
    </row>
    <row r="487" spans="1:38" ht="15" customHeight="1">
      <c r="A487" s="153" t="s">
        <v>1654</v>
      </c>
      <c r="B487" s="154">
        <v>42979</v>
      </c>
      <c r="C487" s="153" t="s">
        <v>1229</v>
      </c>
      <c r="D487" s="153" t="s">
        <v>1546</v>
      </c>
      <c r="E487" s="153" t="s">
        <v>1230</v>
      </c>
      <c r="F487" s="153">
        <v>1</v>
      </c>
      <c r="G487" s="153" t="s">
        <v>43</v>
      </c>
      <c r="H487" s="153">
        <v>1</v>
      </c>
      <c r="I487" s="153" t="s">
        <v>1219</v>
      </c>
      <c r="J487" s="153" t="s">
        <v>1433</v>
      </c>
      <c r="K487" s="153" t="s">
        <v>1426</v>
      </c>
      <c r="L487" s="153"/>
      <c r="M487" s="153" t="s">
        <v>42</v>
      </c>
      <c r="N487" s="153">
        <v>890330584</v>
      </c>
      <c r="O487" s="155">
        <v>3941176</v>
      </c>
      <c r="P487" s="7"/>
      <c r="Q487" s="12">
        <f>+IF(IFERROR(VLOOKUP(Tabla3[[#This Row],[Column14]],Tabla4[[NIT]:[TOTAL CREDITO]],3,FALSE),0)="",0,IFERROR(VLOOKUP(Tabla3[[#This Row],[Column14]],Tabla4[[NIT]:[TOTAL CREDITO]],3,FALSE),0))</f>
        <v>548212607</v>
      </c>
      <c r="R487" s="9">
        <f>+IFERROR(VLOOKUP(Tabla3[[#This Row],[Column14]],Tabla4[[NIT]:[TOTAL CREDITO]],6,FALSE),0)</f>
        <v>0</v>
      </c>
      <c r="S4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7" s="5"/>
      <c r="AL487"/>
    </row>
    <row r="488" spans="1:38" ht="15" customHeight="1">
      <c r="A488" s="153" t="s">
        <v>1654</v>
      </c>
      <c r="B488" s="154">
        <v>42979</v>
      </c>
      <c r="C488" s="153" t="s">
        <v>1229</v>
      </c>
      <c r="D488" s="153" t="s">
        <v>1546</v>
      </c>
      <c r="E488" s="153" t="s">
        <v>1230</v>
      </c>
      <c r="F488" s="153">
        <v>1</v>
      </c>
      <c r="G488" s="153" t="s">
        <v>43</v>
      </c>
      <c r="H488" s="153">
        <v>1</v>
      </c>
      <c r="I488" s="153" t="s">
        <v>1219</v>
      </c>
      <c r="J488" s="153" t="s">
        <v>1433</v>
      </c>
      <c r="K488" s="153" t="s">
        <v>1447</v>
      </c>
      <c r="L488" s="153"/>
      <c r="M488" s="153" t="s">
        <v>42</v>
      </c>
      <c r="N488" s="153">
        <v>890330584</v>
      </c>
      <c r="O488" s="155">
        <v>3941176</v>
      </c>
      <c r="P488" s="7"/>
      <c r="Q488" s="12">
        <f>+IF(IFERROR(VLOOKUP(Tabla3[[#This Row],[Column14]],Tabla4[[NIT]:[TOTAL CREDITO]],3,FALSE),0)="",0,IFERROR(VLOOKUP(Tabla3[[#This Row],[Column14]],Tabla4[[NIT]:[TOTAL CREDITO]],3,FALSE),0))</f>
        <v>548212607</v>
      </c>
      <c r="R488" s="9">
        <f>+IFERROR(VLOOKUP(Tabla3[[#This Row],[Column14]],Tabla4[[NIT]:[TOTAL CREDITO]],6,FALSE),0)</f>
        <v>0</v>
      </c>
      <c r="S4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8" s="5"/>
      <c r="AL488"/>
    </row>
    <row r="489" spans="1:38" ht="15" customHeight="1">
      <c r="A489" s="153" t="s">
        <v>1654</v>
      </c>
      <c r="B489" s="154">
        <v>42979</v>
      </c>
      <c r="C489" s="153" t="s">
        <v>1229</v>
      </c>
      <c r="D489" s="153" t="s">
        <v>1546</v>
      </c>
      <c r="E489" s="153" t="s">
        <v>1230</v>
      </c>
      <c r="F489" s="153">
        <v>2</v>
      </c>
      <c r="G489" s="153" t="s">
        <v>43</v>
      </c>
      <c r="H489" s="153">
        <v>2</v>
      </c>
      <c r="I489" s="153" t="s">
        <v>1219</v>
      </c>
      <c r="J489" s="153" t="s">
        <v>1437</v>
      </c>
      <c r="K489" s="153" t="s">
        <v>1436</v>
      </c>
      <c r="L489" s="153"/>
      <c r="M489" s="153" t="s">
        <v>42</v>
      </c>
      <c r="N489" s="153">
        <v>890330584</v>
      </c>
      <c r="O489" s="155">
        <v>3696639</v>
      </c>
      <c r="P489" s="7"/>
      <c r="Q489" s="12">
        <f>+IF(IFERROR(VLOOKUP(Tabla3[[#This Row],[Column14]],Tabla4[[NIT]:[TOTAL CREDITO]],3,FALSE),0)="",0,IFERROR(VLOOKUP(Tabla3[[#This Row],[Column14]],Tabla4[[NIT]:[TOTAL CREDITO]],3,FALSE),0))</f>
        <v>548212607</v>
      </c>
      <c r="R489" s="9">
        <f>+IFERROR(VLOOKUP(Tabla3[[#This Row],[Column14]],Tabla4[[NIT]:[TOTAL CREDITO]],6,FALSE),0)</f>
        <v>0</v>
      </c>
      <c r="S4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89" s="5"/>
      <c r="AL489"/>
    </row>
    <row r="490" spans="1:38" ht="15" customHeight="1">
      <c r="A490" s="153" t="s">
        <v>1654</v>
      </c>
      <c r="B490" s="154">
        <v>42979</v>
      </c>
      <c r="C490" s="153" t="s">
        <v>1229</v>
      </c>
      <c r="D490" s="153" t="s">
        <v>1546</v>
      </c>
      <c r="E490" s="153" t="s">
        <v>1230</v>
      </c>
      <c r="F490" s="153">
        <v>4</v>
      </c>
      <c r="G490" s="153" t="s">
        <v>43</v>
      </c>
      <c r="H490" s="153">
        <v>4</v>
      </c>
      <c r="I490" s="153" t="s">
        <v>1219</v>
      </c>
      <c r="J490" s="153" t="s">
        <v>1437</v>
      </c>
      <c r="K490" s="153" t="s">
        <v>16</v>
      </c>
      <c r="L490" s="153"/>
      <c r="M490" s="153" t="s">
        <v>42</v>
      </c>
      <c r="N490" s="153">
        <v>890330584</v>
      </c>
      <c r="O490" s="155">
        <v>3696639</v>
      </c>
      <c r="P490" s="7"/>
      <c r="Q490" s="12">
        <f>+IF(IFERROR(VLOOKUP(Tabla3[[#This Row],[Column14]],Tabla4[[NIT]:[TOTAL CREDITO]],3,FALSE),0)="",0,IFERROR(VLOOKUP(Tabla3[[#This Row],[Column14]],Tabla4[[NIT]:[TOTAL CREDITO]],3,FALSE),0))</f>
        <v>548212607</v>
      </c>
      <c r="R490" s="9">
        <f>+IFERROR(VLOOKUP(Tabla3[[#This Row],[Column14]],Tabla4[[NIT]:[TOTAL CREDITO]],6,FALSE),0)</f>
        <v>0</v>
      </c>
      <c r="S4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0" s="5"/>
      <c r="AL490"/>
    </row>
    <row r="491" spans="1:38" ht="15" customHeight="1">
      <c r="A491" s="153" t="s">
        <v>1655</v>
      </c>
      <c r="B491" s="154">
        <v>42979</v>
      </c>
      <c r="C491" s="153" t="s">
        <v>1229</v>
      </c>
      <c r="D491" s="153" t="s">
        <v>1546</v>
      </c>
      <c r="E491" s="153" t="s">
        <v>1230</v>
      </c>
      <c r="F491" s="153">
        <v>1</v>
      </c>
      <c r="G491" s="153" t="s">
        <v>43</v>
      </c>
      <c r="H491" s="153">
        <v>1</v>
      </c>
      <c r="I491" s="153" t="s">
        <v>1221</v>
      </c>
      <c r="J491" s="153" t="s">
        <v>1442</v>
      </c>
      <c r="K491" s="153" t="s">
        <v>16</v>
      </c>
      <c r="L491" s="153"/>
      <c r="M491" s="153" t="s">
        <v>42</v>
      </c>
      <c r="N491" s="153">
        <v>890330584</v>
      </c>
      <c r="O491" s="155">
        <v>11496063</v>
      </c>
      <c r="P491" s="7"/>
      <c r="Q491" s="12">
        <f>+IF(IFERROR(VLOOKUP(Tabla3[[#This Row],[Column14]],Tabla4[[NIT]:[TOTAL CREDITO]],3,FALSE),0)="",0,IFERROR(VLOOKUP(Tabla3[[#This Row],[Column14]],Tabla4[[NIT]:[TOTAL CREDITO]],3,FALSE),0))</f>
        <v>548212607</v>
      </c>
      <c r="R491" s="9">
        <f>+IFERROR(VLOOKUP(Tabla3[[#This Row],[Column14]],Tabla4[[NIT]:[TOTAL CREDITO]],6,FALSE),0)</f>
        <v>0</v>
      </c>
      <c r="S4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1" s="5"/>
      <c r="AL491"/>
    </row>
    <row r="492" spans="1:38" ht="15" customHeight="1">
      <c r="A492" s="153" t="s">
        <v>1655</v>
      </c>
      <c r="B492" s="154">
        <v>42979</v>
      </c>
      <c r="C492" s="153" t="s">
        <v>1229</v>
      </c>
      <c r="D492" s="153" t="s">
        <v>1546</v>
      </c>
      <c r="E492" s="153" t="s">
        <v>1230</v>
      </c>
      <c r="F492" s="153">
        <v>1</v>
      </c>
      <c r="G492" s="153" t="s">
        <v>43</v>
      </c>
      <c r="H492" s="153">
        <v>1</v>
      </c>
      <c r="I492" s="153" t="s">
        <v>1221</v>
      </c>
      <c r="J492" s="153" t="s">
        <v>14</v>
      </c>
      <c r="K492" s="153" t="s">
        <v>17</v>
      </c>
      <c r="L492" s="153"/>
      <c r="M492" s="153" t="s">
        <v>42</v>
      </c>
      <c r="N492" s="153">
        <v>890330584</v>
      </c>
      <c r="O492" s="155">
        <v>3360504</v>
      </c>
      <c r="P492" s="7"/>
      <c r="Q492" s="12">
        <f>+IF(IFERROR(VLOOKUP(Tabla3[[#This Row],[Column14]],Tabla4[[NIT]:[TOTAL CREDITO]],3,FALSE),0)="",0,IFERROR(VLOOKUP(Tabla3[[#This Row],[Column14]],Tabla4[[NIT]:[TOTAL CREDITO]],3,FALSE),0))</f>
        <v>548212607</v>
      </c>
      <c r="R492" s="9">
        <f>+IFERROR(VLOOKUP(Tabla3[[#This Row],[Column14]],Tabla4[[NIT]:[TOTAL CREDITO]],6,FALSE),0)</f>
        <v>0</v>
      </c>
      <c r="S4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2" s="5"/>
      <c r="AL492"/>
    </row>
    <row r="493" spans="1:38" ht="15" customHeight="1">
      <c r="A493" s="153" t="s">
        <v>1655</v>
      </c>
      <c r="B493" s="154">
        <v>42979</v>
      </c>
      <c r="C493" s="153" t="s">
        <v>1229</v>
      </c>
      <c r="D493" s="153" t="s">
        <v>1546</v>
      </c>
      <c r="E493" s="153" t="s">
        <v>1230</v>
      </c>
      <c r="F493" s="153">
        <v>2</v>
      </c>
      <c r="G493" s="153" t="s">
        <v>43</v>
      </c>
      <c r="H493" s="153">
        <v>2</v>
      </c>
      <c r="I493" s="153" t="s">
        <v>1221</v>
      </c>
      <c r="J493" s="153" t="s">
        <v>14</v>
      </c>
      <c r="K493" s="153" t="s">
        <v>16</v>
      </c>
      <c r="L493" s="153"/>
      <c r="M493" s="153" t="s">
        <v>42</v>
      </c>
      <c r="N493" s="153">
        <v>890330584</v>
      </c>
      <c r="O493" s="155">
        <v>3360504</v>
      </c>
      <c r="P493" s="7"/>
      <c r="Q493" s="12">
        <f>+IF(IFERROR(VLOOKUP(Tabla3[[#This Row],[Column14]],Tabla4[[NIT]:[TOTAL CREDITO]],3,FALSE),0)="",0,IFERROR(VLOOKUP(Tabla3[[#This Row],[Column14]],Tabla4[[NIT]:[TOTAL CREDITO]],3,FALSE),0))</f>
        <v>548212607</v>
      </c>
      <c r="R493" s="9">
        <f>+IFERROR(VLOOKUP(Tabla3[[#This Row],[Column14]],Tabla4[[NIT]:[TOTAL CREDITO]],6,FALSE),0)</f>
        <v>0</v>
      </c>
      <c r="S4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3" s="5"/>
      <c r="AL493"/>
    </row>
    <row r="494" spans="1:38" ht="15" customHeight="1">
      <c r="A494" s="153" t="s">
        <v>1655</v>
      </c>
      <c r="B494" s="154">
        <v>42979</v>
      </c>
      <c r="C494" s="153" t="s">
        <v>1229</v>
      </c>
      <c r="D494" s="153" t="s">
        <v>1546</v>
      </c>
      <c r="E494" s="153" t="s">
        <v>1230</v>
      </c>
      <c r="F494" s="153">
        <v>1</v>
      </c>
      <c r="G494" s="153" t="s">
        <v>43</v>
      </c>
      <c r="H494" s="153">
        <v>1</v>
      </c>
      <c r="I494" s="153" t="s">
        <v>1221</v>
      </c>
      <c r="J494" s="153" t="s">
        <v>14</v>
      </c>
      <c r="K494" s="153" t="s">
        <v>15</v>
      </c>
      <c r="L494" s="153"/>
      <c r="M494" s="153" t="s">
        <v>42</v>
      </c>
      <c r="N494" s="153">
        <v>890330584</v>
      </c>
      <c r="O494" s="155">
        <v>3360504</v>
      </c>
      <c r="P494" s="7"/>
      <c r="Q494" s="12">
        <f>+IF(IFERROR(VLOOKUP(Tabla3[[#This Row],[Column14]],Tabla4[[NIT]:[TOTAL CREDITO]],3,FALSE),0)="",0,IFERROR(VLOOKUP(Tabla3[[#This Row],[Column14]],Tabla4[[NIT]:[TOTAL CREDITO]],3,FALSE),0))</f>
        <v>548212607</v>
      </c>
      <c r="R494" s="9">
        <f>+IFERROR(VLOOKUP(Tabla3[[#This Row],[Column14]],Tabla4[[NIT]:[TOTAL CREDITO]],6,FALSE),0)</f>
        <v>0</v>
      </c>
      <c r="S4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4" s="5"/>
      <c r="AL494"/>
    </row>
    <row r="495" spans="1:38" ht="15" customHeight="1">
      <c r="A495" s="153" t="s">
        <v>1655</v>
      </c>
      <c r="B495" s="154">
        <v>42979</v>
      </c>
      <c r="C495" s="153" t="s">
        <v>1229</v>
      </c>
      <c r="D495" s="153" t="s">
        <v>1546</v>
      </c>
      <c r="E495" s="153" t="s">
        <v>1230</v>
      </c>
      <c r="F495" s="153">
        <v>2</v>
      </c>
      <c r="G495" s="153" t="s">
        <v>43</v>
      </c>
      <c r="H495" s="153">
        <v>2</v>
      </c>
      <c r="I495" s="153" t="s">
        <v>1221</v>
      </c>
      <c r="J495" s="153" t="s">
        <v>27</v>
      </c>
      <c r="K495" s="153" t="s">
        <v>26</v>
      </c>
      <c r="L495" s="153"/>
      <c r="M495" s="153" t="s">
        <v>42</v>
      </c>
      <c r="N495" s="153">
        <v>890330584</v>
      </c>
      <c r="O495" s="155">
        <v>5789916</v>
      </c>
      <c r="P495" s="7"/>
      <c r="Q495" s="12">
        <f>+IF(IFERROR(VLOOKUP(Tabla3[[#This Row],[Column14]],Tabla4[[NIT]:[TOTAL CREDITO]],3,FALSE),0)="",0,IFERROR(VLOOKUP(Tabla3[[#This Row],[Column14]],Tabla4[[NIT]:[TOTAL CREDITO]],3,FALSE),0))</f>
        <v>548212607</v>
      </c>
      <c r="R495" s="9">
        <f>+IFERROR(VLOOKUP(Tabla3[[#This Row],[Column14]],Tabla4[[NIT]:[TOTAL CREDITO]],6,FALSE),0)</f>
        <v>0</v>
      </c>
      <c r="S4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5" s="5"/>
      <c r="AL495"/>
    </row>
    <row r="496" spans="1:38" ht="15" customHeight="1">
      <c r="A496" s="153" t="s">
        <v>1655</v>
      </c>
      <c r="B496" s="154">
        <v>42979</v>
      </c>
      <c r="C496" s="153" t="s">
        <v>1229</v>
      </c>
      <c r="D496" s="153" t="s">
        <v>1546</v>
      </c>
      <c r="E496" s="153" t="s">
        <v>1230</v>
      </c>
      <c r="F496" s="153">
        <v>1</v>
      </c>
      <c r="G496" s="153" t="s">
        <v>43</v>
      </c>
      <c r="H496" s="153">
        <v>1</v>
      </c>
      <c r="I496" s="153" t="s">
        <v>1221</v>
      </c>
      <c r="J496" s="153" t="s">
        <v>25</v>
      </c>
      <c r="K496" s="153" t="s">
        <v>26</v>
      </c>
      <c r="L496" s="153"/>
      <c r="M496" s="153" t="s">
        <v>42</v>
      </c>
      <c r="N496" s="153">
        <v>890330584</v>
      </c>
      <c r="O496" s="155">
        <v>3521008</v>
      </c>
      <c r="P496" s="7"/>
      <c r="Q496" s="12">
        <f>+IF(IFERROR(VLOOKUP(Tabla3[[#This Row],[Column14]],Tabla4[[NIT]:[TOTAL CREDITO]],3,FALSE),0)="",0,IFERROR(VLOOKUP(Tabla3[[#This Row],[Column14]],Tabla4[[NIT]:[TOTAL CREDITO]],3,FALSE),0))</f>
        <v>548212607</v>
      </c>
      <c r="R496" s="9">
        <f>+IFERROR(VLOOKUP(Tabla3[[#This Row],[Column14]],Tabla4[[NIT]:[TOTAL CREDITO]],6,FALSE),0)</f>
        <v>0</v>
      </c>
      <c r="S4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6" s="5"/>
      <c r="AL496"/>
    </row>
    <row r="497" spans="1:38" ht="15" customHeight="1">
      <c r="A497" s="153" t="s">
        <v>1655</v>
      </c>
      <c r="B497" s="154">
        <v>42979</v>
      </c>
      <c r="C497" s="153" t="s">
        <v>1229</v>
      </c>
      <c r="D497" s="153" t="s">
        <v>1546</v>
      </c>
      <c r="E497" s="153" t="s">
        <v>1230</v>
      </c>
      <c r="F497" s="153">
        <v>5</v>
      </c>
      <c r="G497" s="153" t="s">
        <v>43</v>
      </c>
      <c r="H497" s="153">
        <v>5</v>
      </c>
      <c r="I497" s="153" t="s">
        <v>1221</v>
      </c>
      <c r="J497" s="153" t="s">
        <v>352</v>
      </c>
      <c r="K497" s="153" t="s">
        <v>353</v>
      </c>
      <c r="L497" s="153"/>
      <c r="M497" s="153" t="s">
        <v>42</v>
      </c>
      <c r="N497" s="153">
        <v>890330584</v>
      </c>
      <c r="O497" s="155">
        <v>6133613</v>
      </c>
      <c r="P497" s="7"/>
      <c r="Q497" s="12">
        <f>+IF(IFERROR(VLOOKUP(Tabla3[[#This Row],[Column14]],Tabla4[[NIT]:[TOTAL CREDITO]],3,FALSE),0)="",0,IFERROR(VLOOKUP(Tabla3[[#This Row],[Column14]],Tabla4[[NIT]:[TOTAL CREDITO]],3,FALSE),0))</f>
        <v>548212607</v>
      </c>
      <c r="R497" s="9">
        <f>+IFERROR(VLOOKUP(Tabla3[[#This Row],[Column14]],Tabla4[[NIT]:[TOTAL CREDITO]],6,FALSE),0)</f>
        <v>0</v>
      </c>
      <c r="S4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7" s="5"/>
      <c r="AL497"/>
    </row>
    <row r="498" spans="1:38" ht="15" customHeight="1">
      <c r="A498" s="153" t="s">
        <v>1655</v>
      </c>
      <c r="B498" s="154">
        <v>42979</v>
      </c>
      <c r="C498" s="153" t="s">
        <v>1229</v>
      </c>
      <c r="D498" s="153" t="s">
        <v>1546</v>
      </c>
      <c r="E498" s="153" t="s">
        <v>1230</v>
      </c>
      <c r="F498" s="153">
        <v>2</v>
      </c>
      <c r="G498" s="153" t="s">
        <v>43</v>
      </c>
      <c r="H498" s="153">
        <v>2</v>
      </c>
      <c r="I498" s="153" t="s">
        <v>1221</v>
      </c>
      <c r="J498" s="153" t="s">
        <v>352</v>
      </c>
      <c r="K498" s="153" t="s">
        <v>44</v>
      </c>
      <c r="L498" s="153"/>
      <c r="M498" s="153" t="s">
        <v>42</v>
      </c>
      <c r="N498" s="153">
        <v>890330584</v>
      </c>
      <c r="O498" s="155">
        <v>6133613</v>
      </c>
      <c r="P498" s="7"/>
      <c r="Q498" s="12">
        <f>+IF(IFERROR(VLOOKUP(Tabla3[[#This Row],[Column14]],Tabla4[[NIT]:[TOTAL CREDITO]],3,FALSE),0)="",0,IFERROR(VLOOKUP(Tabla3[[#This Row],[Column14]],Tabla4[[NIT]:[TOTAL CREDITO]],3,FALSE),0))</f>
        <v>548212607</v>
      </c>
      <c r="R498" s="9">
        <f>+IFERROR(VLOOKUP(Tabla3[[#This Row],[Column14]],Tabla4[[NIT]:[TOTAL CREDITO]],6,FALSE),0)</f>
        <v>0</v>
      </c>
      <c r="S4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8" s="5"/>
      <c r="AL498"/>
    </row>
    <row r="499" spans="1:38" ht="15" customHeight="1">
      <c r="A499" s="153" t="s">
        <v>1655</v>
      </c>
      <c r="B499" s="154">
        <v>42979</v>
      </c>
      <c r="C499" s="153" t="s">
        <v>1229</v>
      </c>
      <c r="D499" s="153" t="s">
        <v>1546</v>
      </c>
      <c r="E499" s="153" t="s">
        <v>1230</v>
      </c>
      <c r="F499" s="153">
        <v>1</v>
      </c>
      <c r="G499" s="153" t="s">
        <v>43</v>
      </c>
      <c r="H499" s="153">
        <v>1</v>
      </c>
      <c r="I499" s="153" t="s">
        <v>1221</v>
      </c>
      <c r="J499" s="153" t="s">
        <v>1550</v>
      </c>
      <c r="K499" s="153" t="s">
        <v>1438</v>
      </c>
      <c r="L499" s="153"/>
      <c r="M499" s="153" t="s">
        <v>42</v>
      </c>
      <c r="N499" s="153">
        <v>890330584</v>
      </c>
      <c r="O499" s="155">
        <v>3521008</v>
      </c>
      <c r="P499" s="7"/>
      <c r="Q499" s="12">
        <f>+IF(IFERROR(VLOOKUP(Tabla3[[#This Row],[Column14]],Tabla4[[NIT]:[TOTAL CREDITO]],3,FALSE),0)="",0,IFERROR(VLOOKUP(Tabla3[[#This Row],[Column14]],Tabla4[[NIT]:[TOTAL CREDITO]],3,FALSE),0))</f>
        <v>548212607</v>
      </c>
      <c r="R499" s="9">
        <f>+IFERROR(VLOOKUP(Tabla3[[#This Row],[Column14]],Tabla4[[NIT]:[TOTAL CREDITO]],6,FALSE),0)</f>
        <v>0</v>
      </c>
      <c r="S4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499" s="5"/>
      <c r="AL499"/>
    </row>
    <row r="500" spans="1:38" ht="15" customHeight="1">
      <c r="A500" s="153" t="s">
        <v>1655</v>
      </c>
      <c r="B500" s="154">
        <v>42979</v>
      </c>
      <c r="C500" s="153" t="s">
        <v>1229</v>
      </c>
      <c r="D500" s="153" t="s">
        <v>1546</v>
      </c>
      <c r="E500" s="153" t="s">
        <v>1230</v>
      </c>
      <c r="F500" s="153">
        <v>1</v>
      </c>
      <c r="G500" s="153" t="s">
        <v>43</v>
      </c>
      <c r="H500" s="153">
        <v>1</v>
      </c>
      <c r="I500" s="153" t="s">
        <v>1221</v>
      </c>
      <c r="J500" s="153" t="s">
        <v>1550</v>
      </c>
      <c r="K500" s="153" t="s">
        <v>1426</v>
      </c>
      <c r="L500" s="153"/>
      <c r="M500" s="153" t="s">
        <v>42</v>
      </c>
      <c r="N500" s="153">
        <v>890330584</v>
      </c>
      <c r="O500" s="155">
        <v>3521008</v>
      </c>
      <c r="P500" s="7"/>
      <c r="Q500" s="12">
        <f>+IF(IFERROR(VLOOKUP(Tabla3[[#This Row],[Column14]],Tabla4[[NIT]:[TOTAL CREDITO]],3,FALSE),0)="",0,IFERROR(VLOOKUP(Tabla3[[#This Row],[Column14]],Tabla4[[NIT]:[TOTAL CREDITO]],3,FALSE),0))</f>
        <v>548212607</v>
      </c>
      <c r="R500" s="9">
        <f>+IFERROR(VLOOKUP(Tabla3[[#This Row],[Column14]],Tabla4[[NIT]:[TOTAL CREDITO]],6,FALSE),0)</f>
        <v>0</v>
      </c>
      <c r="S5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0" s="5"/>
      <c r="AL500"/>
    </row>
    <row r="501" spans="1:38" ht="15" customHeight="1">
      <c r="A501" s="153" t="s">
        <v>1655</v>
      </c>
      <c r="B501" s="154">
        <v>42979</v>
      </c>
      <c r="C501" s="153" t="s">
        <v>1229</v>
      </c>
      <c r="D501" s="153" t="s">
        <v>1546</v>
      </c>
      <c r="E501" s="153" t="s">
        <v>1230</v>
      </c>
      <c r="F501" s="153">
        <v>3</v>
      </c>
      <c r="G501" s="153" t="s">
        <v>43</v>
      </c>
      <c r="H501" s="153">
        <v>3</v>
      </c>
      <c r="I501" s="153" t="s">
        <v>1221</v>
      </c>
      <c r="J501" s="153" t="s">
        <v>1428</v>
      </c>
      <c r="K501" s="153" t="s">
        <v>32</v>
      </c>
      <c r="L501" s="153"/>
      <c r="M501" s="153" t="s">
        <v>42</v>
      </c>
      <c r="N501" s="153">
        <v>890330584</v>
      </c>
      <c r="O501" s="155">
        <v>3067227</v>
      </c>
      <c r="P501" s="7"/>
      <c r="Q501" s="12">
        <f>+IF(IFERROR(VLOOKUP(Tabla3[[#This Row],[Column14]],Tabla4[[NIT]:[TOTAL CREDITO]],3,FALSE),0)="",0,IFERROR(VLOOKUP(Tabla3[[#This Row],[Column14]],Tabla4[[NIT]:[TOTAL CREDITO]],3,FALSE),0))</f>
        <v>548212607</v>
      </c>
      <c r="R501" s="9">
        <f>+IFERROR(VLOOKUP(Tabla3[[#This Row],[Column14]],Tabla4[[NIT]:[TOTAL CREDITO]],6,FALSE),0)</f>
        <v>0</v>
      </c>
      <c r="S5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1" s="5"/>
      <c r="AL501"/>
    </row>
    <row r="502" spans="1:38" ht="15" customHeight="1">
      <c r="A502" s="153" t="s">
        <v>1655</v>
      </c>
      <c r="B502" s="154">
        <v>42979</v>
      </c>
      <c r="C502" s="153" t="s">
        <v>1229</v>
      </c>
      <c r="D502" s="153" t="s">
        <v>1546</v>
      </c>
      <c r="E502" s="153" t="s">
        <v>1230</v>
      </c>
      <c r="F502" s="153">
        <v>2</v>
      </c>
      <c r="G502" s="153" t="s">
        <v>43</v>
      </c>
      <c r="H502" s="153">
        <v>2</v>
      </c>
      <c r="I502" s="153" t="s">
        <v>1221</v>
      </c>
      <c r="J502" s="153" t="s">
        <v>1433</v>
      </c>
      <c r="K502" s="153" t="s">
        <v>1426</v>
      </c>
      <c r="L502" s="153"/>
      <c r="M502" s="153" t="s">
        <v>42</v>
      </c>
      <c r="N502" s="153">
        <v>890330584</v>
      </c>
      <c r="O502" s="155">
        <v>3941176</v>
      </c>
      <c r="P502" s="7"/>
      <c r="Q502" s="12">
        <f>+IF(IFERROR(VLOOKUP(Tabla3[[#This Row],[Column14]],Tabla4[[NIT]:[TOTAL CREDITO]],3,FALSE),0)="",0,IFERROR(VLOOKUP(Tabla3[[#This Row],[Column14]],Tabla4[[NIT]:[TOTAL CREDITO]],3,FALSE),0))</f>
        <v>548212607</v>
      </c>
      <c r="R502" s="9">
        <f>+IFERROR(VLOOKUP(Tabla3[[#This Row],[Column14]],Tabla4[[NIT]:[TOTAL CREDITO]],6,FALSE),0)</f>
        <v>0</v>
      </c>
      <c r="S5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2" s="5"/>
      <c r="AL502"/>
    </row>
    <row r="503" spans="1:38" ht="15" customHeight="1">
      <c r="A503" s="153" t="s">
        <v>1655</v>
      </c>
      <c r="B503" s="154">
        <v>42979</v>
      </c>
      <c r="C503" s="153" t="s">
        <v>1229</v>
      </c>
      <c r="D503" s="153" t="s">
        <v>1546</v>
      </c>
      <c r="E503" s="153" t="s">
        <v>1230</v>
      </c>
      <c r="F503" s="153">
        <v>2</v>
      </c>
      <c r="G503" s="153" t="s">
        <v>43</v>
      </c>
      <c r="H503" s="153">
        <v>2</v>
      </c>
      <c r="I503" s="153" t="s">
        <v>1221</v>
      </c>
      <c r="J503" s="153" t="s">
        <v>1433</v>
      </c>
      <c r="K503" s="153" t="s">
        <v>1447</v>
      </c>
      <c r="L503" s="153"/>
      <c r="M503" s="153" t="s">
        <v>42</v>
      </c>
      <c r="N503" s="153">
        <v>890330584</v>
      </c>
      <c r="O503" s="155">
        <v>3941176</v>
      </c>
      <c r="P503" s="7"/>
      <c r="Q503" s="12">
        <f>+IF(IFERROR(VLOOKUP(Tabla3[[#This Row],[Column14]],Tabla4[[NIT]:[TOTAL CREDITO]],3,FALSE),0)="",0,IFERROR(VLOOKUP(Tabla3[[#This Row],[Column14]],Tabla4[[NIT]:[TOTAL CREDITO]],3,FALSE),0))</f>
        <v>548212607</v>
      </c>
      <c r="R503" s="9">
        <f>+IFERROR(VLOOKUP(Tabla3[[#This Row],[Column14]],Tabla4[[NIT]:[TOTAL CREDITO]],6,FALSE),0)</f>
        <v>0</v>
      </c>
      <c r="S5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3" s="5"/>
      <c r="AL503"/>
    </row>
    <row r="504" spans="1:38" ht="15" customHeight="1">
      <c r="A504" s="153" t="s">
        <v>1655</v>
      </c>
      <c r="B504" s="154">
        <v>42979</v>
      </c>
      <c r="C504" s="153" t="s">
        <v>1229</v>
      </c>
      <c r="D504" s="153" t="s">
        <v>1546</v>
      </c>
      <c r="E504" s="153" t="s">
        <v>1230</v>
      </c>
      <c r="F504" s="153">
        <v>4</v>
      </c>
      <c r="G504" s="153" t="s">
        <v>43</v>
      </c>
      <c r="H504" s="153">
        <v>4</v>
      </c>
      <c r="I504" s="153" t="s">
        <v>1221</v>
      </c>
      <c r="J504" s="153" t="s">
        <v>1433</v>
      </c>
      <c r="K504" s="153" t="s">
        <v>16</v>
      </c>
      <c r="L504" s="153"/>
      <c r="M504" s="153" t="s">
        <v>42</v>
      </c>
      <c r="N504" s="153">
        <v>890330584</v>
      </c>
      <c r="O504" s="155">
        <v>3941176</v>
      </c>
      <c r="P504" s="7"/>
      <c r="Q504" s="12">
        <f>+IF(IFERROR(VLOOKUP(Tabla3[[#This Row],[Column14]],Tabla4[[NIT]:[TOTAL CREDITO]],3,FALSE),0)="",0,IFERROR(VLOOKUP(Tabla3[[#This Row],[Column14]],Tabla4[[NIT]:[TOTAL CREDITO]],3,FALSE),0))</f>
        <v>548212607</v>
      </c>
      <c r="R504" s="9">
        <f>+IFERROR(VLOOKUP(Tabla3[[#This Row],[Column14]],Tabla4[[NIT]:[TOTAL CREDITO]],6,FALSE),0)</f>
        <v>0</v>
      </c>
      <c r="S5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4" s="5"/>
      <c r="AL504"/>
    </row>
    <row r="505" spans="1:38" ht="15" customHeight="1">
      <c r="A505" s="153" t="s">
        <v>1655</v>
      </c>
      <c r="B505" s="154">
        <v>42979</v>
      </c>
      <c r="C505" s="153" t="s">
        <v>1229</v>
      </c>
      <c r="D505" s="153" t="s">
        <v>1546</v>
      </c>
      <c r="E505" s="153" t="s">
        <v>1230</v>
      </c>
      <c r="F505" s="153">
        <v>4</v>
      </c>
      <c r="G505" s="153" t="s">
        <v>43</v>
      </c>
      <c r="H505" s="153">
        <v>4</v>
      </c>
      <c r="I505" s="153" t="s">
        <v>1221</v>
      </c>
      <c r="J505" s="153" t="s">
        <v>1437</v>
      </c>
      <c r="K505" s="153" t="s">
        <v>16</v>
      </c>
      <c r="L505" s="153"/>
      <c r="M505" s="153" t="s">
        <v>42</v>
      </c>
      <c r="N505" s="153">
        <v>890330584</v>
      </c>
      <c r="O505" s="155">
        <v>3696639</v>
      </c>
      <c r="P505" s="7"/>
      <c r="Q505" s="12">
        <f>+IF(IFERROR(VLOOKUP(Tabla3[[#This Row],[Column14]],Tabla4[[NIT]:[TOTAL CREDITO]],3,FALSE),0)="",0,IFERROR(VLOOKUP(Tabla3[[#This Row],[Column14]],Tabla4[[NIT]:[TOTAL CREDITO]],3,FALSE),0))</f>
        <v>548212607</v>
      </c>
      <c r="R505" s="9">
        <f>+IFERROR(VLOOKUP(Tabla3[[#This Row],[Column14]],Tabla4[[NIT]:[TOTAL CREDITO]],6,FALSE),0)</f>
        <v>0</v>
      </c>
      <c r="S5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5" s="5"/>
      <c r="AL505"/>
    </row>
    <row r="506" spans="1:38" ht="15" customHeight="1">
      <c r="A506" s="153" t="s">
        <v>1656</v>
      </c>
      <c r="B506" s="154">
        <v>42979</v>
      </c>
      <c r="C506" s="153" t="s">
        <v>1229</v>
      </c>
      <c r="D506" s="153" t="s">
        <v>1546</v>
      </c>
      <c r="E506" s="153" t="s">
        <v>1230</v>
      </c>
      <c r="F506" s="153">
        <v>1</v>
      </c>
      <c r="G506" s="153" t="s">
        <v>43</v>
      </c>
      <c r="H506" s="153">
        <v>1</v>
      </c>
      <c r="I506" s="153" t="s">
        <v>1220</v>
      </c>
      <c r="J506" s="153" t="s">
        <v>27</v>
      </c>
      <c r="K506" s="153" t="s">
        <v>26</v>
      </c>
      <c r="L506" s="153"/>
      <c r="M506" s="153" t="s">
        <v>42</v>
      </c>
      <c r="N506" s="153">
        <v>890330584</v>
      </c>
      <c r="O506" s="155">
        <v>5789916</v>
      </c>
      <c r="P506" s="7"/>
      <c r="Q506" s="12">
        <f>+IF(IFERROR(VLOOKUP(Tabla3[[#This Row],[Column14]],Tabla4[[NIT]:[TOTAL CREDITO]],3,FALSE),0)="",0,IFERROR(VLOOKUP(Tabla3[[#This Row],[Column14]],Tabla4[[NIT]:[TOTAL CREDITO]],3,FALSE),0))</f>
        <v>548212607</v>
      </c>
      <c r="R506" s="9">
        <f>+IFERROR(VLOOKUP(Tabla3[[#This Row],[Column14]],Tabla4[[NIT]:[TOTAL CREDITO]],6,FALSE),0)</f>
        <v>0</v>
      </c>
      <c r="S5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6" s="5"/>
      <c r="AL506"/>
    </row>
    <row r="507" spans="1:38" ht="15" customHeight="1">
      <c r="A507" s="153" t="s">
        <v>1656</v>
      </c>
      <c r="B507" s="154">
        <v>42979</v>
      </c>
      <c r="C507" s="153" t="s">
        <v>1229</v>
      </c>
      <c r="D507" s="153" t="s">
        <v>1546</v>
      </c>
      <c r="E507" s="153" t="s">
        <v>1230</v>
      </c>
      <c r="F507" s="153">
        <v>1</v>
      </c>
      <c r="G507" s="153" t="s">
        <v>43</v>
      </c>
      <c r="H507" s="153">
        <v>1</v>
      </c>
      <c r="I507" s="153" t="s">
        <v>1220</v>
      </c>
      <c r="J507" s="153" t="s">
        <v>25</v>
      </c>
      <c r="K507" s="153" t="s">
        <v>26</v>
      </c>
      <c r="L507" s="153"/>
      <c r="M507" s="153" t="s">
        <v>42</v>
      </c>
      <c r="N507" s="153">
        <v>890330584</v>
      </c>
      <c r="O507" s="155">
        <v>3521008</v>
      </c>
      <c r="P507" s="7"/>
      <c r="Q507" s="12">
        <f>+IF(IFERROR(VLOOKUP(Tabla3[[#This Row],[Column14]],Tabla4[[NIT]:[TOTAL CREDITO]],3,FALSE),0)="",0,IFERROR(VLOOKUP(Tabla3[[#This Row],[Column14]],Tabla4[[NIT]:[TOTAL CREDITO]],3,FALSE),0))</f>
        <v>548212607</v>
      </c>
      <c r="R507" s="9">
        <f>+IFERROR(VLOOKUP(Tabla3[[#This Row],[Column14]],Tabla4[[NIT]:[TOTAL CREDITO]],6,FALSE),0)</f>
        <v>0</v>
      </c>
      <c r="S5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7" s="5"/>
      <c r="AL507"/>
    </row>
    <row r="508" spans="1:38" ht="15" customHeight="1">
      <c r="A508" s="153" t="s">
        <v>1656</v>
      </c>
      <c r="B508" s="154">
        <v>42979</v>
      </c>
      <c r="C508" s="153" t="s">
        <v>1229</v>
      </c>
      <c r="D508" s="153" t="s">
        <v>1546</v>
      </c>
      <c r="E508" s="153" t="s">
        <v>1230</v>
      </c>
      <c r="F508" s="153">
        <v>1</v>
      </c>
      <c r="G508" s="153" t="s">
        <v>43</v>
      </c>
      <c r="H508" s="153">
        <v>1</v>
      </c>
      <c r="I508" s="153" t="s">
        <v>1220</v>
      </c>
      <c r="J508" s="153" t="s">
        <v>352</v>
      </c>
      <c r="K508" s="153" t="s">
        <v>353</v>
      </c>
      <c r="L508" s="153"/>
      <c r="M508" s="153" t="s">
        <v>42</v>
      </c>
      <c r="N508" s="153">
        <v>890330584</v>
      </c>
      <c r="O508" s="155">
        <v>6133613</v>
      </c>
      <c r="P508" s="7"/>
      <c r="Q508" s="12">
        <f>+IF(IFERROR(VLOOKUP(Tabla3[[#This Row],[Column14]],Tabla4[[NIT]:[TOTAL CREDITO]],3,FALSE),0)="",0,IFERROR(VLOOKUP(Tabla3[[#This Row],[Column14]],Tabla4[[NIT]:[TOTAL CREDITO]],3,FALSE),0))</f>
        <v>548212607</v>
      </c>
      <c r="R508" s="9">
        <f>+IFERROR(VLOOKUP(Tabla3[[#This Row],[Column14]],Tabla4[[NIT]:[TOTAL CREDITO]],6,FALSE),0)</f>
        <v>0</v>
      </c>
      <c r="S5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8" s="5"/>
      <c r="AL508"/>
    </row>
    <row r="509" spans="1:38" ht="15" customHeight="1">
      <c r="A509" s="153" t="s">
        <v>1656</v>
      </c>
      <c r="B509" s="154">
        <v>42979</v>
      </c>
      <c r="C509" s="153" t="s">
        <v>1229</v>
      </c>
      <c r="D509" s="153" t="s">
        <v>1546</v>
      </c>
      <c r="E509" s="153" t="s">
        <v>1230</v>
      </c>
      <c r="F509" s="153">
        <v>1</v>
      </c>
      <c r="G509" s="153" t="s">
        <v>43</v>
      </c>
      <c r="H509" s="153">
        <v>1</v>
      </c>
      <c r="I509" s="153" t="s">
        <v>1220</v>
      </c>
      <c r="J509" s="153" t="s">
        <v>1550</v>
      </c>
      <c r="K509" s="153" t="s">
        <v>1438</v>
      </c>
      <c r="L509" s="153"/>
      <c r="M509" s="153" t="s">
        <v>42</v>
      </c>
      <c r="N509" s="153">
        <v>890330584</v>
      </c>
      <c r="O509" s="155">
        <v>3521008</v>
      </c>
      <c r="P509" s="7"/>
      <c r="Q509" s="12">
        <f>+IF(IFERROR(VLOOKUP(Tabla3[[#This Row],[Column14]],Tabla4[[NIT]:[TOTAL CREDITO]],3,FALSE),0)="",0,IFERROR(VLOOKUP(Tabla3[[#This Row],[Column14]],Tabla4[[NIT]:[TOTAL CREDITO]],3,FALSE),0))</f>
        <v>548212607</v>
      </c>
      <c r="R509" s="9">
        <f>+IFERROR(VLOOKUP(Tabla3[[#This Row],[Column14]],Tabla4[[NIT]:[TOTAL CREDITO]],6,FALSE),0)</f>
        <v>0</v>
      </c>
      <c r="S5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09" s="5"/>
      <c r="AL509"/>
    </row>
    <row r="510" spans="1:38" ht="15" customHeight="1">
      <c r="A510" s="153" t="s">
        <v>1656</v>
      </c>
      <c r="B510" s="154">
        <v>42979</v>
      </c>
      <c r="C510" s="153" t="s">
        <v>1229</v>
      </c>
      <c r="D510" s="153" t="s">
        <v>1546</v>
      </c>
      <c r="E510" s="153" t="s">
        <v>1230</v>
      </c>
      <c r="F510" s="153">
        <v>1</v>
      </c>
      <c r="G510" s="153" t="s">
        <v>43</v>
      </c>
      <c r="H510" s="153">
        <v>1</v>
      </c>
      <c r="I510" s="153" t="s">
        <v>1220</v>
      </c>
      <c r="J510" s="153" t="s">
        <v>1550</v>
      </c>
      <c r="K510" s="153" t="s">
        <v>1426</v>
      </c>
      <c r="L510" s="153"/>
      <c r="M510" s="153" t="s">
        <v>42</v>
      </c>
      <c r="N510" s="153">
        <v>890330584</v>
      </c>
      <c r="O510" s="155">
        <v>3521008</v>
      </c>
      <c r="P510" s="7"/>
      <c r="Q510" s="12">
        <f>+IF(IFERROR(VLOOKUP(Tabla3[[#This Row],[Column14]],Tabla4[[NIT]:[TOTAL CREDITO]],3,FALSE),0)="",0,IFERROR(VLOOKUP(Tabla3[[#This Row],[Column14]],Tabla4[[NIT]:[TOTAL CREDITO]],3,FALSE),0))</f>
        <v>548212607</v>
      </c>
      <c r="R510" s="9">
        <f>+IFERROR(VLOOKUP(Tabla3[[#This Row],[Column14]],Tabla4[[NIT]:[TOTAL CREDITO]],6,FALSE),0)</f>
        <v>0</v>
      </c>
      <c r="S5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0" s="5"/>
      <c r="AL510"/>
    </row>
    <row r="511" spans="1:38" ht="15" customHeight="1">
      <c r="A511" s="153" t="s">
        <v>1656</v>
      </c>
      <c r="B511" s="154">
        <v>42979</v>
      </c>
      <c r="C511" s="153" t="s">
        <v>1229</v>
      </c>
      <c r="D511" s="153" t="s">
        <v>1546</v>
      </c>
      <c r="E511" s="153" t="s">
        <v>1230</v>
      </c>
      <c r="F511" s="153">
        <v>4</v>
      </c>
      <c r="G511" s="153" t="s">
        <v>43</v>
      </c>
      <c r="H511" s="153">
        <v>4</v>
      </c>
      <c r="I511" s="153" t="s">
        <v>1220</v>
      </c>
      <c r="J511" s="153" t="s">
        <v>1428</v>
      </c>
      <c r="K511" s="153" t="s">
        <v>32</v>
      </c>
      <c r="L511" s="153"/>
      <c r="M511" s="153" t="s">
        <v>42</v>
      </c>
      <c r="N511" s="153">
        <v>890330584</v>
      </c>
      <c r="O511" s="155">
        <v>3067227</v>
      </c>
      <c r="P511" s="7"/>
      <c r="Q511" s="12">
        <f>+IF(IFERROR(VLOOKUP(Tabla3[[#This Row],[Column14]],Tabla4[[NIT]:[TOTAL CREDITO]],3,FALSE),0)="",0,IFERROR(VLOOKUP(Tabla3[[#This Row],[Column14]],Tabla4[[NIT]:[TOTAL CREDITO]],3,FALSE),0))</f>
        <v>548212607</v>
      </c>
      <c r="R511" s="9">
        <f>+IFERROR(VLOOKUP(Tabla3[[#This Row],[Column14]],Tabla4[[NIT]:[TOTAL CREDITO]],6,FALSE),0)</f>
        <v>0</v>
      </c>
      <c r="S5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1" s="5"/>
      <c r="AL511"/>
    </row>
    <row r="512" spans="1:38" ht="15" customHeight="1">
      <c r="A512" s="153" t="s">
        <v>1656</v>
      </c>
      <c r="B512" s="154">
        <v>42979</v>
      </c>
      <c r="C512" s="153" t="s">
        <v>1229</v>
      </c>
      <c r="D512" s="153" t="s">
        <v>1546</v>
      </c>
      <c r="E512" s="153" t="s">
        <v>1230</v>
      </c>
      <c r="F512" s="153">
        <v>1</v>
      </c>
      <c r="G512" s="153" t="s">
        <v>43</v>
      </c>
      <c r="H512" s="153">
        <v>1</v>
      </c>
      <c r="I512" s="153" t="s">
        <v>1220</v>
      </c>
      <c r="J512" s="153" t="s">
        <v>1433</v>
      </c>
      <c r="K512" s="153" t="s">
        <v>1426</v>
      </c>
      <c r="L512" s="153"/>
      <c r="M512" s="153" t="s">
        <v>42</v>
      </c>
      <c r="N512" s="153">
        <v>890330584</v>
      </c>
      <c r="O512" s="155">
        <v>3941176</v>
      </c>
      <c r="P512" s="7"/>
      <c r="Q512" s="12">
        <f>+IF(IFERROR(VLOOKUP(Tabla3[[#This Row],[Column14]],Tabla4[[NIT]:[TOTAL CREDITO]],3,FALSE),0)="",0,IFERROR(VLOOKUP(Tabla3[[#This Row],[Column14]],Tabla4[[NIT]:[TOTAL CREDITO]],3,FALSE),0))</f>
        <v>548212607</v>
      </c>
      <c r="R512" s="9">
        <f>+IFERROR(VLOOKUP(Tabla3[[#This Row],[Column14]],Tabla4[[NIT]:[TOTAL CREDITO]],6,FALSE),0)</f>
        <v>0</v>
      </c>
      <c r="S5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2" s="5"/>
      <c r="AL512"/>
    </row>
    <row r="513" spans="1:38" ht="15" customHeight="1">
      <c r="A513" s="153" t="s">
        <v>1656</v>
      </c>
      <c r="B513" s="154">
        <v>42979</v>
      </c>
      <c r="C513" s="153" t="s">
        <v>1229</v>
      </c>
      <c r="D513" s="153" t="s">
        <v>1546</v>
      </c>
      <c r="E513" s="153" t="s">
        <v>1230</v>
      </c>
      <c r="F513" s="153">
        <v>2</v>
      </c>
      <c r="G513" s="153" t="s">
        <v>43</v>
      </c>
      <c r="H513" s="153">
        <v>2</v>
      </c>
      <c r="I513" s="153" t="s">
        <v>1220</v>
      </c>
      <c r="J513" s="153" t="s">
        <v>1433</v>
      </c>
      <c r="K513" s="153" t="s">
        <v>16</v>
      </c>
      <c r="L513" s="153"/>
      <c r="M513" s="153" t="s">
        <v>42</v>
      </c>
      <c r="N513" s="153">
        <v>890330584</v>
      </c>
      <c r="O513" s="155">
        <v>3941176</v>
      </c>
      <c r="P513" s="7"/>
      <c r="Q513" s="12">
        <f>+IF(IFERROR(VLOOKUP(Tabla3[[#This Row],[Column14]],Tabla4[[NIT]:[TOTAL CREDITO]],3,FALSE),0)="",0,IFERROR(VLOOKUP(Tabla3[[#This Row],[Column14]],Tabla4[[NIT]:[TOTAL CREDITO]],3,FALSE),0))</f>
        <v>548212607</v>
      </c>
      <c r="R513" s="9">
        <f>+IFERROR(VLOOKUP(Tabla3[[#This Row],[Column14]],Tabla4[[NIT]:[TOTAL CREDITO]],6,FALSE),0)</f>
        <v>0</v>
      </c>
      <c r="S5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3" s="5"/>
      <c r="AL513"/>
    </row>
    <row r="514" spans="1:38" ht="15" customHeight="1">
      <c r="A514" s="153" t="s">
        <v>1656</v>
      </c>
      <c r="B514" s="154">
        <v>42979</v>
      </c>
      <c r="C514" s="153" t="s">
        <v>1229</v>
      </c>
      <c r="D514" s="153" t="s">
        <v>1546</v>
      </c>
      <c r="E514" s="153" t="s">
        <v>1230</v>
      </c>
      <c r="F514" s="153">
        <v>4</v>
      </c>
      <c r="G514" s="153" t="s">
        <v>43</v>
      </c>
      <c r="H514" s="153">
        <v>4</v>
      </c>
      <c r="I514" s="153" t="s">
        <v>1220</v>
      </c>
      <c r="J514" s="153" t="s">
        <v>1437</v>
      </c>
      <c r="K514" s="153" t="s">
        <v>16</v>
      </c>
      <c r="L514" s="153"/>
      <c r="M514" s="153" t="s">
        <v>42</v>
      </c>
      <c r="N514" s="153">
        <v>890330584</v>
      </c>
      <c r="O514" s="155">
        <v>3696639</v>
      </c>
      <c r="P514" s="7"/>
      <c r="Q514" s="12">
        <f>+IF(IFERROR(VLOOKUP(Tabla3[[#This Row],[Column14]],Tabla4[[NIT]:[TOTAL CREDITO]],3,FALSE),0)="",0,IFERROR(VLOOKUP(Tabla3[[#This Row],[Column14]],Tabla4[[NIT]:[TOTAL CREDITO]],3,FALSE),0))</f>
        <v>548212607</v>
      </c>
      <c r="R514" s="9">
        <f>+IFERROR(VLOOKUP(Tabla3[[#This Row],[Column14]],Tabla4[[NIT]:[TOTAL CREDITO]],6,FALSE),0)</f>
        <v>0</v>
      </c>
      <c r="S5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4" s="5"/>
      <c r="AL514"/>
    </row>
    <row r="515" spans="1:38" ht="15" customHeight="1">
      <c r="A515" s="153" t="s">
        <v>1657</v>
      </c>
      <c r="B515" s="154">
        <v>42979</v>
      </c>
      <c r="C515" s="153" t="s">
        <v>1229</v>
      </c>
      <c r="D515" s="153" t="s">
        <v>1546</v>
      </c>
      <c r="E515" s="153" t="s">
        <v>1230</v>
      </c>
      <c r="F515" s="153">
        <v>2</v>
      </c>
      <c r="G515" s="153" t="s">
        <v>45</v>
      </c>
      <c r="H515" s="153">
        <v>2</v>
      </c>
      <c r="I515" s="153" t="s">
        <v>1658</v>
      </c>
      <c r="J515" s="153" t="s">
        <v>352</v>
      </c>
      <c r="K515" s="153" t="s">
        <v>353</v>
      </c>
      <c r="L515" s="153"/>
      <c r="M515" s="153" t="s">
        <v>42</v>
      </c>
      <c r="N515" s="153">
        <v>900181404</v>
      </c>
      <c r="O515" s="155">
        <v>6133613</v>
      </c>
      <c r="P515" s="7"/>
      <c r="Q515" s="12" t="str">
        <f>+IF(IFERROR(VLOOKUP(Tabla3[[#This Row],[Column14]],Tabla4[[NIT]:[TOTAL CREDITO]],3,FALSE),0)="",0,IFERROR(VLOOKUP(Tabla3[[#This Row],[Column14]],Tabla4[[NIT]:[TOTAL CREDITO]],3,FALSE),0))</f>
        <v>NO TIENE CUPO</v>
      </c>
      <c r="R515" s="9">
        <f>+IFERROR(VLOOKUP(Tabla3[[#This Row],[Column14]],Tabla4[[NIT]:[TOTAL CREDITO]],6,FALSE),0)</f>
        <v>0</v>
      </c>
      <c r="S5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5" s="5"/>
      <c r="AL515"/>
    </row>
    <row r="516" spans="1:38" ht="15" customHeight="1">
      <c r="A516" s="153" t="s">
        <v>1657</v>
      </c>
      <c r="B516" s="154">
        <v>42979</v>
      </c>
      <c r="C516" s="153" t="s">
        <v>1229</v>
      </c>
      <c r="D516" s="153" t="s">
        <v>1546</v>
      </c>
      <c r="E516" s="153" t="s">
        <v>1230</v>
      </c>
      <c r="F516" s="153">
        <v>3</v>
      </c>
      <c r="G516" s="153" t="s">
        <v>45</v>
      </c>
      <c r="H516" s="153">
        <v>3</v>
      </c>
      <c r="I516" s="153" t="s">
        <v>1658</v>
      </c>
      <c r="J516" s="153" t="s">
        <v>352</v>
      </c>
      <c r="K516" s="153" t="s">
        <v>472</v>
      </c>
      <c r="L516" s="153"/>
      <c r="M516" s="153" t="s">
        <v>42</v>
      </c>
      <c r="N516" s="153">
        <v>900181404</v>
      </c>
      <c r="O516" s="155">
        <v>6133613</v>
      </c>
      <c r="P516" s="7"/>
      <c r="Q516" s="12" t="str">
        <f>+IF(IFERROR(VLOOKUP(Tabla3[[#This Row],[Column14]],Tabla4[[NIT]:[TOTAL CREDITO]],3,FALSE),0)="",0,IFERROR(VLOOKUP(Tabla3[[#This Row],[Column14]],Tabla4[[NIT]:[TOTAL CREDITO]],3,FALSE),0))</f>
        <v>NO TIENE CUPO</v>
      </c>
      <c r="R516" s="9">
        <f>+IFERROR(VLOOKUP(Tabla3[[#This Row],[Column14]],Tabla4[[NIT]:[TOTAL CREDITO]],6,FALSE),0)</f>
        <v>0</v>
      </c>
      <c r="S5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6" s="5"/>
      <c r="AL516"/>
    </row>
    <row r="517" spans="1:38" ht="15" customHeight="1">
      <c r="A517" s="153" t="s">
        <v>1657</v>
      </c>
      <c r="B517" s="154">
        <v>42979</v>
      </c>
      <c r="C517" s="153" t="s">
        <v>1229</v>
      </c>
      <c r="D517" s="153" t="s">
        <v>1546</v>
      </c>
      <c r="E517" s="153" t="s">
        <v>1230</v>
      </c>
      <c r="F517" s="153">
        <v>4</v>
      </c>
      <c r="G517" s="153" t="s">
        <v>45</v>
      </c>
      <c r="H517" s="153">
        <v>4</v>
      </c>
      <c r="I517" s="153" t="s">
        <v>1658</v>
      </c>
      <c r="J517" s="153" t="s">
        <v>1428</v>
      </c>
      <c r="K517" s="153" t="s">
        <v>32</v>
      </c>
      <c r="L517" s="153"/>
      <c r="M517" s="153" t="s">
        <v>42</v>
      </c>
      <c r="N517" s="153">
        <v>900181404</v>
      </c>
      <c r="O517" s="155">
        <v>3067227</v>
      </c>
      <c r="P517" s="7"/>
      <c r="Q517" s="12" t="str">
        <f>+IF(IFERROR(VLOOKUP(Tabla3[[#This Row],[Column14]],Tabla4[[NIT]:[TOTAL CREDITO]],3,FALSE),0)="",0,IFERROR(VLOOKUP(Tabla3[[#This Row],[Column14]],Tabla4[[NIT]:[TOTAL CREDITO]],3,FALSE),0))</f>
        <v>NO TIENE CUPO</v>
      </c>
      <c r="R517" s="9">
        <f>+IFERROR(VLOOKUP(Tabla3[[#This Row],[Column14]],Tabla4[[NIT]:[TOTAL CREDITO]],6,FALSE),0)</f>
        <v>0</v>
      </c>
      <c r="S5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7" s="5"/>
      <c r="AL517"/>
    </row>
    <row r="518" spans="1:38" ht="15" customHeight="1">
      <c r="A518" s="153" t="s">
        <v>1657</v>
      </c>
      <c r="B518" s="154">
        <v>42979</v>
      </c>
      <c r="C518" s="153" t="s">
        <v>1229</v>
      </c>
      <c r="D518" s="153" t="s">
        <v>1546</v>
      </c>
      <c r="E518" s="153" t="s">
        <v>1230</v>
      </c>
      <c r="F518" s="153">
        <v>3</v>
      </c>
      <c r="G518" s="153" t="s">
        <v>45</v>
      </c>
      <c r="H518" s="153">
        <v>3</v>
      </c>
      <c r="I518" s="153" t="s">
        <v>1658</v>
      </c>
      <c r="J518" s="153" t="s">
        <v>1433</v>
      </c>
      <c r="K518" s="153" t="s">
        <v>1447</v>
      </c>
      <c r="L518" s="153"/>
      <c r="M518" s="153" t="s">
        <v>42</v>
      </c>
      <c r="N518" s="153">
        <v>900181404</v>
      </c>
      <c r="O518" s="155">
        <v>3941176</v>
      </c>
      <c r="P518" s="7"/>
      <c r="Q518" s="12" t="str">
        <f>+IF(IFERROR(VLOOKUP(Tabla3[[#This Row],[Column14]],Tabla4[[NIT]:[TOTAL CREDITO]],3,FALSE),0)="",0,IFERROR(VLOOKUP(Tabla3[[#This Row],[Column14]],Tabla4[[NIT]:[TOTAL CREDITO]],3,FALSE),0))</f>
        <v>NO TIENE CUPO</v>
      </c>
      <c r="R518" s="9">
        <f>+IFERROR(VLOOKUP(Tabla3[[#This Row],[Column14]],Tabla4[[NIT]:[TOTAL CREDITO]],6,FALSE),0)</f>
        <v>0</v>
      </c>
      <c r="S5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8" s="5"/>
      <c r="AL518"/>
    </row>
    <row r="519" spans="1:38" ht="15" customHeight="1">
      <c r="A519" s="153" t="s">
        <v>1657</v>
      </c>
      <c r="B519" s="154">
        <v>42979</v>
      </c>
      <c r="C519" s="153" t="s">
        <v>1229</v>
      </c>
      <c r="D519" s="153" t="s">
        <v>1546</v>
      </c>
      <c r="E519" s="153" t="s">
        <v>1230</v>
      </c>
      <c r="F519" s="153">
        <v>3</v>
      </c>
      <c r="G519" s="153" t="s">
        <v>45</v>
      </c>
      <c r="H519" s="153">
        <v>3</v>
      </c>
      <c r="I519" s="153" t="s">
        <v>1658</v>
      </c>
      <c r="J519" s="153" t="s">
        <v>1232</v>
      </c>
      <c r="K519" s="153" t="s">
        <v>353</v>
      </c>
      <c r="L519" s="153"/>
      <c r="M519" s="153" t="s">
        <v>42</v>
      </c>
      <c r="N519" s="153">
        <v>900181404</v>
      </c>
      <c r="O519" s="155">
        <v>5453782</v>
      </c>
      <c r="P519" s="7"/>
      <c r="Q519" s="12" t="str">
        <f>+IF(IFERROR(VLOOKUP(Tabla3[[#This Row],[Column14]],Tabla4[[NIT]:[TOTAL CREDITO]],3,FALSE),0)="",0,IFERROR(VLOOKUP(Tabla3[[#This Row],[Column14]],Tabla4[[NIT]:[TOTAL CREDITO]],3,FALSE),0))</f>
        <v>NO TIENE CUPO</v>
      </c>
      <c r="R519" s="9">
        <f>+IFERROR(VLOOKUP(Tabla3[[#This Row],[Column14]],Tabla4[[NIT]:[TOTAL CREDITO]],6,FALSE),0)</f>
        <v>0</v>
      </c>
      <c r="S5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19" s="5"/>
      <c r="AL519"/>
    </row>
    <row r="520" spans="1:38" ht="15" customHeight="1">
      <c r="A520" s="153" t="s">
        <v>1657</v>
      </c>
      <c r="B520" s="154">
        <v>42979</v>
      </c>
      <c r="C520" s="153" t="s">
        <v>1229</v>
      </c>
      <c r="D520" s="153" t="s">
        <v>1546</v>
      </c>
      <c r="E520" s="153" t="s">
        <v>1230</v>
      </c>
      <c r="F520" s="153">
        <v>1</v>
      </c>
      <c r="G520" s="153" t="s">
        <v>45</v>
      </c>
      <c r="H520" s="153">
        <v>1</v>
      </c>
      <c r="I520" s="153" t="s">
        <v>1658</v>
      </c>
      <c r="J520" s="153" t="s">
        <v>1232</v>
      </c>
      <c r="K520" s="153" t="s">
        <v>17</v>
      </c>
      <c r="L520" s="153"/>
      <c r="M520" s="153" t="s">
        <v>42</v>
      </c>
      <c r="N520" s="153">
        <v>900181404</v>
      </c>
      <c r="O520" s="155">
        <v>5453782</v>
      </c>
      <c r="P520" s="7"/>
      <c r="Q520" s="12" t="str">
        <f>+IF(IFERROR(VLOOKUP(Tabla3[[#This Row],[Column14]],Tabla4[[NIT]:[TOTAL CREDITO]],3,FALSE),0)="",0,IFERROR(VLOOKUP(Tabla3[[#This Row],[Column14]],Tabla4[[NIT]:[TOTAL CREDITO]],3,FALSE),0))</f>
        <v>NO TIENE CUPO</v>
      </c>
      <c r="R520" s="9">
        <f>+IFERROR(VLOOKUP(Tabla3[[#This Row],[Column14]],Tabla4[[NIT]:[TOTAL CREDITO]],6,FALSE),0)</f>
        <v>0</v>
      </c>
      <c r="S5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0" s="5"/>
      <c r="AL520"/>
    </row>
    <row r="521" spans="1:38" ht="15" customHeight="1">
      <c r="A521" s="153" t="s">
        <v>1657</v>
      </c>
      <c r="B521" s="154">
        <v>42979</v>
      </c>
      <c r="C521" s="153" t="s">
        <v>1229</v>
      </c>
      <c r="D521" s="153" t="s">
        <v>1546</v>
      </c>
      <c r="E521" s="153" t="s">
        <v>1230</v>
      </c>
      <c r="F521" s="153">
        <v>1</v>
      </c>
      <c r="G521" s="153" t="s">
        <v>45</v>
      </c>
      <c r="H521" s="153">
        <v>1</v>
      </c>
      <c r="I521" s="153" t="s">
        <v>1658</v>
      </c>
      <c r="J521" s="153" t="s">
        <v>1232</v>
      </c>
      <c r="K521" s="153" t="s">
        <v>44</v>
      </c>
      <c r="L521" s="153"/>
      <c r="M521" s="153" t="s">
        <v>42</v>
      </c>
      <c r="N521" s="153">
        <v>900181404</v>
      </c>
      <c r="O521" s="155">
        <v>5453782</v>
      </c>
      <c r="P521" s="7"/>
      <c r="Q521" s="12" t="str">
        <f>+IF(IFERROR(VLOOKUP(Tabla3[[#This Row],[Column14]],Tabla4[[NIT]:[TOTAL CREDITO]],3,FALSE),0)="",0,IFERROR(VLOOKUP(Tabla3[[#This Row],[Column14]],Tabla4[[NIT]:[TOTAL CREDITO]],3,FALSE),0))</f>
        <v>NO TIENE CUPO</v>
      </c>
      <c r="R521" s="9">
        <f>+IFERROR(VLOOKUP(Tabla3[[#This Row],[Column14]],Tabla4[[NIT]:[TOTAL CREDITO]],6,FALSE),0)</f>
        <v>0</v>
      </c>
      <c r="S5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1" s="5"/>
      <c r="AL521"/>
    </row>
    <row r="522" spans="1:38" ht="15" customHeight="1">
      <c r="A522" s="153" t="s">
        <v>1659</v>
      </c>
      <c r="B522" s="154">
        <v>42979</v>
      </c>
      <c r="C522" s="153" t="s">
        <v>1229</v>
      </c>
      <c r="D522" s="153" t="s">
        <v>1546</v>
      </c>
      <c r="E522" s="153" t="s">
        <v>1230</v>
      </c>
      <c r="F522" s="153">
        <v>2</v>
      </c>
      <c r="G522" s="153" t="s">
        <v>45</v>
      </c>
      <c r="H522" s="153">
        <v>2</v>
      </c>
      <c r="I522" s="153" t="s">
        <v>1660</v>
      </c>
      <c r="J522" s="153" t="s">
        <v>14</v>
      </c>
      <c r="K522" s="153" t="s">
        <v>16</v>
      </c>
      <c r="L522" s="153"/>
      <c r="M522" s="153" t="s">
        <v>1401</v>
      </c>
      <c r="N522" s="153">
        <v>900181404</v>
      </c>
      <c r="O522" s="155">
        <v>3360504</v>
      </c>
      <c r="P522" s="7"/>
      <c r="Q522" s="12" t="str">
        <f>+IF(IFERROR(VLOOKUP(Tabla3[[#This Row],[Column14]],Tabla4[[NIT]:[TOTAL CREDITO]],3,FALSE),0)="",0,IFERROR(VLOOKUP(Tabla3[[#This Row],[Column14]],Tabla4[[NIT]:[TOTAL CREDITO]],3,FALSE),0))</f>
        <v>NO TIENE CUPO</v>
      </c>
      <c r="R522" s="9">
        <f>+IFERROR(VLOOKUP(Tabla3[[#This Row],[Column14]],Tabla4[[NIT]:[TOTAL CREDITO]],6,FALSE),0)</f>
        <v>0</v>
      </c>
      <c r="S5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2" s="5"/>
      <c r="AL522"/>
    </row>
    <row r="523" spans="1:38" ht="15" customHeight="1">
      <c r="A523" s="153" t="s">
        <v>1659</v>
      </c>
      <c r="B523" s="154">
        <v>42979</v>
      </c>
      <c r="C523" s="153" t="s">
        <v>1229</v>
      </c>
      <c r="D523" s="153" t="s">
        <v>1546</v>
      </c>
      <c r="E523" s="153" t="s">
        <v>1230</v>
      </c>
      <c r="F523" s="153">
        <v>1</v>
      </c>
      <c r="G523" s="153" t="s">
        <v>45</v>
      </c>
      <c r="H523" s="153">
        <v>1</v>
      </c>
      <c r="I523" s="153" t="s">
        <v>1660</v>
      </c>
      <c r="J523" s="153" t="s">
        <v>27</v>
      </c>
      <c r="K523" s="153" t="s">
        <v>26</v>
      </c>
      <c r="L523" s="153"/>
      <c r="M523" s="153" t="s">
        <v>1401</v>
      </c>
      <c r="N523" s="153">
        <v>900181404</v>
      </c>
      <c r="O523" s="155">
        <v>5789916</v>
      </c>
      <c r="P523" s="7"/>
      <c r="Q523" s="12" t="str">
        <f>+IF(IFERROR(VLOOKUP(Tabla3[[#This Row],[Column14]],Tabla4[[NIT]:[TOTAL CREDITO]],3,FALSE),0)="",0,IFERROR(VLOOKUP(Tabla3[[#This Row],[Column14]],Tabla4[[NIT]:[TOTAL CREDITO]],3,FALSE),0))</f>
        <v>NO TIENE CUPO</v>
      </c>
      <c r="R523" s="9">
        <f>+IFERROR(VLOOKUP(Tabla3[[#This Row],[Column14]],Tabla4[[NIT]:[TOTAL CREDITO]],6,FALSE),0)</f>
        <v>0</v>
      </c>
      <c r="S5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3" s="5"/>
      <c r="AL523"/>
    </row>
    <row r="524" spans="1:38" ht="15" customHeight="1">
      <c r="A524" s="153" t="s">
        <v>1659</v>
      </c>
      <c r="B524" s="154">
        <v>42979</v>
      </c>
      <c r="C524" s="153" t="s">
        <v>1229</v>
      </c>
      <c r="D524" s="153" t="s">
        <v>1546</v>
      </c>
      <c r="E524" s="153" t="s">
        <v>1230</v>
      </c>
      <c r="F524" s="153">
        <v>1</v>
      </c>
      <c r="G524" s="153" t="s">
        <v>45</v>
      </c>
      <c r="H524" s="153">
        <v>1</v>
      </c>
      <c r="I524" s="153" t="s">
        <v>1660</v>
      </c>
      <c r="J524" s="153" t="s">
        <v>1550</v>
      </c>
      <c r="K524" s="153" t="s">
        <v>1426</v>
      </c>
      <c r="L524" s="153"/>
      <c r="M524" s="153" t="s">
        <v>1401</v>
      </c>
      <c r="N524" s="153">
        <v>900181404</v>
      </c>
      <c r="O524" s="155">
        <v>3521008</v>
      </c>
      <c r="P524" s="7"/>
      <c r="Q524" s="12" t="str">
        <f>+IF(IFERROR(VLOOKUP(Tabla3[[#This Row],[Column14]],Tabla4[[NIT]:[TOTAL CREDITO]],3,FALSE),0)="",0,IFERROR(VLOOKUP(Tabla3[[#This Row],[Column14]],Tabla4[[NIT]:[TOTAL CREDITO]],3,FALSE),0))</f>
        <v>NO TIENE CUPO</v>
      </c>
      <c r="R524" s="9">
        <f>+IFERROR(VLOOKUP(Tabla3[[#This Row],[Column14]],Tabla4[[NIT]:[TOTAL CREDITO]],6,FALSE),0)</f>
        <v>0</v>
      </c>
      <c r="S5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4" s="5"/>
      <c r="AL524"/>
    </row>
    <row r="525" spans="1:38" ht="15" customHeight="1">
      <c r="A525" s="153" t="s">
        <v>1659</v>
      </c>
      <c r="B525" s="154">
        <v>42979</v>
      </c>
      <c r="C525" s="153" t="s">
        <v>1229</v>
      </c>
      <c r="D525" s="153" t="s">
        <v>1546</v>
      </c>
      <c r="E525" s="153" t="s">
        <v>1230</v>
      </c>
      <c r="F525" s="153">
        <v>1</v>
      </c>
      <c r="G525" s="153" t="s">
        <v>45</v>
      </c>
      <c r="H525" s="153">
        <v>1</v>
      </c>
      <c r="I525" s="153" t="s">
        <v>1660</v>
      </c>
      <c r="J525" s="153" t="s">
        <v>1428</v>
      </c>
      <c r="K525" s="153" t="s">
        <v>32</v>
      </c>
      <c r="L525" s="153"/>
      <c r="M525" s="153" t="s">
        <v>1401</v>
      </c>
      <c r="N525" s="153">
        <v>900181404</v>
      </c>
      <c r="O525" s="155">
        <v>3067227</v>
      </c>
      <c r="P525" s="7"/>
      <c r="Q525" s="12" t="str">
        <f>+IF(IFERROR(VLOOKUP(Tabla3[[#This Row],[Column14]],Tabla4[[NIT]:[TOTAL CREDITO]],3,FALSE),0)="",0,IFERROR(VLOOKUP(Tabla3[[#This Row],[Column14]],Tabla4[[NIT]:[TOTAL CREDITO]],3,FALSE),0))</f>
        <v>NO TIENE CUPO</v>
      </c>
      <c r="R525" s="9">
        <f>+IFERROR(VLOOKUP(Tabla3[[#This Row],[Column14]],Tabla4[[NIT]:[TOTAL CREDITO]],6,FALSE),0)</f>
        <v>0</v>
      </c>
      <c r="S5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5" s="5"/>
      <c r="AL525"/>
    </row>
    <row r="526" spans="1:38" ht="15" customHeight="1">
      <c r="A526" s="153" t="s">
        <v>1659</v>
      </c>
      <c r="B526" s="154">
        <v>42979</v>
      </c>
      <c r="C526" s="153" t="s">
        <v>1229</v>
      </c>
      <c r="D526" s="153" t="s">
        <v>1546</v>
      </c>
      <c r="E526" s="153" t="s">
        <v>1230</v>
      </c>
      <c r="F526" s="153">
        <v>2</v>
      </c>
      <c r="G526" s="153" t="s">
        <v>45</v>
      </c>
      <c r="H526" s="153">
        <v>2</v>
      </c>
      <c r="I526" s="153" t="s">
        <v>1660</v>
      </c>
      <c r="J526" s="153" t="s">
        <v>1433</v>
      </c>
      <c r="K526" s="153" t="s">
        <v>16</v>
      </c>
      <c r="L526" s="153"/>
      <c r="M526" s="153" t="s">
        <v>1401</v>
      </c>
      <c r="N526" s="153">
        <v>900181404</v>
      </c>
      <c r="O526" s="155">
        <v>3941176</v>
      </c>
      <c r="P526" s="7"/>
      <c r="Q526" s="12" t="str">
        <f>+IF(IFERROR(VLOOKUP(Tabla3[[#This Row],[Column14]],Tabla4[[NIT]:[TOTAL CREDITO]],3,FALSE),0)="",0,IFERROR(VLOOKUP(Tabla3[[#This Row],[Column14]],Tabla4[[NIT]:[TOTAL CREDITO]],3,FALSE),0))</f>
        <v>NO TIENE CUPO</v>
      </c>
      <c r="R526" s="9">
        <f>+IFERROR(VLOOKUP(Tabla3[[#This Row],[Column14]],Tabla4[[NIT]:[TOTAL CREDITO]],6,FALSE),0)</f>
        <v>0</v>
      </c>
      <c r="S5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6" s="5"/>
      <c r="AL526"/>
    </row>
    <row r="527" spans="1:38" ht="15" customHeight="1">
      <c r="A527" s="153" t="s">
        <v>1661</v>
      </c>
      <c r="B527" s="154">
        <v>42979</v>
      </c>
      <c r="C527" s="153" t="s">
        <v>1229</v>
      </c>
      <c r="D527" s="153" t="s">
        <v>1602</v>
      </c>
      <c r="E527" s="153" t="s">
        <v>1230</v>
      </c>
      <c r="F527" s="153">
        <v>3</v>
      </c>
      <c r="G527" s="153" t="s">
        <v>85</v>
      </c>
      <c r="H527" s="153">
        <v>3</v>
      </c>
      <c r="I527" s="153" t="s">
        <v>1662</v>
      </c>
      <c r="J527" s="153" t="s">
        <v>14</v>
      </c>
      <c r="K527" s="153" t="s">
        <v>16</v>
      </c>
      <c r="L527" s="153"/>
      <c r="M527" s="153" t="s">
        <v>86</v>
      </c>
      <c r="N527" s="153">
        <v>900052338</v>
      </c>
      <c r="O527" s="155">
        <v>3360504</v>
      </c>
      <c r="P527" s="7"/>
      <c r="Q527" s="12" t="str">
        <f>+IF(IFERROR(VLOOKUP(Tabla3[[#This Row],[Column14]],Tabla4[[NIT]:[TOTAL CREDITO]],3,FALSE),0)="",0,IFERROR(VLOOKUP(Tabla3[[#This Row],[Column14]],Tabla4[[NIT]:[TOTAL CREDITO]],3,FALSE),0))</f>
        <v>NO TIENE CUPO</v>
      </c>
      <c r="R527" s="9">
        <f>+IFERROR(VLOOKUP(Tabla3[[#This Row],[Column14]],Tabla4[[NIT]:[TOTAL CREDITO]],6,FALSE),0)</f>
        <v>0</v>
      </c>
      <c r="S5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7" s="5"/>
      <c r="AL527"/>
    </row>
    <row r="528" spans="1:38" ht="15" customHeight="1">
      <c r="A528" s="153" t="s">
        <v>1661</v>
      </c>
      <c r="B528" s="154">
        <v>42979</v>
      </c>
      <c r="C528" s="153" t="s">
        <v>1229</v>
      </c>
      <c r="D528" s="153" t="s">
        <v>1602</v>
      </c>
      <c r="E528" s="153" t="s">
        <v>1230</v>
      </c>
      <c r="F528" s="153">
        <v>4</v>
      </c>
      <c r="G528" s="153" t="s">
        <v>85</v>
      </c>
      <c r="H528" s="153">
        <v>4</v>
      </c>
      <c r="I528" s="153" t="s">
        <v>1662</v>
      </c>
      <c r="J528" s="153" t="s">
        <v>27</v>
      </c>
      <c r="K528" s="153" t="s">
        <v>32</v>
      </c>
      <c r="L528" s="153"/>
      <c r="M528" s="153" t="s">
        <v>86</v>
      </c>
      <c r="N528" s="153">
        <v>900052338</v>
      </c>
      <c r="O528" s="155">
        <v>5789916</v>
      </c>
      <c r="P528" s="7"/>
      <c r="Q528" s="12" t="str">
        <f>+IF(IFERROR(VLOOKUP(Tabla3[[#This Row],[Column14]],Tabla4[[NIT]:[TOTAL CREDITO]],3,FALSE),0)="",0,IFERROR(VLOOKUP(Tabla3[[#This Row],[Column14]],Tabla4[[NIT]:[TOTAL CREDITO]],3,FALSE),0))</f>
        <v>NO TIENE CUPO</v>
      </c>
      <c r="R528" s="9">
        <f>+IFERROR(VLOOKUP(Tabla3[[#This Row],[Column14]],Tabla4[[NIT]:[TOTAL CREDITO]],6,FALSE),0)</f>
        <v>0</v>
      </c>
      <c r="S5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8" s="5"/>
      <c r="AL528"/>
    </row>
    <row r="529" spans="1:38" ht="15" customHeight="1">
      <c r="A529" s="153" t="s">
        <v>1661</v>
      </c>
      <c r="B529" s="154">
        <v>42979</v>
      </c>
      <c r="C529" s="153" t="s">
        <v>1229</v>
      </c>
      <c r="D529" s="153" t="s">
        <v>1602</v>
      </c>
      <c r="E529" s="153" t="s">
        <v>1230</v>
      </c>
      <c r="F529" s="153">
        <v>3</v>
      </c>
      <c r="G529" s="153" t="s">
        <v>85</v>
      </c>
      <c r="H529" s="153">
        <v>3</v>
      </c>
      <c r="I529" s="153" t="s">
        <v>1662</v>
      </c>
      <c r="J529" s="153" t="s">
        <v>27</v>
      </c>
      <c r="K529" s="153" t="s">
        <v>16</v>
      </c>
      <c r="L529" s="153"/>
      <c r="M529" s="153" t="s">
        <v>86</v>
      </c>
      <c r="N529" s="153">
        <v>900052338</v>
      </c>
      <c r="O529" s="155">
        <v>5789916</v>
      </c>
      <c r="P529" s="7"/>
      <c r="Q529" s="12" t="str">
        <f>+IF(IFERROR(VLOOKUP(Tabla3[[#This Row],[Column14]],Tabla4[[NIT]:[TOTAL CREDITO]],3,FALSE),0)="",0,IFERROR(VLOOKUP(Tabla3[[#This Row],[Column14]],Tabla4[[NIT]:[TOTAL CREDITO]],3,FALSE),0))</f>
        <v>NO TIENE CUPO</v>
      </c>
      <c r="R529" s="9">
        <f>+IFERROR(VLOOKUP(Tabla3[[#This Row],[Column14]],Tabla4[[NIT]:[TOTAL CREDITO]],6,FALSE),0)</f>
        <v>0</v>
      </c>
      <c r="S5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29" s="5"/>
      <c r="AL529"/>
    </row>
    <row r="530" spans="1:38" ht="15" customHeight="1">
      <c r="A530" s="153" t="s">
        <v>1661</v>
      </c>
      <c r="B530" s="154">
        <v>42979</v>
      </c>
      <c r="C530" s="153" t="s">
        <v>1229</v>
      </c>
      <c r="D530" s="153" t="s">
        <v>1602</v>
      </c>
      <c r="E530" s="153" t="s">
        <v>1230</v>
      </c>
      <c r="F530" s="153">
        <v>6</v>
      </c>
      <c r="G530" s="153" t="s">
        <v>85</v>
      </c>
      <c r="H530" s="153">
        <v>6</v>
      </c>
      <c r="I530" s="153" t="s">
        <v>1662</v>
      </c>
      <c r="J530" s="153" t="s">
        <v>27</v>
      </c>
      <c r="K530" s="153" t="s">
        <v>26</v>
      </c>
      <c r="L530" s="153"/>
      <c r="M530" s="153" t="s">
        <v>86</v>
      </c>
      <c r="N530" s="153">
        <v>900052338</v>
      </c>
      <c r="O530" s="155">
        <v>5789916</v>
      </c>
      <c r="P530" s="7"/>
      <c r="Q530" s="12" t="str">
        <f>+IF(IFERROR(VLOOKUP(Tabla3[[#This Row],[Column14]],Tabla4[[NIT]:[TOTAL CREDITO]],3,FALSE),0)="",0,IFERROR(VLOOKUP(Tabla3[[#This Row],[Column14]],Tabla4[[NIT]:[TOTAL CREDITO]],3,FALSE),0))</f>
        <v>NO TIENE CUPO</v>
      </c>
      <c r="R530" s="9">
        <f>+IFERROR(VLOOKUP(Tabla3[[#This Row],[Column14]],Tabla4[[NIT]:[TOTAL CREDITO]],6,FALSE),0)</f>
        <v>0</v>
      </c>
      <c r="S5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0" s="5"/>
      <c r="AL530"/>
    </row>
    <row r="531" spans="1:38" ht="15" customHeight="1">
      <c r="A531" s="153" t="s">
        <v>1661</v>
      </c>
      <c r="B531" s="154">
        <v>42979</v>
      </c>
      <c r="C531" s="153" t="s">
        <v>1229</v>
      </c>
      <c r="D531" s="153" t="s">
        <v>1602</v>
      </c>
      <c r="E531" s="153" t="s">
        <v>1230</v>
      </c>
      <c r="F531" s="153">
        <v>2</v>
      </c>
      <c r="G531" s="153" t="s">
        <v>85</v>
      </c>
      <c r="H531" s="153">
        <v>2</v>
      </c>
      <c r="I531" s="153" t="s">
        <v>1662</v>
      </c>
      <c r="J531" s="153" t="s">
        <v>1422</v>
      </c>
      <c r="K531" s="153" t="s">
        <v>1423</v>
      </c>
      <c r="L531" s="153"/>
      <c r="M531" s="153" t="s">
        <v>86</v>
      </c>
      <c r="N531" s="153">
        <v>900052338</v>
      </c>
      <c r="O531" s="155">
        <v>7730252</v>
      </c>
      <c r="P531" s="7"/>
      <c r="Q531" s="12" t="str">
        <f>+IF(IFERROR(VLOOKUP(Tabla3[[#This Row],[Column14]],Tabla4[[NIT]:[TOTAL CREDITO]],3,FALSE),0)="",0,IFERROR(VLOOKUP(Tabla3[[#This Row],[Column14]],Tabla4[[NIT]:[TOTAL CREDITO]],3,FALSE),0))</f>
        <v>NO TIENE CUPO</v>
      </c>
      <c r="R531" s="9">
        <f>+IFERROR(VLOOKUP(Tabla3[[#This Row],[Column14]],Tabla4[[NIT]:[TOTAL CREDITO]],6,FALSE),0)</f>
        <v>0</v>
      </c>
      <c r="S5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1" s="5"/>
      <c r="AL531"/>
    </row>
    <row r="532" spans="1:38" ht="15" customHeight="1">
      <c r="A532" s="153" t="s">
        <v>1661</v>
      </c>
      <c r="B532" s="154">
        <v>42979</v>
      </c>
      <c r="C532" s="153" t="s">
        <v>1229</v>
      </c>
      <c r="D532" s="153" t="s">
        <v>1602</v>
      </c>
      <c r="E532" s="153" t="s">
        <v>1230</v>
      </c>
      <c r="F532" s="153">
        <v>1</v>
      </c>
      <c r="G532" s="153" t="s">
        <v>85</v>
      </c>
      <c r="H532" s="153">
        <v>1</v>
      </c>
      <c r="I532" s="153" t="s">
        <v>1662</v>
      </c>
      <c r="J532" s="153" t="s">
        <v>352</v>
      </c>
      <c r="K532" s="153" t="s">
        <v>353</v>
      </c>
      <c r="L532" s="153"/>
      <c r="M532" s="153" t="s">
        <v>86</v>
      </c>
      <c r="N532" s="153">
        <v>900052338</v>
      </c>
      <c r="O532" s="155">
        <v>6133613</v>
      </c>
      <c r="P532" s="7"/>
      <c r="Q532" s="12" t="str">
        <f>+IF(IFERROR(VLOOKUP(Tabla3[[#This Row],[Column14]],Tabla4[[NIT]:[TOTAL CREDITO]],3,FALSE),0)="",0,IFERROR(VLOOKUP(Tabla3[[#This Row],[Column14]],Tabla4[[NIT]:[TOTAL CREDITO]],3,FALSE),0))</f>
        <v>NO TIENE CUPO</v>
      </c>
      <c r="R532" s="9">
        <f>+IFERROR(VLOOKUP(Tabla3[[#This Row],[Column14]],Tabla4[[NIT]:[TOTAL CREDITO]],6,FALSE),0)</f>
        <v>0</v>
      </c>
      <c r="S5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2" s="5"/>
      <c r="AL532"/>
    </row>
    <row r="533" spans="1:38" ht="15" customHeight="1">
      <c r="A533" s="153" t="s">
        <v>1661</v>
      </c>
      <c r="B533" s="154">
        <v>42979</v>
      </c>
      <c r="C533" s="153" t="s">
        <v>1229</v>
      </c>
      <c r="D533" s="153" t="s">
        <v>1602</v>
      </c>
      <c r="E533" s="153" t="s">
        <v>1230</v>
      </c>
      <c r="F533" s="153">
        <v>1</v>
      </c>
      <c r="G533" s="153" t="s">
        <v>85</v>
      </c>
      <c r="H533" s="153">
        <v>1</v>
      </c>
      <c r="I533" s="153" t="s">
        <v>1662</v>
      </c>
      <c r="J533" s="153" t="s">
        <v>352</v>
      </c>
      <c r="K533" s="153" t="s">
        <v>44</v>
      </c>
      <c r="L533" s="153"/>
      <c r="M533" s="153" t="s">
        <v>86</v>
      </c>
      <c r="N533" s="153">
        <v>900052338</v>
      </c>
      <c r="O533" s="155">
        <v>6133613</v>
      </c>
      <c r="P533" s="7"/>
      <c r="Q533" s="12" t="str">
        <f>+IF(IFERROR(VLOOKUP(Tabla3[[#This Row],[Column14]],Tabla4[[NIT]:[TOTAL CREDITO]],3,FALSE),0)="",0,IFERROR(VLOOKUP(Tabla3[[#This Row],[Column14]],Tabla4[[NIT]:[TOTAL CREDITO]],3,FALSE),0))</f>
        <v>NO TIENE CUPO</v>
      </c>
      <c r="R533" s="9">
        <f>+IFERROR(VLOOKUP(Tabla3[[#This Row],[Column14]],Tabla4[[NIT]:[TOTAL CREDITO]],6,FALSE),0)</f>
        <v>0</v>
      </c>
      <c r="S5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3" s="5"/>
      <c r="AL533"/>
    </row>
    <row r="534" spans="1:38" ht="15" customHeight="1">
      <c r="A534" s="153" t="s">
        <v>1661</v>
      </c>
      <c r="B534" s="154">
        <v>42979</v>
      </c>
      <c r="C534" s="153" t="s">
        <v>1229</v>
      </c>
      <c r="D534" s="153" t="s">
        <v>1602</v>
      </c>
      <c r="E534" s="153" t="s">
        <v>1230</v>
      </c>
      <c r="F534" s="153">
        <v>1</v>
      </c>
      <c r="G534" s="153" t="s">
        <v>85</v>
      </c>
      <c r="H534" s="153">
        <v>1</v>
      </c>
      <c r="I534" s="153" t="s">
        <v>1662</v>
      </c>
      <c r="J534" s="153" t="s">
        <v>352</v>
      </c>
      <c r="K534" s="153" t="s">
        <v>17</v>
      </c>
      <c r="L534" s="153"/>
      <c r="M534" s="153" t="s">
        <v>86</v>
      </c>
      <c r="N534" s="153">
        <v>900052338</v>
      </c>
      <c r="O534" s="155">
        <v>6133613</v>
      </c>
      <c r="P534" s="7"/>
      <c r="Q534" s="12" t="str">
        <f>+IF(IFERROR(VLOOKUP(Tabla3[[#This Row],[Column14]],Tabla4[[NIT]:[TOTAL CREDITO]],3,FALSE),0)="",0,IFERROR(VLOOKUP(Tabla3[[#This Row],[Column14]],Tabla4[[NIT]:[TOTAL CREDITO]],3,FALSE),0))</f>
        <v>NO TIENE CUPO</v>
      </c>
      <c r="R534" s="9">
        <f>+IFERROR(VLOOKUP(Tabla3[[#This Row],[Column14]],Tabla4[[NIT]:[TOTAL CREDITO]],6,FALSE),0)</f>
        <v>0</v>
      </c>
      <c r="S5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4" s="5"/>
      <c r="AL534"/>
    </row>
    <row r="535" spans="1:38" ht="15" customHeight="1">
      <c r="A535" s="153" t="s">
        <v>1661</v>
      </c>
      <c r="B535" s="154">
        <v>42979</v>
      </c>
      <c r="C535" s="153" t="s">
        <v>1229</v>
      </c>
      <c r="D535" s="153" t="s">
        <v>1602</v>
      </c>
      <c r="E535" s="153" t="s">
        <v>1230</v>
      </c>
      <c r="F535" s="153">
        <v>1</v>
      </c>
      <c r="G535" s="153" t="s">
        <v>85</v>
      </c>
      <c r="H535" s="153">
        <v>1</v>
      </c>
      <c r="I535" s="153" t="s">
        <v>1662</v>
      </c>
      <c r="J535" s="153" t="s">
        <v>352</v>
      </c>
      <c r="K535" s="153" t="s">
        <v>472</v>
      </c>
      <c r="L535" s="153"/>
      <c r="M535" s="153" t="s">
        <v>86</v>
      </c>
      <c r="N535" s="153">
        <v>900052338</v>
      </c>
      <c r="O535" s="155">
        <v>6133613</v>
      </c>
      <c r="P535" s="7"/>
      <c r="Q535" s="12" t="str">
        <f>+IF(IFERROR(VLOOKUP(Tabla3[[#This Row],[Column14]],Tabla4[[NIT]:[TOTAL CREDITO]],3,FALSE),0)="",0,IFERROR(VLOOKUP(Tabla3[[#This Row],[Column14]],Tabla4[[NIT]:[TOTAL CREDITO]],3,FALSE),0))</f>
        <v>NO TIENE CUPO</v>
      </c>
      <c r="R535" s="9">
        <f>+IFERROR(VLOOKUP(Tabla3[[#This Row],[Column14]],Tabla4[[NIT]:[TOTAL CREDITO]],6,FALSE),0)</f>
        <v>0</v>
      </c>
      <c r="S5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5" s="5"/>
      <c r="AL535"/>
    </row>
    <row r="536" spans="1:38" ht="15" customHeight="1">
      <c r="A536" s="153" t="s">
        <v>1661</v>
      </c>
      <c r="B536" s="154">
        <v>42979</v>
      </c>
      <c r="C536" s="153" t="s">
        <v>1229</v>
      </c>
      <c r="D536" s="153" t="s">
        <v>1602</v>
      </c>
      <c r="E536" s="153" t="s">
        <v>1230</v>
      </c>
      <c r="F536" s="153">
        <v>12</v>
      </c>
      <c r="G536" s="153" t="s">
        <v>85</v>
      </c>
      <c r="H536" s="153">
        <v>12</v>
      </c>
      <c r="I536" s="153" t="s">
        <v>1662</v>
      </c>
      <c r="J536" s="153" t="s">
        <v>1428</v>
      </c>
      <c r="K536" s="153" t="s">
        <v>32</v>
      </c>
      <c r="L536" s="153"/>
      <c r="M536" s="153" t="s">
        <v>86</v>
      </c>
      <c r="N536" s="153">
        <v>900052338</v>
      </c>
      <c r="O536" s="155">
        <v>3067227</v>
      </c>
      <c r="P536" s="7"/>
      <c r="Q536" s="12" t="str">
        <f>+IF(IFERROR(VLOOKUP(Tabla3[[#This Row],[Column14]],Tabla4[[NIT]:[TOTAL CREDITO]],3,FALSE),0)="",0,IFERROR(VLOOKUP(Tabla3[[#This Row],[Column14]],Tabla4[[NIT]:[TOTAL CREDITO]],3,FALSE),0))</f>
        <v>NO TIENE CUPO</v>
      </c>
      <c r="R536" s="9">
        <f>+IFERROR(VLOOKUP(Tabla3[[#This Row],[Column14]],Tabla4[[NIT]:[TOTAL CREDITO]],6,FALSE),0)</f>
        <v>0</v>
      </c>
      <c r="S5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6" s="5"/>
      <c r="AL536"/>
    </row>
    <row r="537" spans="1:38" ht="15" customHeight="1">
      <c r="A537" s="153" t="s">
        <v>1661</v>
      </c>
      <c r="B537" s="154">
        <v>42979</v>
      </c>
      <c r="C537" s="153" t="s">
        <v>1229</v>
      </c>
      <c r="D537" s="153" t="s">
        <v>1602</v>
      </c>
      <c r="E537" s="153" t="s">
        <v>1230</v>
      </c>
      <c r="F537" s="153">
        <v>1</v>
      </c>
      <c r="G537" s="153" t="s">
        <v>85</v>
      </c>
      <c r="H537" s="153">
        <v>1</v>
      </c>
      <c r="I537" s="153" t="s">
        <v>1662</v>
      </c>
      <c r="J537" s="153" t="s">
        <v>1437</v>
      </c>
      <c r="K537" s="153" t="s">
        <v>1436</v>
      </c>
      <c r="L537" s="153"/>
      <c r="M537" s="153" t="s">
        <v>86</v>
      </c>
      <c r="N537" s="153">
        <v>900052338</v>
      </c>
      <c r="O537" s="155">
        <v>3696639</v>
      </c>
      <c r="P537" s="7"/>
      <c r="Q537" s="12" t="str">
        <f>+IF(IFERROR(VLOOKUP(Tabla3[[#This Row],[Column14]],Tabla4[[NIT]:[TOTAL CREDITO]],3,FALSE),0)="",0,IFERROR(VLOOKUP(Tabla3[[#This Row],[Column14]],Tabla4[[NIT]:[TOTAL CREDITO]],3,FALSE),0))</f>
        <v>NO TIENE CUPO</v>
      </c>
      <c r="R537" s="9">
        <f>+IFERROR(VLOOKUP(Tabla3[[#This Row],[Column14]],Tabla4[[NIT]:[TOTAL CREDITO]],6,FALSE),0)</f>
        <v>0</v>
      </c>
      <c r="S5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7" s="5"/>
      <c r="AL537"/>
    </row>
    <row r="538" spans="1:38" ht="15" customHeight="1">
      <c r="A538" s="153" t="s">
        <v>1661</v>
      </c>
      <c r="B538" s="154">
        <v>42979</v>
      </c>
      <c r="C538" s="153" t="s">
        <v>1229</v>
      </c>
      <c r="D538" s="153" t="s">
        <v>1602</v>
      </c>
      <c r="E538" s="153" t="s">
        <v>1230</v>
      </c>
      <c r="F538" s="153">
        <v>2</v>
      </c>
      <c r="G538" s="153" t="s">
        <v>85</v>
      </c>
      <c r="H538" s="153">
        <v>2</v>
      </c>
      <c r="I538" s="153" t="s">
        <v>1662</v>
      </c>
      <c r="J538" s="153" t="s">
        <v>1437</v>
      </c>
      <c r="K538" s="153" t="s">
        <v>1426</v>
      </c>
      <c r="L538" s="153"/>
      <c r="M538" s="153" t="s">
        <v>86</v>
      </c>
      <c r="N538" s="153">
        <v>900052338</v>
      </c>
      <c r="O538" s="155">
        <v>3696639</v>
      </c>
      <c r="P538" s="7"/>
      <c r="Q538" s="12" t="str">
        <f>+IF(IFERROR(VLOOKUP(Tabla3[[#This Row],[Column14]],Tabla4[[NIT]:[TOTAL CREDITO]],3,FALSE),0)="",0,IFERROR(VLOOKUP(Tabla3[[#This Row],[Column14]],Tabla4[[NIT]:[TOTAL CREDITO]],3,FALSE),0))</f>
        <v>NO TIENE CUPO</v>
      </c>
      <c r="R538" s="9">
        <f>+IFERROR(VLOOKUP(Tabla3[[#This Row],[Column14]],Tabla4[[NIT]:[TOTAL CREDITO]],6,FALSE),0)</f>
        <v>0</v>
      </c>
      <c r="S5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8" s="5"/>
      <c r="AL538"/>
    </row>
    <row r="539" spans="1:38" ht="15" customHeight="1">
      <c r="A539" s="153" t="s">
        <v>1661</v>
      </c>
      <c r="B539" s="154">
        <v>42979</v>
      </c>
      <c r="C539" s="153" t="s">
        <v>1229</v>
      </c>
      <c r="D539" s="153" t="s">
        <v>1602</v>
      </c>
      <c r="E539" s="153" t="s">
        <v>1230</v>
      </c>
      <c r="F539" s="153">
        <v>3</v>
      </c>
      <c r="G539" s="153" t="s">
        <v>85</v>
      </c>
      <c r="H539" s="153">
        <v>3</v>
      </c>
      <c r="I539" s="153" t="s">
        <v>1662</v>
      </c>
      <c r="J539" s="153" t="s">
        <v>1437</v>
      </c>
      <c r="K539" s="153" t="s">
        <v>16</v>
      </c>
      <c r="L539" s="153"/>
      <c r="M539" s="153" t="s">
        <v>86</v>
      </c>
      <c r="N539" s="153">
        <v>900052338</v>
      </c>
      <c r="O539" s="155">
        <v>3696639</v>
      </c>
      <c r="P539" s="7"/>
      <c r="Q539" s="12" t="str">
        <f>+IF(IFERROR(VLOOKUP(Tabla3[[#This Row],[Column14]],Tabla4[[NIT]:[TOTAL CREDITO]],3,FALSE),0)="",0,IFERROR(VLOOKUP(Tabla3[[#This Row],[Column14]],Tabla4[[NIT]:[TOTAL CREDITO]],3,FALSE),0))</f>
        <v>NO TIENE CUPO</v>
      </c>
      <c r="R539" s="9">
        <f>+IFERROR(VLOOKUP(Tabla3[[#This Row],[Column14]],Tabla4[[NIT]:[TOTAL CREDITO]],6,FALSE),0)</f>
        <v>0</v>
      </c>
      <c r="S5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39" s="5"/>
      <c r="AL539"/>
    </row>
    <row r="540" spans="1:38" ht="15" customHeight="1">
      <c r="A540" s="153" t="s">
        <v>1663</v>
      </c>
      <c r="B540" s="154">
        <v>42979</v>
      </c>
      <c r="C540" s="153" t="s">
        <v>1229</v>
      </c>
      <c r="D540" s="153" t="s">
        <v>1235</v>
      </c>
      <c r="E540" s="153" t="s">
        <v>1230</v>
      </c>
      <c r="F540" s="153">
        <v>2</v>
      </c>
      <c r="G540" s="153" t="s">
        <v>37</v>
      </c>
      <c r="H540" s="153">
        <v>2</v>
      </c>
      <c r="I540" s="153" t="s">
        <v>1237</v>
      </c>
      <c r="J540" s="153" t="s">
        <v>25</v>
      </c>
      <c r="K540" s="153" t="s">
        <v>26</v>
      </c>
      <c r="L540" s="153"/>
      <c r="M540" s="153" t="s">
        <v>148</v>
      </c>
      <c r="N540" s="153">
        <v>890705341</v>
      </c>
      <c r="O540" s="155">
        <v>3521008</v>
      </c>
      <c r="P540" s="7"/>
      <c r="Q540" s="12">
        <f>+IF(IFERROR(VLOOKUP(Tabla3[[#This Row],[Column14]],Tabla4[[NIT]:[TOTAL CREDITO]],3,FALSE),0)="",0,IFERROR(VLOOKUP(Tabla3[[#This Row],[Column14]],Tabla4[[NIT]:[TOTAL CREDITO]],3,FALSE),0))</f>
        <v>91000000</v>
      </c>
      <c r="R540" s="9">
        <f>+IFERROR(VLOOKUP(Tabla3[[#This Row],[Column14]],Tabla4[[NIT]:[TOTAL CREDITO]],6,FALSE),0)</f>
        <v>0</v>
      </c>
      <c r="S5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0" s="5"/>
      <c r="AL540"/>
    </row>
    <row r="541" spans="1:38" ht="15" customHeight="1">
      <c r="A541" s="153" t="s">
        <v>1663</v>
      </c>
      <c r="B541" s="154">
        <v>42979</v>
      </c>
      <c r="C541" s="153" t="s">
        <v>1229</v>
      </c>
      <c r="D541" s="153" t="s">
        <v>1235</v>
      </c>
      <c r="E541" s="153" t="s">
        <v>1230</v>
      </c>
      <c r="F541" s="153">
        <v>8</v>
      </c>
      <c r="G541" s="153" t="s">
        <v>37</v>
      </c>
      <c r="H541" s="153">
        <v>8</v>
      </c>
      <c r="I541" s="153" t="s">
        <v>1237</v>
      </c>
      <c r="J541" s="153" t="s">
        <v>352</v>
      </c>
      <c r="K541" s="153" t="s">
        <v>353</v>
      </c>
      <c r="L541" s="153"/>
      <c r="M541" s="153" t="s">
        <v>148</v>
      </c>
      <c r="N541" s="153">
        <v>890705341</v>
      </c>
      <c r="O541" s="155">
        <v>6133613</v>
      </c>
      <c r="P541" s="7"/>
      <c r="Q541" s="12">
        <f>+IF(IFERROR(VLOOKUP(Tabla3[[#This Row],[Column14]],Tabla4[[NIT]:[TOTAL CREDITO]],3,FALSE),0)="",0,IFERROR(VLOOKUP(Tabla3[[#This Row],[Column14]],Tabla4[[NIT]:[TOTAL CREDITO]],3,FALSE),0))</f>
        <v>91000000</v>
      </c>
      <c r="R541" s="9">
        <f>+IFERROR(VLOOKUP(Tabla3[[#This Row],[Column14]],Tabla4[[NIT]:[TOTAL CREDITO]],6,FALSE),0)</f>
        <v>0</v>
      </c>
      <c r="S5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1" s="5"/>
      <c r="AL541"/>
    </row>
    <row r="542" spans="1:38" ht="15" customHeight="1">
      <c r="A542" s="153" t="s">
        <v>1663</v>
      </c>
      <c r="B542" s="154">
        <v>42979</v>
      </c>
      <c r="C542" s="153" t="s">
        <v>1229</v>
      </c>
      <c r="D542" s="153" t="s">
        <v>1235</v>
      </c>
      <c r="E542" s="153" t="s">
        <v>1230</v>
      </c>
      <c r="F542" s="153">
        <v>6</v>
      </c>
      <c r="G542" s="153" t="s">
        <v>37</v>
      </c>
      <c r="H542" s="153">
        <v>6</v>
      </c>
      <c r="I542" s="153" t="s">
        <v>1237</v>
      </c>
      <c r="J542" s="153" t="s">
        <v>352</v>
      </c>
      <c r="K542" s="153" t="s">
        <v>472</v>
      </c>
      <c r="L542" s="153"/>
      <c r="M542" s="153" t="s">
        <v>148</v>
      </c>
      <c r="N542" s="153">
        <v>890705341</v>
      </c>
      <c r="O542" s="155">
        <v>6133613</v>
      </c>
      <c r="P542" s="7"/>
      <c r="Q542" s="12">
        <f>+IF(IFERROR(VLOOKUP(Tabla3[[#This Row],[Column14]],Tabla4[[NIT]:[TOTAL CREDITO]],3,FALSE),0)="",0,IFERROR(VLOOKUP(Tabla3[[#This Row],[Column14]],Tabla4[[NIT]:[TOTAL CREDITO]],3,FALSE),0))</f>
        <v>91000000</v>
      </c>
      <c r="R542" s="9">
        <f>+IFERROR(VLOOKUP(Tabla3[[#This Row],[Column14]],Tabla4[[NIT]:[TOTAL CREDITO]],6,FALSE),0)</f>
        <v>0</v>
      </c>
      <c r="S5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2" s="5"/>
      <c r="AL542"/>
    </row>
    <row r="543" spans="1:38" ht="15" customHeight="1">
      <c r="A543" s="153" t="s">
        <v>1663</v>
      </c>
      <c r="B543" s="154">
        <v>42979</v>
      </c>
      <c r="C543" s="153" t="s">
        <v>1229</v>
      </c>
      <c r="D543" s="153" t="s">
        <v>1235</v>
      </c>
      <c r="E543" s="153" t="s">
        <v>1230</v>
      </c>
      <c r="F543" s="153">
        <v>3</v>
      </c>
      <c r="G543" s="153" t="s">
        <v>37</v>
      </c>
      <c r="H543" s="153">
        <v>3</v>
      </c>
      <c r="I543" s="153" t="s">
        <v>1237</v>
      </c>
      <c r="J543" s="153" t="s">
        <v>1550</v>
      </c>
      <c r="K543" s="153" t="s">
        <v>1438</v>
      </c>
      <c r="L543" s="153"/>
      <c r="M543" s="153" t="s">
        <v>148</v>
      </c>
      <c r="N543" s="153">
        <v>890705341</v>
      </c>
      <c r="O543" s="155">
        <v>3521008</v>
      </c>
      <c r="P543" s="7"/>
      <c r="Q543" s="12">
        <f>+IF(IFERROR(VLOOKUP(Tabla3[[#This Row],[Column14]],Tabla4[[NIT]:[TOTAL CREDITO]],3,FALSE),0)="",0,IFERROR(VLOOKUP(Tabla3[[#This Row],[Column14]],Tabla4[[NIT]:[TOTAL CREDITO]],3,FALSE),0))</f>
        <v>91000000</v>
      </c>
      <c r="R543" s="9">
        <f>+IFERROR(VLOOKUP(Tabla3[[#This Row],[Column14]],Tabla4[[NIT]:[TOTAL CREDITO]],6,FALSE),0)</f>
        <v>0</v>
      </c>
      <c r="S5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3" s="5"/>
      <c r="AL543"/>
    </row>
    <row r="544" spans="1:38" ht="15" customHeight="1">
      <c r="A544" s="153" t="s">
        <v>1663</v>
      </c>
      <c r="B544" s="154">
        <v>42979</v>
      </c>
      <c r="C544" s="153" t="s">
        <v>1229</v>
      </c>
      <c r="D544" s="153" t="s">
        <v>1235</v>
      </c>
      <c r="E544" s="153" t="s">
        <v>1230</v>
      </c>
      <c r="F544" s="153">
        <v>10</v>
      </c>
      <c r="G544" s="153" t="s">
        <v>37</v>
      </c>
      <c r="H544" s="153">
        <v>10</v>
      </c>
      <c r="I544" s="153" t="s">
        <v>1237</v>
      </c>
      <c r="J544" s="153" t="s">
        <v>1550</v>
      </c>
      <c r="K544" s="153" t="s">
        <v>1426</v>
      </c>
      <c r="L544" s="153"/>
      <c r="M544" s="153" t="s">
        <v>148</v>
      </c>
      <c r="N544" s="153">
        <v>890705341</v>
      </c>
      <c r="O544" s="155">
        <v>3521008</v>
      </c>
      <c r="P544" s="7"/>
      <c r="Q544" s="12">
        <f>+IF(IFERROR(VLOOKUP(Tabla3[[#This Row],[Column14]],Tabla4[[NIT]:[TOTAL CREDITO]],3,FALSE),0)="",0,IFERROR(VLOOKUP(Tabla3[[#This Row],[Column14]],Tabla4[[NIT]:[TOTAL CREDITO]],3,FALSE),0))</f>
        <v>91000000</v>
      </c>
      <c r="R544" s="9">
        <f>+IFERROR(VLOOKUP(Tabla3[[#This Row],[Column14]],Tabla4[[NIT]:[TOTAL CREDITO]],6,FALSE),0)</f>
        <v>0</v>
      </c>
      <c r="S5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4" s="5"/>
      <c r="AL544"/>
    </row>
    <row r="545" spans="1:38" ht="15" customHeight="1">
      <c r="A545" s="153" t="s">
        <v>1663</v>
      </c>
      <c r="B545" s="154">
        <v>42979</v>
      </c>
      <c r="C545" s="153" t="s">
        <v>1229</v>
      </c>
      <c r="D545" s="153" t="s">
        <v>1235</v>
      </c>
      <c r="E545" s="153" t="s">
        <v>1230</v>
      </c>
      <c r="F545" s="153">
        <v>2</v>
      </c>
      <c r="G545" s="153" t="s">
        <v>37</v>
      </c>
      <c r="H545" s="153">
        <v>2</v>
      </c>
      <c r="I545" s="153" t="s">
        <v>1237</v>
      </c>
      <c r="J545" s="153" t="s">
        <v>1428</v>
      </c>
      <c r="K545" s="153" t="s">
        <v>32</v>
      </c>
      <c r="L545" s="153"/>
      <c r="M545" s="153" t="s">
        <v>148</v>
      </c>
      <c r="N545" s="153">
        <v>890705341</v>
      </c>
      <c r="O545" s="155">
        <v>3067227</v>
      </c>
      <c r="P545" s="7"/>
      <c r="Q545" s="12">
        <f>+IF(IFERROR(VLOOKUP(Tabla3[[#This Row],[Column14]],Tabla4[[NIT]:[TOTAL CREDITO]],3,FALSE),0)="",0,IFERROR(VLOOKUP(Tabla3[[#This Row],[Column14]],Tabla4[[NIT]:[TOTAL CREDITO]],3,FALSE),0))</f>
        <v>91000000</v>
      </c>
      <c r="R545" s="9">
        <f>+IFERROR(VLOOKUP(Tabla3[[#This Row],[Column14]],Tabla4[[NIT]:[TOTAL CREDITO]],6,FALSE),0)</f>
        <v>0</v>
      </c>
      <c r="S5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5" s="5"/>
      <c r="AL545"/>
    </row>
    <row r="546" spans="1:38" ht="15" customHeight="1">
      <c r="A546" s="153" t="s">
        <v>1663</v>
      </c>
      <c r="B546" s="154">
        <v>42979</v>
      </c>
      <c r="C546" s="153" t="s">
        <v>1229</v>
      </c>
      <c r="D546" s="153" t="s">
        <v>1235</v>
      </c>
      <c r="E546" s="153" t="s">
        <v>1230</v>
      </c>
      <c r="F546" s="153">
        <v>2</v>
      </c>
      <c r="G546" s="153" t="s">
        <v>37</v>
      </c>
      <c r="H546" s="153">
        <v>2</v>
      </c>
      <c r="I546" s="153" t="s">
        <v>1237</v>
      </c>
      <c r="J546" s="153" t="s">
        <v>1433</v>
      </c>
      <c r="K546" s="153" t="s">
        <v>1426</v>
      </c>
      <c r="L546" s="153"/>
      <c r="M546" s="153" t="s">
        <v>148</v>
      </c>
      <c r="N546" s="153">
        <v>890705341</v>
      </c>
      <c r="O546" s="155">
        <v>3941176</v>
      </c>
      <c r="P546" s="7"/>
      <c r="Q546" s="12">
        <f>+IF(IFERROR(VLOOKUP(Tabla3[[#This Row],[Column14]],Tabla4[[NIT]:[TOTAL CREDITO]],3,FALSE),0)="",0,IFERROR(VLOOKUP(Tabla3[[#This Row],[Column14]],Tabla4[[NIT]:[TOTAL CREDITO]],3,FALSE),0))</f>
        <v>91000000</v>
      </c>
      <c r="R546" s="9">
        <f>+IFERROR(VLOOKUP(Tabla3[[#This Row],[Column14]],Tabla4[[NIT]:[TOTAL CREDITO]],6,FALSE),0)</f>
        <v>0</v>
      </c>
      <c r="S5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6" s="5"/>
      <c r="AL546"/>
    </row>
    <row r="547" spans="1:38" ht="15" customHeight="1">
      <c r="A547" s="153" t="s">
        <v>1663</v>
      </c>
      <c r="B547" s="154">
        <v>42979</v>
      </c>
      <c r="C547" s="153" t="s">
        <v>1229</v>
      </c>
      <c r="D547" s="153" t="s">
        <v>1235</v>
      </c>
      <c r="E547" s="153" t="s">
        <v>1230</v>
      </c>
      <c r="F547" s="153">
        <v>1</v>
      </c>
      <c r="G547" s="153" t="s">
        <v>37</v>
      </c>
      <c r="H547" s="153">
        <v>1</v>
      </c>
      <c r="I547" s="153" t="s">
        <v>1237</v>
      </c>
      <c r="J547" s="153" t="s">
        <v>1232</v>
      </c>
      <c r="K547" s="153" t="s">
        <v>353</v>
      </c>
      <c r="L547" s="153"/>
      <c r="M547" s="153" t="s">
        <v>148</v>
      </c>
      <c r="N547" s="153">
        <v>890705341</v>
      </c>
      <c r="O547" s="155">
        <v>5453782</v>
      </c>
      <c r="P547" s="7"/>
      <c r="Q547" s="12">
        <f>+IF(IFERROR(VLOOKUP(Tabla3[[#This Row],[Column14]],Tabla4[[NIT]:[TOTAL CREDITO]],3,FALSE),0)="",0,IFERROR(VLOOKUP(Tabla3[[#This Row],[Column14]],Tabla4[[NIT]:[TOTAL CREDITO]],3,FALSE),0))</f>
        <v>91000000</v>
      </c>
      <c r="R547" s="9">
        <f>+IFERROR(VLOOKUP(Tabla3[[#This Row],[Column14]],Tabla4[[NIT]:[TOTAL CREDITO]],6,FALSE),0)</f>
        <v>0</v>
      </c>
      <c r="S5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7" s="5"/>
      <c r="AL547"/>
    </row>
    <row r="548" spans="1:38" ht="15" customHeight="1">
      <c r="A548" s="153" t="s">
        <v>1663</v>
      </c>
      <c r="B548" s="154">
        <v>42979</v>
      </c>
      <c r="C548" s="153" t="s">
        <v>1229</v>
      </c>
      <c r="D548" s="153" t="s">
        <v>1235</v>
      </c>
      <c r="E548" s="153" t="s">
        <v>1230</v>
      </c>
      <c r="F548" s="153">
        <v>1</v>
      </c>
      <c r="G548" s="153" t="s">
        <v>37</v>
      </c>
      <c r="H548" s="153">
        <v>1</v>
      </c>
      <c r="I548" s="153" t="s">
        <v>1237</v>
      </c>
      <c r="J548" s="153" t="s">
        <v>1232</v>
      </c>
      <c r="K548" s="153" t="s">
        <v>17</v>
      </c>
      <c r="L548" s="153"/>
      <c r="M548" s="153" t="s">
        <v>148</v>
      </c>
      <c r="N548" s="153">
        <v>890705341</v>
      </c>
      <c r="O548" s="155">
        <v>5453782</v>
      </c>
      <c r="P548" s="7"/>
      <c r="Q548" s="12">
        <f>+IF(IFERROR(VLOOKUP(Tabla3[[#This Row],[Column14]],Tabla4[[NIT]:[TOTAL CREDITO]],3,FALSE),0)="",0,IFERROR(VLOOKUP(Tabla3[[#This Row],[Column14]],Tabla4[[NIT]:[TOTAL CREDITO]],3,FALSE),0))</f>
        <v>91000000</v>
      </c>
      <c r="R548" s="9">
        <f>+IFERROR(VLOOKUP(Tabla3[[#This Row],[Column14]],Tabla4[[NIT]:[TOTAL CREDITO]],6,FALSE),0)</f>
        <v>0</v>
      </c>
      <c r="S5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8" s="5"/>
      <c r="AL548"/>
    </row>
    <row r="549" spans="1:38" ht="15" customHeight="1">
      <c r="A549" s="153" t="s">
        <v>1664</v>
      </c>
      <c r="B549" s="154">
        <v>42979</v>
      </c>
      <c r="C549" s="153" t="s">
        <v>1229</v>
      </c>
      <c r="D549" s="153" t="s">
        <v>1235</v>
      </c>
      <c r="E549" s="153" t="s">
        <v>1230</v>
      </c>
      <c r="F549" s="153">
        <v>2</v>
      </c>
      <c r="G549" s="153" t="s">
        <v>37</v>
      </c>
      <c r="H549" s="153">
        <v>2</v>
      </c>
      <c r="I549" s="153" t="s">
        <v>1665</v>
      </c>
      <c r="J549" s="153" t="s">
        <v>14</v>
      </c>
      <c r="K549" s="153" t="s">
        <v>16</v>
      </c>
      <c r="L549" s="153"/>
      <c r="M549" s="153" t="s">
        <v>148</v>
      </c>
      <c r="N549" s="153">
        <v>890705341</v>
      </c>
      <c r="O549" s="155">
        <v>3360504</v>
      </c>
      <c r="P549" s="7"/>
      <c r="Q549" s="12">
        <f>+IF(IFERROR(VLOOKUP(Tabla3[[#This Row],[Column14]],Tabla4[[NIT]:[TOTAL CREDITO]],3,FALSE),0)="",0,IFERROR(VLOOKUP(Tabla3[[#This Row],[Column14]],Tabla4[[NIT]:[TOTAL CREDITO]],3,FALSE),0))</f>
        <v>91000000</v>
      </c>
      <c r="R549" s="9">
        <f>+IFERROR(VLOOKUP(Tabla3[[#This Row],[Column14]],Tabla4[[NIT]:[TOTAL CREDITO]],6,FALSE),0)</f>
        <v>0</v>
      </c>
      <c r="S5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49" s="5"/>
      <c r="AL549"/>
    </row>
    <row r="550" spans="1:38" ht="15" customHeight="1">
      <c r="A550" s="153" t="s">
        <v>1664</v>
      </c>
      <c r="B550" s="154">
        <v>42979</v>
      </c>
      <c r="C550" s="153" t="s">
        <v>1229</v>
      </c>
      <c r="D550" s="153" t="s">
        <v>1235</v>
      </c>
      <c r="E550" s="153" t="s">
        <v>1230</v>
      </c>
      <c r="F550" s="153">
        <v>1</v>
      </c>
      <c r="G550" s="153" t="s">
        <v>37</v>
      </c>
      <c r="H550" s="153">
        <v>1</v>
      </c>
      <c r="I550" s="153" t="s">
        <v>1665</v>
      </c>
      <c r="J550" s="153" t="s">
        <v>25</v>
      </c>
      <c r="K550" s="153" t="s">
        <v>26</v>
      </c>
      <c r="L550" s="153"/>
      <c r="M550" s="153" t="s">
        <v>148</v>
      </c>
      <c r="N550" s="153">
        <v>890705341</v>
      </c>
      <c r="O550" s="155">
        <v>3521008</v>
      </c>
      <c r="P550" s="7"/>
      <c r="Q550" s="12">
        <f>+IF(IFERROR(VLOOKUP(Tabla3[[#This Row],[Column14]],Tabla4[[NIT]:[TOTAL CREDITO]],3,FALSE),0)="",0,IFERROR(VLOOKUP(Tabla3[[#This Row],[Column14]],Tabla4[[NIT]:[TOTAL CREDITO]],3,FALSE),0))</f>
        <v>91000000</v>
      </c>
      <c r="R550" s="9">
        <f>+IFERROR(VLOOKUP(Tabla3[[#This Row],[Column14]],Tabla4[[NIT]:[TOTAL CREDITO]],6,FALSE),0)</f>
        <v>0</v>
      </c>
      <c r="S5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0" s="5"/>
      <c r="AL550"/>
    </row>
    <row r="551" spans="1:38" ht="15" customHeight="1">
      <c r="A551" s="153" t="s">
        <v>1664</v>
      </c>
      <c r="B551" s="154">
        <v>42979</v>
      </c>
      <c r="C551" s="153" t="s">
        <v>1229</v>
      </c>
      <c r="D551" s="153" t="s">
        <v>1235</v>
      </c>
      <c r="E551" s="153" t="s">
        <v>1230</v>
      </c>
      <c r="F551" s="153">
        <v>1</v>
      </c>
      <c r="G551" s="153" t="s">
        <v>37</v>
      </c>
      <c r="H551" s="153">
        <v>1</v>
      </c>
      <c r="I551" s="153" t="s">
        <v>1665</v>
      </c>
      <c r="J551" s="153" t="s">
        <v>1428</v>
      </c>
      <c r="K551" s="153" t="s">
        <v>32</v>
      </c>
      <c r="L551" s="153"/>
      <c r="M551" s="153" t="s">
        <v>148</v>
      </c>
      <c r="N551" s="153">
        <v>890705341</v>
      </c>
      <c r="O551" s="155">
        <v>3067227</v>
      </c>
      <c r="P551" s="7"/>
      <c r="Q551" s="12">
        <f>+IF(IFERROR(VLOOKUP(Tabla3[[#This Row],[Column14]],Tabla4[[NIT]:[TOTAL CREDITO]],3,FALSE),0)="",0,IFERROR(VLOOKUP(Tabla3[[#This Row],[Column14]],Tabla4[[NIT]:[TOTAL CREDITO]],3,FALSE),0))</f>
        <v>91000000</v>
      </c>
      <c r="R551" s="9">
        <f>+IFERROR(VLOOKUP(Tabla3[[#This Row],[Column14]],Tabla4[[NIT]:[TOTAL CREDITO]],6,FALSE),0)</f>
        <v>0</v>
      </c>
      <c r="S5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1" s="5"/>
      <c r="AL551"/>
    </row>
    <row r="552" spans="1:38" ht="15" customHeight="1">
      <c r="A552" s="153" t="s">
        <v>1664</v>
      </c>
      <c r="B552" s="154">
        <v>42979</v>
      </c>
      <c r="C552" s="153" t="s">
        <v>1229</v>
      </c>
      <c r="D552" s="153" t="s">
        <v>1235</v>
      </c>
      <c r="E552" s="153" t="s">
        <v>1230</v>
      </c>
      <c r="F552" s="153">
        <v>1</v>
      </c>
      <c r="G552" s="153" t="s">
        <v>37</v>
      </c>
      <c r="H552" s="153">
        <v>1</v>
      </c>
      <c r="I552" s="153" t="s">
        <v>1665</v>
      </c>
      <c r="J552" s="153" t="s">
        <v>1433</v>
      </c>
      <c r="K552" s="153" t="s">
        <v>1426</v>
      </c>
      <c r="L552" s="153"/>
      <c r="M552" s="153" t="s">
        <v>148</v>
      </c>
      <c r="N552" s="153">
        <v>890705341</v>
      </c>
      <c r="O552" s="155">
        <v>3941176</v>
      </c>
      <c r="P552" s="7"/>
      <c r="Q552" s="12">
        <f>+IF(IFERROR(VLOOKUP(Tabla3[[#This Row],[Column14]],Tabla4[[NIT]:[TOTAL CREDITO]],3,FALSE),0)="",0,IFERROR(VLOOKUP(Tabla3[[#This Row],[Column14]],Tabla4[[NIT]:[TOTAL CREDITO]],3,FALSE),0))</f>
        <v>91000000</v>
      </c>
      <c r="R552" s="9">
        <f>+IFERROR(VLOOKUP(Tabla3[[#This Row],[Column14]],Tabla4[[NIT]:[TOTAL CREDITO]],6,FALSE),0)</f>
        <v>0</v>
      </c>
      <c r="S5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2" s="5"/>
      <c r="AL552"/>
    </row>
    <row r="553" spans="1:38" ht="15" customHeight="1">
      <c r="A553" s="153" t="s">
        <v>1666</v>
      </c>
      <c r="B553" s="154">
        <v>42979</v>
      </c>
      <c r="C553" s="153" t="s">
        <v>1229</v>
      </c>
      <c r="D553" s="153" t="s">
        <v>1235</v>
      </c>
      <c r="E553" s="153" t="s">
        <v>1230</v>
      </c>
      <c r="F553" s="153">
        <v>1</v>
      </c>
      <c r="G553" s="153" t="s">
        <v>37</v>
      </c>
      <c r="H553" s="153">
        <v>1</v>
      </c>
      <c r="I553" s="153" t="s">
        <v>1667</v>
      </c>
      <c r="J553" s="153" t="s">
        <v>1428</v>
      </c>
      <c r="K553" s="153" t="s">
        <v>1429</v>
      </c>
      <c r="L553" s="153"/>
      <c r="M553" s="153" t="s">
        <v>39</v>
      </c>
      <c r="N553" s="153">
        <v>890705341</v>
      </c>
      <c r="O553" s="155">
        <v>3067227</v>
      </c>
      <c r="P553" s="7"/>
      <c r="Q553" s="12">
        <f>+IF(IFERROR(VLOOKUP(Tabla3[[#This Row],[Column14]],Tabla4[[NIT]:[TOTAL CREDITO]],3,FALSE),0)="",0,IFERROR(VLOOKUP(Tabla3[[#This Row],[Column14]],Tabla4[[NIT]:[TOTAL CREDITO]],3,FALSE),0))</f>
        <v>91000000</v>
      </c>
      <c r="R553" s="9">
        <f>+IFERROR(VLOOKUP(Tabla3[[#This Row],[Column14]],Tabla4[[NIT]:[TOTAL CREDITO]],6,FALSE),0)</f>
        <v>0</v>
      </c>
      <c r="S5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3" s="5"/>
      <c r="AL553"/>
    </row>
    <row r="554" spans="1:38" ht="15" customHeight="1">
      <c r="A554" s="153" t="s">
        <v>1666</v>
      </c>
      <c r="B554" s="154">
        <v>42979</v>
      </c>
      <c r="C554" s="153" t="s">
        <v>1229</v>
      </c>
      <c r="D554" s="153" t="s">
        <v>1235</v>
      </c>
      <c r="E554" s="153" t="s">
        <v>1230</v>
      </c>
      <c r="F554" s="153">
        <v>3</v>
      </c>
      <c r="G554" s="153" t="s">
        <v>37</v>
      </c>
      <c r="H554" s="153">
        <v>3</v>
      </c>
      <c r="I554" s="153" t="s">
        <v>1667</v>
      </c>
      <c r="J554" s="153" t="s">
        <v>1428</v>
      </c>
      <c r="K554" s="153" t="s">
        <v>32</v>
      </c>
      <c r="L554" s="153"/>
      <c r="M554" s="153" t="s">
        <v>39</v>
      </c>
      <c r="N554" s="153">
        <v>890705341</v>
      </c>
      <c r="O554" s="155">
        <v>3067227</v>
      </c>
      <c r="P554" s="7"/>
      <c r="Q554" s="12">
        <f>+IF(IFERROR(VLOOKUP(Tabla3[[#This Row],[Column14]],Tabla4[[NIT]:[TOTAL CREDITO]],3,FALSE),0)="",0,IFERROR(VLOOKUP(Tabla3[[#This Row],[Column14]],Tabla4[[NIT]:[TOTAL CREDITO]],3,FALSE),0))</f>
        <v>91000000</v>
      </c>
      <c r="R554" s="9">
        <f>+IFERROR(VLOOKUP(Tabla3[[#This Row],[Column14]],Tabla4[[NIT]:[TOTAL CREDITO]],6,FALSE),0)</f>
        <v>0</v>
      </c>
      <c r="S5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4" s="5"/>
      <c r="AL554"/>
    </row>
    <row r="555" spans="1:38" ht="15" customHeight="1">
      <c r="A555" s="153" t="s">
        <v>1668</v>
      </c>
      <c r="B555" s="154">
        <v>42979</v>
      </c>
      <c r="C555" s="153" t="s">
        <v>1229</v>
      </c>
      <c r="D555" s="153" t="s">
        <v>1235</v>
      </c>
      <c r="E555" s="153" t="s">
        <v>1230</v>
      </c>
      <c r="F555" s="153">
        <v>1</v>
      </c>
      <c r="G555" s="153" t="s">
        <v>37</v>
      </c>
      <c r="H555" s="153">
        <v>1</v>
      </c>
      <c r="I555" s="153" t="s">
        <v>1669</v>
      </c>
      <c r="J555" s="153" t="s">
        <v>1550</v>
      </c>
      <c r="K555" s="153" t="s">
        <v>1438</v>
      </c>
      <c r="L555" s="153"/>
      <c r="M555" s="153" t="s">
        <v>38</v>
      </c>
      <c r="N555" s="153">
        <v>890705341</v>
      </c>
      <c r="O555" s="155">
        <v>3521008</v>
      </c>
      <c r="P555" s="7"/>
      <c r="Q555" s="12">
        <f>+IF(IFERROR(VLOOKUP(Tabla3[[#This Row],[Column14]],Tabla4[[NIT]:[TOTAL CREDITO]],3,FALSE),0)="",0,IFERROR(VLOOKUP(Tabla3[[#This Row],[Column14]],Tabla4[[NIT]:[TOTAL CREDITO]],3,FALSE),0))</f>
        <v>91000000</v>
      </c>
      <c r="R555" s="9">
        <f>+IFERROR(VLOOKUP(Tabla3[[#This Row],[Column14]],Tabla4[[NIT]:[TOTAL CREDITO]],6,FALSE),0)</f>
        <v>0</v>
      </c>
      <c r="S5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5" s="5"/>
      <c r="AL555"/>
    </row>
    <row r="556" spans="1:38" ht="15" customHeight="1">
      <c r="A556" s="153" t="s">
        <v>1668</v>
      </c>
      <c r="B556" s="154">
        <v>42979</v>
      </c>
      <c r="C556" s="153" t="s">
        <v>1229</v>
      </c>
      <c r="D556" s="153" t="s">
        <v>1235</v>
      </c>
      <c r="E556" s="153" t="s">
        <v>1230</v>
      </c>
      <c r="F556" s="153">
        <v>1</v>
      </c>
      <c r="G556" s="153" t="s">
        <v>37</v>
      </c>
      <c r="H556" s="153">
        <v>1</v>
      </c>
      <c r="I556" s="153" t="s">
        <v>1669</v>
      </c>
      <c r="J556" s="153" t="s">
        <v>1550</v>
      </c>
      <c r="K556" s="153" t="s">
        <v>1426</v>
      </c>
      <c r="L556" s="153"/>
      <c r="M556" s="153" t="s">
        <v>38</v>
      </c>
      <c r="N556" s="153">
        <v>890705341</v>
      </c>
      <c r="O556" s="155">
        <v>3521008</v>
      </c>
      <c r="P556" s="7"/>
      <c r="Q556" s="12">
        <f>+IF(IFERROR(VLOOKUP(Tabla3[[#This Row],[Column14]],Tabla4[[NIT]:[TOTAL CREDITO]],3,FALSE),0)="",0,IFERROR(VLOOKUP(Tabla3[[#This Row],[Column14]],Tabla4[[NIT]:[TOTAL CREDITO]],3,FALSE),0))</f>
        <v>91000000</v>
      </c>
      <c r="R556" s="9">
        <f>+IFERROR(VLOOKUP(Tabla3[[#This Row],[Column14]],Tabla4[[NIT]:[TOTAL CREDITO]],6,FALSE),0)</f>
        <v>0</v>
      </c>
      <c r="S5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6" s="5"/>
      <c r="AL556"/>
    </row>
    <row r="557" spans="1:38" ht="15" customHeight="1">
      <c r="A557" s="153" t="s">
        <v>1668</v>
      </c>
      <c r="B557" s="154">
        <v>42979</v>
      </c>
      <c r="C557" s="153" t="s">
        <v>1229</v>
      </c>
      <c r="D557" s="153" t="s">
        <v>1235</v>
      </c>
      <c r="E557" s="153" t="s">
        <v>1230</v>
      </c>
      <c r="F557" s="153">
        <v>2</v>
      </c>
      <c r="G557" s="153" t="s">
        <v>37</v>
      </c>
      <c r="H557" s="153">
        <v>2</v>
      </c>
      <c r="I557" s="153" t="s">
        <v>1669</v>
      </c>
      <c r="J557" s="153" t="s">
        <v>1428</v>
      </c>
      <c r="K557" s="153" t="s">
        <v>32</v>
      </c>
      <c r="L557" s="153"/>
      <c r="M557" s="153" t="s">
        <v>38</v>
      </c>
      <c r="N557" s="153">
        <v>890705341</v>
      </c>
      <c r="O557" s="155">
        <v>3067227</v>
      </c>
      <c r="P557" s="7"/>
      <c r="Q557" s="12">
        <f>+IF(IFERROR(VLOOKUP(Tabla3[[#This Row],[Column14]],Tabla4[[NIT]:[TOTAL CREDITO]],3,FALSE),0)="",0,IFERROR(VLOOKUP(Tabla3[[#This Row],[Column14]],Tabla4[[NIT]:[TOTAL CREDITO]],3,FALSE),0))</f>
        <v>91000000</v>
      </c>
      <c r="R557" s="9">
        <f>+IFERROR(VLOOKUP(Tabla3[[#This Row],[Column14]],Tabla4[[NIT]:[TOTAL CREDITO]],6,FALSE),0)</f>
        <v>0</v>
      </c>
      <c r="S5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7" s="5"/>
      <c r="AL557"/>
    </row>
    <row r="558" spans="1:38" ht="15" customHeight="1">
      <c r="A558" s="153" t="s">
        <v>1670</v>
      </c>
      <c r="B558" s="154">
        <v>42979</v>
      </c>
      <c r="C558" s="153" t="s">
        <v>1229</v>
      </c>
      <c r="D558" s="153" t="s">
        <v>1235</v>
      </c>
      <c r="E558" s="153" t="s">
        <v>1230</v>
      </c>
      <c r="F558" s="153">
        <v>1</v>
      </c>
      <c r="G558" s="153" t="s">
        <v>37</v>
      </c>
      <c r="H558" s="153">
        <v>1</v>
      </c>
      <c r="I558" s="153" t="s">
        <v>1671</v>
      </c>
      <c r="J558" s="153" t="s">
        <v>352</v>
      </c>
      <c r="K558" s="153" t="s">
        <v>44</v>
      </c>
      <c r="L558" s="153"/>
      <c r="M558" s="153" t="s">
        <v>207</v>
      </c>
      <c r="N558" s="153">
        <v>890705341</v>
      </c>
      <c r="O558" s="155">
        <v>6133613</v>
      </c>
      <c r="P558" s="7"/>
      <c r="Q558" s="12">
        <f>+IF(IFERROR(VLOOKUP(Tabla3[[#This Row],[Column14]],Tabla4[[NIT]:[TOTAL CREDITO]],3,FALSE),0)="",0,IFERROR(VLOOKUP(Tabla3[[#This Row],[Column14]],Tabla4[[NIT]:[TOTAL CREDITO]],3,FALSE),0))</f>
        <v>91000000</v>
      </c>
      <c r="R558" s="9">
        <f>+IFERROR(VLOOKUP(Tabla3[[#This Row],[Column14]],Tabla4[[NIT]:[TOTAL CREDITO]],6,FALSE),0)</f>
        <v>0</v>
      </c>
      <c r="S5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8" s="5"/>
      <c r="AL558"/>
    </row>
    <row r="559" spans="1:38" ht="15" customHeight="1">
      <c r="A559" s="153" t="s">
        <v>1670</v>
      </c>
      <c r="B559" s="154">
        <v>42979</v>
      </c>
      <c r="C559" s="153" t="s">
        <v>1229</v>
      </c>
      <c r="D559" s="153" t="s">
        <v>1235</v>
      </c>
      <c r="E559" s="153" t="s">
        <v>1230</v>
      </c>
      <c r="F559" s="153">
        <v>1</v>
      </c>
      <c r="G559" s="153" t="s">
        <v>37</v>
      </c>
      <c r="H559" s="153">
        <v>1</v>
      </c>
      <c r="I559" s="153" t="s">
        <v>1671</v>
      </c>
      <c r="J559" s="153" t="s">
        <v>1428</v>
      </c>
      <c r="K559" s="153" t="s">
        <v>1429</v>
      </c>
      <c r="L559" s="153"/>
      <c r="M559" s="153" t="s">
        <v>207</v>
      </c>
      <c r="N559" s="153">
        <v>890705341</v>
      </c>
      <c r="O559" s="155">
        <v>3067227</v>
      </c>
      <c r="P559" s="7"/>
      <c r="Q559" s="12">
        <f>+IF(IFERROR(VLOOKUP(Tabla3[[#This Row],[Column14]],Tabla4[[NIT]:[TOTAL CREDITO]],3,FALSE),0)="",0,IFERROR(VLOOKUP(Tabla3[[#This Row],[Column14]],Tabla4[[NIT]:[TOTAL CREDITO]],3,FALSE),0))</f>
        <v>91000000</v>
      </c>
      <c r="R559" s="9">
        <f>+IFERROR(VLOOKUP(Tabla3[[#This Row],[Column14]],Tabla4[[NIT]:[TOTAL CREDITO]],6,FALSE),0)</f>
        <v>0</v>
      </c>
      <c r="S5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59" s="5"/>
      <c r="AL559"/>
    </row>
    <row r="560" spans="1:38" ht="15" customHeight="1">
      <c r="A560" s="153" t="s">
        <v>1670</v>
      </c>
      <c r="B560" s="154">
        <v>42979</v>
      </c>
      <c r="C560" s="153" t="s">
        <v>1229</v>
      </c>
      <c r="D560" s="153" t="s">
        <v>1235</v>
      </c>
      <c r="E560" s="153" t="s">
        <v>1230</v>
      </c>
      <c r="F560" s="153">
        <v>1</v>
      </c>
      <c r="G560" s="153" t="s">
        <v>37</v>
      </c>
      <c r="H560" s="153">
        <v>1</v>
      </c>
      <c r="I560" s="153" t="s">
        <v>1671</v>
      </c>
      <c r="J560" s="153" t="s">
        <v>1428</v>
      </c>
      <c r="K560" s="153" t="s">
        <v>32</v>
      </c>
      <c r="L560" s="153"/>
      <c r="M560" s="153" t="s">
        <v>207</v>
      </c>
      <c r="N560" s="153">
        <v>890705341</v>
      </c>
      <c r="O560" s="155">
        <v>3067227</v>
      </c>
      <c r="P560" s="7"/>
      <c r="Q560" s="12">
        <f>+IF(IFERROR(VLOOKUP(Tabla3[[#This Row],[Column14]],Tabla4[[NIT]:[TOTAL CREDITO]],3,FALSE),0)="",0,IFERROR(VLOOKUP(Tabla3[[#This Row],[Column14]],Tabla4[[NIT]:[TOTAL CREDITO]],3,FALSE),0))</f>
        <v>91000000</v>
      </c>
      <c r="R560" s="9">
        <f>+IFERROR(VLOOKUP(Tabla3[[#This Row],[Column14]],Tabla4[[NIT]:[TOTAL CREDITO]],6,FALSE),0)</f>
        <v>0</v>
      </c>
      <c r="S5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0" s="5"/>
      <c r="AL560"/>
    </row>
    <row r="561" spans="1:38" ht="15" customHeight="1">
      <c r="A561" s="153" t="s">
        <v>1672</v>
      </c>
      <c r="B561" s="154">
        <v>42979</v>
      </c>
      <c r="C561" s="153" t="s">
        <v>1229</v>
      </c>
      <c r="D561" s="153" t="s">
        <v>1235</v>
      </c>
      <c r="E561" s="153" t="s">
        <v>1230</v>
      </c>
      <c r="F561" s="153">
        <v>3</v>
      </c>
      <c r="G561" s="153" t="s">
        <v>9</v>
      </c>
      <c r="H561" s="153">
        <v>3</v>
      </c>
      <c r="I561" s="153" t="s">
        <v>1239</v>
      </c>
      <c r="J561" s="153" t="s">
        <v>10</v>
      </c>
      <c r="K561" s="153" t="s">
        <v>11</v>
      </c>
      <c r="L561" s="153"/>
      <c r="M561" s="153" t="s">
        <v>256</v>
      </c>
      <c r="N561" s="153">
        <v>900129262</v>
      </c>
      <c r="O561" s="155">
        <v>7554622</v>
      </c>
      <c r="P561" s="7"/>
      <c r="Q561" s="12" t="str">
        <f>+IF(IFERROR(VLOOKUP(Tabla3[[#This Row],[Column14]],Tabla4[[NIT]:[TOTAL CREDITO]],3,FALSE),0)="",0,IFERROR(VLOOKUP(Tabla3[[#This Row],[Column14]],Tabla4[[NIT]:[TOTAL CREDITO]],3,FALSE),0))</f>
        <v>NO TIENE CUPO</v>
      </c>
      <c r="R561" s="9">
        <f>+IFERROR(VLOOKUP(Tabla3[[#This Row],[Column14]],Tabla4[[NIT]:[TOTAL CREDITO]],6,FALSE),0)</f>
        <v>0</v>
      </c>
      <c r="S5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1" s="5"/>
      <c r="AL561"/>
    </row>
    <row r="562" spans="1:38" ht="15" customHeight="1">
      <c r="A562" s="153" t="s">
        <v>1672</v>
      </c>
      <c r="B562" s="154">
        <v>42979</v>
      </c>
      <c r="C562" s="153" t="s">
        <v>1229</v>
      </c>
      <c r="D562" s="153" t="s">
        <v>1235</v>
      </c>
      <c r="E562" s="153" t="s">
        <v>1230</v>
      </c>
      <c r="F562" s="153">
        <v>2</v>
      </c>
      <c r="G562" s="153" t="s">
        <v>9</v>
      </c>
      <c r="H562" s="153">
        <v>2</v>
      </c>
      <c r="I562" s="153" t="s">
        <v>1239</v>
      </c>
      <c r="J562" s="153" t="s">
        <v>25</v>
      </c>
      <c r="K562" s="153" t="s">
        <v>26</v>
      </c>
      <c r="L562" s="153"/>
      <c r="M562" s="153" t="s">
        <v>256</v>
      </c>
      <c r="N562" s="153">
        <v>900129262</v>
      </c>
      <c r="O562" s="155">
        <v>3521008</v>
      </c>
      <c r="P562" s="7"/>
      <c r="Q562" s="12" t="str">
        <f>+IF(IFERROR(VLOOKUP(Tabla3[[#This Row],[Column14]],Tabla4[[NIT]:[TOTAL CREDITO]],3,FALSE),0)="",0,IFERROR(VLOOKUP(Tabla3[[#This Row],[Column14]],Tabla4[[NIT]:[TOTAL CREDITO]],3,FALSE),0))</f>
        <v>NO TIENE CUPO</v>
      </c>
      <c r="R562" s="9">
        <f>+IFERROR(VLOOKUP(Tabla3[[#This Row],[Column14]],Tabla4[[NIT]:[TOTAL CREDITO]],6,FALSE),0)</f>
        <v>0</v>
      </c>
      <c r="S5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2" s="5"/>
      <c r="AL562"/>
    </row>
    <row r="563" spans="1:38" ht="15" customHeight="1">
      <c r="A563" s="153" t="s">
        <v>1672</v>
      </c>
      <c r="B563" s="154">
        <v>42979</v>
      </c>
      <c r="C563" s="153" t="s">
        <v>1229</v>
      </c>
      <c r="D563" s="153" t="s">
        <v>1235</v>
      </c>
      <c r="E563" s="153" t="s">
        <v>1230</v>
      </c>
      <c r="F563" s="153">
        <v>1</v>
      </c>
      <c r="G563" s="153" t="s">
        <v>9</v>
      </c>
      <c r="H563" s="153">
        <v>1</v>
      </c>
      <c r="I563" s="153" t="s">
        <v>1239</v>
      </c>
      <c r="J563" s="153" t="s">
        <v>352</v>
      </c>
      <c r="K563" s="153" t="s">
        <v>353</v>
      </c>
      <c r="L563" s="153"/>
      <c r="M563" s="153" t="s">
        <v>256</v>
      </c>
      <c r="N563" s="153">
        <v>900129262</v>
      </c>
      <c r="O563" s="155">
        <v>6133613</v>
      </c>
      <c r="P563" s="7"/>
      <c r="Q563" s="12" t="str">
        <f>+IF(IFERROR(VLOOKUP(Tabla3[[#This Row],[Column14]],Tabla4[[NIT]:[TOTAL CREDITO]],3,FALSE),0)="",0,IFERROR(VLOOKUP(Tabla3[[#This Row],[Column14]],Tabla4[[NIT]:[TOTAL CREDITO]],3,FALSE),0))</f>
        <v>NO TIENE CUPO</v>
      </c>
      <c r="R563" s="9">
        <f>+IFERROR(VLOOKUP(Tabla3[[#This Row],[Column14]],Tabla4[[NIT]:[TOTAL CREDITO]],6,FALSE),0)</f>
        <v>0</v>
      </c>
      <c r="S5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3" s="5"/>
      <c r="AL563"/>
    </row>
    <row r="564" spans="1:38" ht="15" customHeight="1">
      <c r="A564" s="153" t="s">
        <v>1672</v>
      </c>
      <c r="B564" s="154">
        <v>42979</v>
      </c>
      <c r="C564" s="153" t="s">
        <v>1229</v>
      </c>
      <c r="D564" s="153" t="s">
        <v>1235</v>
      </c>
      <c r="E564" s="153" t="s">
        <v>1230</v>
      </c>
      <c r="F564" s="153">
        <v>2</v>
      </c>
      <c r="G564" s="153" t="s">
        <v>9</v>
      </c>
      <c r="H564" s="153">
        <v>2</v>
      </c>
      <c r="I564" s="153" t="s">
        <v>1239</v>
      </c>
      <c r="J564" s="153" t="s">
        <v>352</v>
      </c>
      <c r="K564" s="153" t="s">
        <v>472</v>
      </c>
      <c r="L564" s="153"/>
      <c r="M564" s="153" t="s">
        <v>256</v>
      </c>
      <c r="N564" s="153">
        <v>900129262</v>
      </c>
      <c r="O564" s="155">
        <v>6133613</v>
      </c>
      <c r="P564" s="7"/>
      <c r="Q564" s="12" t="str">
        <f>+IF(IFERROR(VLOOKUP(Tabla3[[#This Row],[Column14]],Tabla4[[NIT]:[TOTAL CREDITO]],3,FALSE),0)="",0,IFERROR(VLOOKUP(Tabla3[[#This Row],[Column14]],Tabla4[[NIT]:[TOTAL CREDITO]],3,FALSE),0))</f>
        <v>NO TIENE CUPO</v>
      </c>
      <c r="R564" s="9">
        <f>+IFERROR(VLOOKUP(Tabla3[[#This Row],[Column14]],Tabla4[[NIT]:[TOTAL CREDITO]],6,FALSE),0)</f>
        <v>0</v>
      </c>
      <c r="S5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4" s="5"/>
      <c r="AL564"/>
    </row>
    <row r="565" spans="1:38" ht="15" customHeight="1">
      <c r="A565" s="153" t="s">
        <v>1672</v>
      </c>
      <c r="B565" s="154">
        <v>42979</v>
      </c>
      <c r="C565" s="153" t="s">
        <v>1229</v>
      </c>
      <c r="D565" s="153" t="s">
        <v>1235</v>
      </c>
      <c r="E565" s="153" t="s">
        <v>1230</v>
      </c>
      <c r="F565" s="153">
        <v>2</v>
      </c>
      <c r="G565" s="153" t="s">
        <v>9</v>
      </c>
      <c r="H565" s="153">
        <v>2</v>
      </c>
      <c r="I565" s="153" t="s">
        <v>1239</v>
      </c>
      <c r="J565" s="153" t="s">
        <v>1550</v>
      </c>
      <c r="K565" s="153" t="s">
        <v>1438</v>
      </c>
      <c r="L565" s="153"/>
      <c r="M565" s="153" t="s">
        <v>256</v>
      </c>
      <c r="N565" s="153">
        <v>900129262</v>
      </c>
      <c r="O565" s="155">
        <v>3521008</v>
      </c>
      <c r="P565" s="7"/>
      <c r="Q565" s="12" t="str">
        <f>+IF(IFERROR(VLOOKUP(Tabla3[[#This Row],[Column14]],Tabla4[[NIT]:[TOTAL CREDITO]],3,FALSE),0)="",0,IFERROR(VLOOKUP(Tabla3[[#This Row],[Column14]],Tabla4[[NIT]:[TOTAL CREDITO]],3,FALSE),0))</f>
        <v>NO TIENE CUPO</v>
      </c>
      <c r="R565" s="9">
        <f>+IFERROR(VLOOKUP(Tabla3[[#This Row],[Column14]],Tabla4[[NIT]:[TOTAL CREDITO]],6,FALSE),0)</f>
        <v>0</v>
      </c>
      <c r="S5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5" s="5"/>
      <c r="AL565"/>
    </row>
    <row r="566" spans="1:38" ht="15" customHeight="1">
      <c r="A566" s="153" t="s">
        <v>1672</v>
      </c>
      <c r="B566" s="154">
        <v>42979</v>
      </c>
      <c r="C566" s="153" t="s">
        <v>1229</v>
      </c>
      <c r="D566" s="153" t="s">
        <v>1235</v>
      </c>
      <c r="E566" s="153" t="s">
        <v>1230</v>
      </c>
      <c r="F566" s="153">
        <v>4</v>
      </c>
      <c r="G566" s="153" t="s">
        <v>9</v>
      </c>
      <c r="H566" s="153">
        <v>4</v>
      </c>
      <c r="I566" s="153" t="s">
        <v>1239</v>
      </c>
      <c r="J566" s="153" t="s">
        <v>1550</v>
      </c>
      <c r="K566" s="153" t="s">
        <v>1426</v>
      </c>
      <c r="L566" s="153"/>
      <c r="M566" s="153" t="s">
        <v>256</v>
      </c>
      <c r="N566" s="153">
        <v>900129262</v>
      </c>
      <c r="O566" s="155">
        <v>3521008</v>
      </c>
      <c r="P566" s="7"/>
      <c r="Q566" s="12" t="str">
        <f>+IF(IFERROR(VLOOKUP(Tabla3[[#This Row],[Column14]],Tabla4[[NIT]:[TOTAL CREDITO]],3,FALSE),0)="",0,IFERROR(VLOOKUP(Tabla3[[#This Row],[Column14]],Tabla4[[NIT]:[TOTAL CREDITO]],3,FALSE),0))</f>
        <v>NO TIENE CUPO</v>
      </c>
      <c r="R566" s="9">
        <f>+IFERROR(VLOOKUP(Tabla3[[#This Row],[Column14]],Tabla4[[NIT]:[TOTAL CREDITO]],6,FALSE),0)</f>
        <v>0</v>
      </c>
      <c r="S5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6" s="5"/>
      <c r="AL566"/>
    </row>
    <row r="567" spans="1:38" ht="15" customHeight="1">
      <c r="A567" s="153" t="s">
        <v>1672</v>
      </c>
      <c r="B567" s="154">
        <v>42979</v>
      </c>
      <c r="C567" s="153" t="s">
        <v>1229</v>
      </c>
      <c r="D567" s="153" t="s">
        <v>1235</v>
      </c>
      <c r="E567" s="153" t="s">
        <v>1230</v>
      </c>
      <c r="F567" s="153">
        <v>1</v>
      </c>
      <c r="G567" s="153" t="s">
        <v>9</v>
      </c>
      <c r="H567" s="153">
        <v>1</v>
      </c>
      <c r="I567" s="153" t="s">
        <v>1239</v>
      </c>
      <c r="J567" s="153" t="s">
        <v>1555</v>
      </c>
      <c r="K567" s="153" t="s">
        <v>11</v>
      </c>
      <c r="L567" s="153"/>
      <c r="M567" s="153" t="s">
        <v>256</v>
      </c>
      <c r="N567" s="153">
        <v>900129262</v>
      </c>
      <c r="O567" s="155">
        <v>7730252</v>
      </c>
      <c r="P567" s="7"/>
      <c r="Q567" s="12" t="str">
        <f>+IF(IFERROR(VLOOKUP(Tabla3[[#This Row],[Column14]],Tabla4[[NIT]:[TOTAL CREDITO]],3,FALSE),0)="",0,IFERROR(VLOOKUP(Tabla3[[#This Row],[Column14]],Tabla4[[NIT]:[TOTAL CREDITO]],3,FALSE),0))</f>
        <v>NO TIENE CUPO</v>
      </c>
      <c r="R567" s="9">
        <f>+IFERROR(VLOOKUP(Tabla3[[#This Row],[Column14]],Tabla4[[NIT]:[TOTAL CREDITO]],6,FALSE),0)</f>
        <v>0</v>
      </c>
      <c r="S5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7" s="5"/>
      <c r="AL567"/>
    </row>
    <row r="568" spans="1:38" ht="15" customHeight="1">
      <c r="A568" s="153" t="s">
        <v>1672</v>
      </c>
      <c r="B568" s="154">
        <v>42979</v>
      </c>
      <c r="C568" s="153" t="s">
        <v>1229</v>
      </c>
      <c r="D568" s="153" t="s">
        <v>1235</v>
      </c>
      <c r="E568" s="153" t="s">
        <v>1230</v>
      </c>
      <c r="F568" s="153">
        <v>6</v>
      </c>
      <c r="G568" s="153" t="s">
        <v>9</v>
      </c>
      <c r="H568" s="153">
        <v>6</v>
      </c>
      <c r="I568" s="153" t="s">
        <v>1239</v>
      </c>
      <c r="J568" s="153" t="s">
        <v>1428</v>
      </c>
      <c r="K568" s="153" t="s">
        <v>32</v>
      </c>
      <c r="L568" s="153"/>
      <c r="M568" s="153" t="s">
        <v>256</v>
      </c>
      <c r="N568" s="153">
        <v>900129262</v>
      </c>
      <c r="O568" s="155">
        <v>3067227</v>
      </c>
      <c r="P568" s="7"/>
      <c r="Q568" s="12" t="str">
        <f>+IF(IFERROR(VLOOKUP(Tabla3[[#This Row],[Column14]],Tabla4[[NIT]:[TOTAL CREDITO]],3,FALSE),0)="",0,IFERROR(VLOOKUP(Tabla3[[#This Row],[Column14]],Tabla4[[NIT]:[TOTAL CREDITO]],3,FALSE),0))</f>
        <v>NO TIENE CUPO</v>
      </c>
      <c r="R568" s="9">
        <f>+IFERROR(VLOOKUP(Tabla3[[#This Row],[Column14]],Tabla4[[NIT]:[TOTAL CREDITO]],6,FALSE),0)</f>
        <v>0</v>
      </c>
      <c r="S5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8" s="5"/>
      <c r="AL568"/>
    </row>
    <row r="569" spans="1:38" ht="15" customHeight="1">
      <c r="A569" s="153" t="s">
        <v>1672</v>
      </c>
      <c r="B569" s="154">
        <v>42979</v>
      </c>
      <c r="C569" s="153" t="s">
        <v>1229</v>
      </c>
      <c r="D569" s="153" t="s">
        <v>1235</v>
      </c>
      <c r="E569" s="153" t="s">
        <v>1230</v>
      </c>
      <c r="F569" s="153">
        <v>3</v>
      </c>
      <c r="G569" s="153" t="s">
        <v>9</v>
      </c>
      <c r="H569" s="153">
        <v>3</v>
      </c>
      <c r="I569" s="153" t="s">
        <v>1239</v>
      </c>
      <c r="J569" s="153" t="s">
        <v>1433</v>
      </c>
      <c r="K569" s="153" t="s">
        <v>1426</v>
      </c>
      <c r="L569" s="153"/>
      <c r="M569" s="153" t="s">
        <v>256</v>
      </c>
      <c r="N569" s="153">
        <v>900129262</v>
      </c>
      <c r="O569" s="155">
        <v>3941176</v>
      </c>
      <c r="P569" s="7"/>
      <c r="Q569" s="12" t="str">
        <f>+IF(IFERROR(VLOOKUP(Tabla3[[#This Row],[Column14]],Tabla4[[NIT]:[TOTAL CREDITO]],3,FALSE),0)="",0,IFERROR(VLOOKUP(Tabla3[[#This Row],[Column14]],Tabla4[[NIT]:[TOTAL CREDITO]],3,FALSE),0))</f>
        <v>NO TIENE CUPO</v>
      </c>
      <c r="R569" s="9">
        <f>+IFERROR(VLOOKUP(Tabla3[[#This Row],[Column14]],Tabla4[[NIT]:[TOTAL CREDITO]],6,FALSE),0)</f>
        <v>0</v>
      </c>
      <c r="S5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69" s="5"/>
      <c r="AL569"/>
    </row>
    <row r="570" spans="1:38" ht="15" customHeight="1">
      <c r="A570" s="153" t="s">
        <v>1673</v>
      </c>
      <c r="B570" s="154">
        <v>42979</v>
      </c>
      <c r="C570" s="153" t="s">
        <v>1229</v>
      </c>
      <c r="D570" s="153" t="s">
        <v>1235</v>
      </c>
      <c r="E570" s="153" t="s">
        <v>1230</v>
      </c>
      <c r="F570" s="153">
        <v>1</v>
      </c>
      <c r="G570" s="153" t="s">
        <v>9</v>
      </c>
      <c r="H570" s="153">
        <v>1</v>
      </c>
      <c r="I570" s="153" t="s">
        <v>1674</v>
      </c>
      <c r="J570" s="153" t="s">
        <v>352</v>
      </c>
      <c r="K570" s="153" t="s">
        <v>353</v>
      </c>
      <c r="L570" s="153"/>
      <c r="M570" s="153" t="s">
        <v>40</v>
      </c>
      <c r="N570" s="153">
        <v>900129262</v>
      </c>
      <c r="O570" s="155">
        <v>6133613</v>
      </c>
      <c r="P570" s="7"/>
      <c r="Q570" s="12" t="str">
        <f>+IF(IFERROR(VLOOKUP(Tabla3[[#This Row],[Column14]],Tabla4[[NIT]:[TOTAL CREDITO]],3,FALSE),0)="",0,IFERROR(VLOOKUP(Tabla3[[#This Row],[Column14]],Tabla4[[NIT]:[TOTAL CREDITO]],3,FALSE),0))</f>
        <v>NO TIENE CUPO</v>
      </c>
      <c r="R570" s="9">
        <f>+IFERROR(VLOOKUP(Tabla3[[#This Row],[Column14]],Tabla4[[NIT]:[TOTAL CREDITO]],6,FALSE),0)</f>
        <v>0</v>
      </c>
      <c r="S5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0" s="5"/>
      <c r="AL570"/>
    </row>
    <row r="571" spans="1:38" ht="15" customHeight="1">
      <c r="A571" s="153" t="s">
        <v>1673</v>
      </c>
      <c r="B571" s="154">
        <v>42979</v>
      </c>
      <c r="C571" s="153" t="s">
        <v>1229</v>
      </c>
      <c r="D571" s="153" t="s">
        <v>1235</v>
      </c>
      <c r="E571" s="153" t="s">
        <v>1230</v>
      </c>
      <c r="F571" s="153">
        <v>2</v>
      </c>
      <c r="G571" s="153" t="s">
        <v>9</v>
      </c>
      <c r="H571" s="153">
        <v>2</v>
      </c>
      <c r="I571" s="153" t="s">
        <v>1674</v>
      </c>
      <c r="J571" s="153" t="s">
        <v>352</v>
      </c>
      <c r="K571" s="153" t="s">
        <v>472</v>
      </c>
      <c r="L571" s="153"/>
      <c r="M571" s="153" t="s">
        <v>40</v>
      </c>
      <c r="N571" s="153">
        <v>900129262</v>
      </c>
      <c r="O571" s="155">
        <v>6133613</v>
      </c>
      <c r="P571" s="7"/>
      <c r="Q571" s="12" t="str">
        <f>+IF(IFERROR(VLOOKUP(Tabla3[[#This Row],[Column14]],Tabla4[[NIT]:[TOTAL CREDITO]],3,FALSE),0)="",0,IFERROR(VLOOKUP(Tabla3[[#This Row],[Column14]],Tabla4[[NIT]:[TOTAL CREDITO]],3,FALSE),0))</f>
        <v>NO TIENE CUPO</v>
      </c>
      <c r="R571" s="9">
        <f>+IFERROR(VLOOKUP(Tabla3[[#This Row],[Column14]],Tabla4[[NIT]:[TOTAL CREDITO]],6,FALSE),0)</f>
        <v>0</v>
      </c>
      <c r="S5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1" s="5"/>
      <c r="AL571"/>
    </row>
    <row r="572" spans="1:38" ht="15" customHeight="1">
      <c r="A572" s="153" t="s">
        <v>1673</v>
      </c>
      <c r="B572" s="154">
        <v>42979</v>
      </c>
      <c r="C572" s="153" t="s">
        <v>1229</v>
      </c>
      <c r="D572" s="153" t="s">
        <v>1235</v>
      </c>
      <c r="E572" s="153" t="s">
        <v>1230</v>
      </c>
      <c r="F572" s="153">
        <v>1</v>
      </c>
      <c r="G572" s="153" t="s">
        <v>9</v>
      </c>
      <c r="H572" s="153">
        <v>1</v>
      </c>
      <c r="I572" s="153" t="s">
        <v>1674</v>
      </c>
      <c r="J572" s="153" t="s">
        <v>1550</v>
      </c>
      <c r="K572" s="153" t="s">
        <v>1438</v>
      </c>
      <c r="L572" s="153"/>
      <c r="M572" s="153" t="s">
        <v>40</v>
      </c>
      <c r="N572" s="153">
        <v>900129262</v>
      </c>
      <c r="O572" s="155">
        <v>3521008</v>
      </c>
      <c r="P572" s="7"/>
      <c r="Q572" s="12" t="str">
        <f>+IF(IFERROR(VLOOKUP(Tabla3[[#This Row],[Column14]],Tabla4[[NIT]:[TOTAL CREDITO]],3,FALSE),0)="",0,IFERROR(VLOOKUP(Tabla3[[#This Row],[Column14]],Tabla4[[NIT]:[TOTAL CREDITO]],3,FALSE),0))</f>
        <v>NO TIENE CUPO</v>
      </c>
      <c r="R572" s="9">
        <f>+IFERROR(VLOOKUP(Tabla3[[#This Row],[Column14]],Tabla4[[NIT]:[TOTAL CREDITO]],6,FALSE),0)</f>
        <v>0</v>
      </c>
      <c r="S5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2" s="5"/>
      <c r="AL572"/>
    </row>
    <row r="573" spans="1:38" ht="15" customHeight="1">
      <c r="A573" s="153" t="s">
        <v>1673</v>
      </c>
      <c r="B573" s="154">
        <v>42979</v>
      </c>
      <c r="C573" s="153" t="s">
        <v>1229</v>
      </c>
      <c r="D573" s="153" t="s">
        <v>1235</v>
      </c>
      <c r="E573" s="153" t="s">
        <v>1230</v>
      </c>
      <c r="F573" s="153">
        <v>2</v>
      </c>
      <c r="G573" s="153" t="s">
        <v>9</v>
      </c>
      <c r="H573" s="153">
        <v>2</v>
      </c>
      <c r="I573" s="153" t="s">
        <v>1674</v>
      </c>
      <c r="J573" s="153" t="s">
        <v>1550</v>
      </c>
      <c r="K573" s="153" t="s">
        <v>1426</v>
      </c>
      <c r="L573" s="153"/>
      <c r="M573" s="153" t="s">
        <v>40</v>
      </c>
      <c r="N573" s="153">
        <v>900129262</v>
      </c>
      <c r="O573" s="155">
        <v>3521008</v>
      </c>
      <c r="P573" s="7"/>
      <c r="Q573" s="12" t="str">
        <f>+IF(IFERROR(VLOOKUP(Tabla3[[#This Row],[Column14]],Tabla4[[NIT]:[TOTAL CREDITO]],3,FALSE),0)="",0,IFERROR(VLOOKUP(Tabla3[[#This Row],[Column14]],Tabla4[[NIT]:[TOTAL CREDITO]],3,FALSE),0))</f>
        <v>NO TIENE CUPO</v>
      </c>
      <c r="R573" s="9">
        <f>+IFERROR(VLOOKUP(Tabla3[[#This Row],[Column14]],Tabla4[[NIT]:[TOTAL CREDITO]],6,FALSE),0)</f>
        <v>0</v>
      </c>
      <c r="S5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3" s="5"/>
      <c r="AL573"/>
    </row>
    <row r="574" spans="1:38" ht="15" customHeight="1">
      <c r="A574" s="153" t="s">
        <v>1673</v>
      </c>
      <c r="B574" s="154">
        <v>42979</v>
      </c>
      <c r="C574" s="153" t="s">
        <v>1229</v>
      </c>
      <c r="D574" s="153" t="s">
        <v>1235</v>
      </c>
      <c r="E574" s="153" t="s">
        <v>1230</v>
      </c>
      <c r="F574" s="153">
        <v>2</v>
      </c>
      <c r="G574" s="153" t="s">
        <v>9</v>
      </c>
      <c r="H574" s="153">
        <v>2</v>
      </c>
      <c r="I574" s="153" t="s">
        <v>1674</v>
      </c>
      <c r="J574" s="153" t="s">
        <v>1428</v>
      </c>
      <c r="K574" s="153" t="s">
        <v>32</v>
      </c>
      <c r="L574" s="153"/>
      <c r="M574" s="153" t="s">
        <v>40</v>
      </c>
      <c r="N574" s="153">
        <v>900129262</v>
      </c>
      <c r="O574" s="155">
        <v>3067227</v>
      </c>
      <c r="P574" s="7"/>
      <c r="Q574" s="12" t="str">
        <f>+IF(IFERROR(VLOOKUP(Tabla3[[#This Row],[Column14]],Tabla4[[NIT]:[TOTAL CREDITO]],3,FALSE),0)="",0,IFERROR(VLOOKUP(Tabla3[[#This Row],[Column14]],Tabla4[[NIT]:[TOTAL CREDITO]],3,FALSE),0))</f>
        <v>NO TIENE CUPO</v>
      </c>
      <c r="R574" s="9">
        <f>+IFERROR(VLOOKUP(Tabla3[[#This Row],[Column14]],Tabla4[[NIT]:[TOTAL CREDITO]],6,FALSE),0)</f>
        <v>0</v>
      </c>
      <c r="S5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4" s="5"/>
      <c r="AL574"/>
    </row>
    <row r="575" spans="1:38" ht="15" customHeight="1">
      <c r="A575" s="153" t="s">
        <v>1673</v>
      </c>
      <c r="B575" s="154">
        <v>42979</v>
      </c>
      <c r="C575" s="153" t="s">
        <v>1229</v>
      </c>
      <c r="D575" s="153" t="s">
        <v>1235</v>
      </c>
      <c r="E575" s="153" t="s">
        <v>1230</v>
      </c>
      <c r="F575" s="153">
        <v>1</v>
      </c>
      <c r="G575" s="153" t="s">
        <v>9</v>
      </c>
      <c r="H575" s="153">
        <v>1</v>
      </c>
      <c r="I575" s="153" t="s">
        <v>1674</v>
      </c>
      <c r="J575" s="153" t="s">
        <v>1433</v>
      </c>
      <c r="K575" s="153" t="s">
        <v>1426</v>
      </c>
      <c r="L575" s="153"/>
      <c r="M575" s="153" t="s">
        <v>40</v>
      </c>
      <c r="N575" s="153">
        <v>900129262</v>
      </c>
      <c r="O575" s="155">
        <v>3941176</v>
      </c>
      <c r="P575" s="7"/>
      <c r="Q575" s="12" t="str">
        <f>+IF(IFERROR(VLOOKUP(Tabla3[[#This Row],[Column14]],Tabla4[[NIT]:[TOTAL CREDITO]],3,FALSE),0)="",0,IFERROR(VLOOKUP(Tabla3[[#This Row],[Column14]],Tabla4[[NIT]:[TOTAL CREDITO]],3,FALSE),0))</f>
        <v>NO TIENE CUPO</v>
      </c>
      <c r="R575" s="9">
        <f>+IFERROR(VLOOKUP(Tabla3[[#This Row],[Column14]],Tabla4[[NIT]:[TOTAL CREDITO]],6,FALSE),0)</f>
        <v>0</v>
      </c>
      <c r="S5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5" s="5"/>
      <c r="AL575"/>
    </row>
    <row r="576" spans="1:38" ht="15" customHeight="1">
      <c r="A576" s="153" t="s">
        <v>1675</v>
      </c>
      <c r="B576" s="154">
        <v>42979</v>
      </c>
      <c r="C576" s="153" t="s">
        <v>1229</v>
      </c>
      <c r="D576" s="153" t="s">
        <v>1235</v>
      </c>
      <c r="E576" s="153" t="s">
        <v>1230</v>
      </c>
      <c r="F576" s="153">
        <v>2</v>
      </c>
      <c r="G576" s="153" t="s">
        <v>9</v>
      </c>
      <c r="H576" s="153">
        <v>2</v>
      </c>
      <c r="I576" s="153" t="s">
        <v>1241</v>
      </c>
      <c r="J576" s="153" t="s">
        <v>352</v>
      </c>
      <c r="K576" s="153" t="s">
        <v>353</v>
      </c>
      <c r="L576" s="153"/>
      <c r="M576" s="153" t="s">
        <v>29</v>
      </c>
      <c r="N576" s="153">
        <v>900129262</v>
      </c>
      <c r="O576" s="155">
        <v>6133613</v>
      </c>
      <c r="P576" s="7"/>
      <c r="Q576" s="12" t="str">
        <f>+IF(IFERROR(VLOOKUP(Tabla3[[#This Row],[Column14]],Tabla4[[NIT]:[TOTAL CREDITO]],3,FALSE),0)="",0,IFERROR(VLOOKUP(Tabla3[[#This Row],[Column14]],Tabla4[[NIT]:[TOTAL CREDITO]],3,FALSE),0))</f>
        <v>NO TIENE CUPO</v>
      </c>
      <c r="R576" s="9">
        <f>+IFERROR(VLOOKUP(Tabla3[[#This Row],[Column14]],Tabla4[[NIT]:[TOTAL CREDITO]],6,FALSE),0)</f>
        <v>0</v>
      </c>
      <c r="S5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6" s="5"/>
      <c r="AL576"/>
    </row>
    <row r="577" spans="1:38" ht="15" customHeight="1">
      <c r="A577" s="153" t="s">
        <v>1675</v>
      </c>
      <c r="B577" s="154">
        <v>42979</v>
      </c>
      <c r="C577" s="153" t="s">
        <v>1229</v>
      </c>
      <c r="D577" s="153" t="s">
        <v>1235</v>
      </c>
      <c r="E577" s="153" t="s">
        <v>1230</v>
      </c>
      <c r="F577" s="153">
        <v>2</v>
      </c>
      <c r="G577" s="153" t="s">
        <v>9</v>
      </c>
      <c r="H577" s="153">
        <v>2</v>
      </c>
      <c r="I577" s="153" t="s">
        <v>1241</v>
      </c>
      <c r="J577" s="153" t="s">
        <v>352</v>
      </c>
      <c r="K577" s="153" t="s">
        <v>472</v>
      </c>
      <c r="L577" s="153"/>
      <c r="M577" s="153" t="s">
        <v>29</v>
      </c>
      <c r="N577" s="153">
        <v>900129262</v>
      </c>
      <c r="O577" s="155">
        <v>6133613</v>
      </c>
      <c r="P577" s="7"/>
      <c r="Q577" s="12" t="str">
        <f>+IF(IFERROR(VLOOKUP(Tabla3[[#This Row],[Column14]],Tabla4[[NIT]:[TOTAL CREDITO]],3,FALSE),0)="",0,IFERROR(VLOOKUP(Tabla3[[#This Row],[Column14]],Tabla4[[NIT]:[TOTAL CREDITO]],3,FALSE),0))</f>
        <v>NO TIENE CUPO</v>
      </c>
      <c r="R577" s="9">
        <f>+IFERROR(VLOOKUP(Tabla3[[#This Row],[Column14]],Tabla4[[NIT]:[TOTAL CREDITO]],6,FALSE),0)</f>
        <v>0</v>
      </c>
      <c r="S5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7" s="5"/>
      <c r="AL577"/>
    </row>
    <row r="578" spans="1:38" ht="15" customHeight="1">
      <c r="A578" s="153" t="s">
        <v>1675</v>
      </c>
      <c r="B578" s="154">
        <v>42979</v>
      </c>
      <c r="C578" s="153" t="s">
        <v>1229</v>
      </c>
      <c r="D578" s="153" t="s">
        <v>1235</v>
      </c>
      <c r="E578" s="153" t="s">
        <v>1230</v>
      </c>
      <c r="F578" s="153">
        <v>2</v>
      </c>
      <c r="G578" s="153" t="s">
        <v>9</v>
      </c>
      <c r="H578" s="153">
        <v>2</v>
      </c>
      <c r="I578" s="153" t="s">
        <v>1241</v>
      </c>
      <c r="J578" s="153" t="s">
        <v>1550</v>
      </c>
      <c r="K578" s="153" t="s">
        <v>1438</v>
      </c>
      <c r="L578" s="153"/>
      <c r="M578" s="153" t="s">
        <v>29</v>
      </c>
      <c r="N578" s="153">
        <v>900129262</v>
      </c>
      <c r="O578" s="155">
        <v>3521008</v>
      </c>
      <c r="P578" s="7"/>
      <c r="Q578" s="12" t="str">
        <f>+IF(IFERROR(VLOOKUP(Tabla3[[#This Row],[Column14]],Tabla4[[NIT]:[TOTAL CREDITO]],3,FALSE),0)="",0,IFERROR(VLOOKUP(Tabla3[[#This Row],[Column14]],Tabla4[[NIT]:[TOTAL CREDITO]],3,FALSE),0))</f>
        <v>NO TIENE CUPO</v>
      </c>
      <c r="R578" s="9">
        <f>+IFERROR(VLOOKUP(Tabla3[[#This Row],[Column14]],Tabla4[[NIT]:[TOTAL CREDITO]],6,FALSE),0)</f>
        <v>0</v>
      </c>
      <c r="S5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8" s="5"/>
      <c r="AL578"/>
    </row>
    <row r="579" spans="1:38" ht="15" customHeight="1">
      <c r="A579" s="153" t="s">
        <v>1675</v>
      </c>
      <c r="B579" s="154">
        <v>42979</v>
      </c>
      <c r="C579" s="153" t="s">
        <v>1229</v>
      </c>
      <c r="D579" s="153" t="s">
        <v>1235</v>
      </c>
      <c r="E579" s="153" t="s">
        <v>1230</v>
      </c>
      <c r="F579" s="153">
        <v>3</v>
      </c>
      <c r="G579" s="153" t="s">
        <v>9</v>
      </c>
      <c r="H579" s="153">
        <v>3</v>
      </c>
      <c r="I579" s="153" t="s">
        <v>1241</v>
      </c>
      <c r="J579" s="153" t="s">
        <v>1550</v>
      </c>
      <c r="K579" s="153" t="s">
        <v>1426</v>
      </c>
      <c r="L579" s="153"/>
      <c r="M579" s="153" t="s">
        <v>29</v>
      </c>
      <c r="N579" s="153">
        <v>900129262</v>
      </c>
      <c r="O579" s="155">
        <v>3521008</v>
      </c>
      <c r="P579" s="7"/>
      <c r="Q579" s="12" t="str">
        <f>+IF(IFERROR(VLOOKUP(Tabla3[[#This Row],[Column14]],Tabla4[[NIT]:[TOTAL CREDITO]],3,FALSE),0)="",0,IFERROR(VLOOKUP(Tabla3[[#This Row],[Column14]],Tabla4[[NIT]:[TOTAL CREDITO]],3,FALSE),0))</f>
        <v>NO TIENE CUPO</v>
      </c>
      <c r="R579" s="9">
        <f>+IFERROR(VLOOKUP(Tabla3[[#This Row],[Column14]],Tabla4[[NIT]:[TOTAL CREDITO]],6,FALSE),0)</f>
        <v>0</v>
      </c>
      <c r="S5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79" s="5"/>
      <c r="AL579"/>
    </row>
    <row r="580" spans="1:38" ht="15" customHeight="1">
      <c r="A580" s="153" t="s">
        <v>1675</v>
      </c>
      <c r="B580" s="154">
        <v>42979</v>
      </c>
      <c r="C580" s="153" t="s">
        <v>1229</v>
      </c>
      <c r="D580" s="153" t="s">
        <v>1235</v>
      </c>
      <c r="E580" s="153" t="s">
        <v>1230</v>
      </c>
      <c r="F580" s="153">
        <v>1</v>
      </c>
      <c r="G580" s="153" t="s">
        <v>9</v>
      </c>
      <c r="H580" s="153">
        <v>1</v>
      </c>
      <c r="I580" s="153" t="s">
        <v>1241</v>
      </c>
      <c r="J580" s="153" t="s">
        <v>1555</v>
      </c>
      <c r="K580" s="153" t="s">
        <v>11</v>
      </c>
      <c r="L580" s="153"/>
      <c r="M580" s="153" t="s">
        <v>29</v>
      </c>
      <c r="N580" s="153">
        <v>900129262</v>
      </c>
      <c r="O580" s="155">
        <v>7730252</v>
      </c>
      <c r="P580" s="7"/>
      <c r="Q580" s="12" t="str">
        <f>+IF(IFERROR(VLOOKUP(Tabla3[[#This Row],[Column14]],Tabla4[[NIT]:[TOTAL CREDITO]],3,FALSE),0)="",0,IFERROR(VLOOKUP(Tabla3[[#This Row],[Column14]],Tabla4[[NIT]:[TOTAL CREDITO]],3,FALSE),0))</f>
        <v>NO TIENE CUPO</v>
      </c>
      <c r="R580" s="9">
        <f>+IFERROR(VLOOKUP(Tabla3[[#This Row],[Column14]],Tabla4[[NIT]:[TOTAL CREDITO]],6,FALSE),0)</f>
        <v>0</v>
      </c>
      <c r="S5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0" s="5"/>
      <c r="AL580"/>
    </row>
    <row r="581" spans="1:38" ht="15" customHeight="1">
      <c r="A581" s="153" t="s">
        <v>1675</v>
      </c>
      <c r="B581" s="154">
        <v>42979</v>
      </c>
      <c r="C581" s="153" t="s">
        <v>1229</v>
      </c>
      <c r="D581" s="153" t="s">
        <v>1235</v>
      </c>
      <c r="E581" s="153" t="s">
        <v>1230</v>
      </c>
      <c r="F581" s="153">
        <v>2</v>
      </c>
      <c r="G581" s="153" t="s">
        <v>9</v>
      </c>
      <c r="H581" s="153">
        <v>2</v>
      </c>
      <c r="I581" s="153" t="s">
        <v>1241</v>
      </c>
      <c r="J581" s="153" t="s">
        <v>1428</v>
      </c>
      <c r="K581" s="153" t="s">
        <v>32</v>
      </c>
      <c r="L581" s="153"/>
      <c r="M581" s="153" t="s">
        <v>29</v>
      </c>
      <c r="N581" s="153">
        <v>900129262</v>
      </c>
      <c r="O581" s="155">
        <v>3067227</v>
      </c>
      <c r="P581" s="7"/>
      <c r="Q581" s="12" t="str">
        <f>+IF(IFERROR(VLOOKUP(Tabla3[[#This Row],[Column14]],Tabla4[[NIT]:[TOTAL CREDITO]],3,FALSE),0)="",0,IFERROR(VLOOKUP(Tabla3[[#This Row],[Column14]],Tabla4[[NIT]:[TOTAL CREDITO]],3,FALSE),0))</f>
        <v>NO TIENE CUPO</v>
      </c>
      <c r="R581" s="9">
        <f>+IFERROR(VLOOKUP(Tabla3[[#This Row],[Column14]],Tabla4[[NIT]:[TOTAL CREDITO]],6,FALSE),0)</f>
        <v>0</v>
      </c>
      <c r="S5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1" s="5"/>
      <c r="AL581"/>
    </row>
    <row r="582" spans="1:38" ht="15" customHeight="1">
      <c r="A582" s="153" t="s">
        <v>1675</v>
      </c>
      <c r="B582" s="154">
        <v>42979</v>
      </c>
      <c r="C582" s="153" t="s">
        <v>1229</v>
      </c>
      <c r="D582" s="153" t="s">
        <v>1235</v>
      </c>
      <c r="E582" s="153" t="s">
        <v>1230</v>
      </c>
      <c r="F582" s="153">
        <v>3</v>
      </c>
      <c r="G582" s="153" t="s">
        <v>9</v>
      </c>
      <c r="H582" s="153">
        <v>3</v>
      </c>
      <c r="I582" s="153" t="s">
        <v>1241</v>
      </c>
      <c r="J582" s="153" t="s">
        <v>1433</v>
      </c>
      <c r="K582" s="153" t="s">
        <v>1426</v>
      </c>
      <c r="L582" s="153"/>
      <c r="M582" s="153" t="s">
        <v>29</v>
      </c>
      <c r="N582" s="153">
        <v>900129262</v>
      </c>
      <c r="O582" s="155">
        <v>3941176</v>
      </c>
      <c r="P582" s="7"/>
      <c r="Q582" s="12" t="str">
        <f>+IF(IFERROR(VLOOKUP(Tabla3[[#This Row],[Column14]],Tabla4[[NIT]:[TOTAL CREDITO]],3,FALSE),0)="",0,IFERROR(VLOOKUP(Tabla3[[#This Row],[Column14]],Tabla4[[NIT]:[TOTAL CREDITO]],3,FALSE),0))</f>
        <v>NO TIENE CUPO</v>
      </c>
      <c r="R582" s="9">
        <f>+IFERROR(VLOOKUP(Tabla3[[#This Row],[Column14]],Tabla4[[NIT]:[TOTAL CREDITO]],6,FALSE),0)</f>
        <v>0</v>
      </c>
      <c r="S5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2" s="5"/>
      <c r="AL582"/>
    </row>
    <row r="583" spans="1:38" ht="15" customHeight="1">
      <c r="A583" s="153" t="s">
        <v>1676</v>
      </c>
      <c r="B583" s="154">
        <v>42979</v>
      </c>
      <c r="C583" s="153" t="s">
        <v>1229</v>
      </c>
      <c r="D583" s="153" t="s">
        <v>1235</v>
      </c>
      <c r="E583" s="153" t="s">
        <v>1230</v>
      </c>
      <c r="F583" s="153">
        <v>3</v>
      </c>
      <c r="G583" s="153" t="s">
        <v>9</v>
      </c>
      <c r="H583" s="153">
        <v>3</v>
      </c>
      <c r="I583" s="153" t="s">
        <v>1677</v>
      </c>
      <c r="J583" s="153" t="s">
        <v>27</v>
      </c>
      <c r="K583" s="153" t="s">
        <v>32</v>
      </c>
      <c r="L583" s="153"/>
      <c r="M583" s="153" t="s">
        <v>12</v>
      </c>
      <c r="N583" s="153">
        <v>900129262</v>
      </c>
      <c r="O583" s="155">
        <v>5789916</v>
      </c>
      <c r="P583" s="7"/>
      <c r="Q583" s="12" t="str">
        <f>+IF(IFERROR(VLOOKUP(Tabla3[[#This Row],[Column14]],Tabla4[[NIT]:[TOTAL CREDITO]],3,FALSE),0)="",0,IFERROR(VLOOKUP(Tabla3[[#This Row],[Column14]],Tabla4[[NIT]:[TOTAL CREDITO]],3,FALSE),0))</f>
        <v>NO TIENE CUPO</v>
      </c>
      <c r="R583" s="9">
        <f>+IFERROR(VLOOKUP(Tabla3[[#This Row],[Column14]],Tabla4[[NIT]:[TOTAL CREDITO]],6,FALSE),0)</f>
        <v>0</v>
      </c>
      <c r="S5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3" s="5"/>
      <c r="AL583"/>
    </row>
    <row r="584" spans="1:38" ht="15" customHeight="1">
      <c r="A584" s="153" t="s">
        <v>1676</v>
      </c>
      <c r="B584" s="154">
        <v>42979</v>
      </c>
      <c r="C584" s="153" t="s">
        <v>1229</v>
      </c>
      <c r="D584" s="153" t="s">
        <v>1235</v>
      </c>
      <c r="E584" s="153" t="s">
        <v>1230</v>
      </c>
      <c r="F584" s="153">
        <v>1</v>
      </c>
      <c r="G584" s="153" t="s">
        <v>9</v>
      </c>
      <c r="H584" s="153">
        <v>1</v>
      </c>
      <c r="I584" s="153" t="s">
        <v>1677</v>
      </c>
      <c r="J584" s="153" t="s">
        <v>352</v>
      </c>
      <c r="K584" s="153" t="s">
        <v>353</v>
      </c>
      <c r="L584" s="153"/>
      <c r="M584" s="153" t="s">
        <v>12</v>
      </c>
      <c r="N584" s="153">
        <v>900129262</v>
      </c>
      <c r="O584" s="155">
        <v>6133613</v>
      </c>
      <c r="P584" s="7"/>
      <c r="Q584" s="12" t="str">
        <f>+IF(IFERROR(VLOOKUP(Tabla3[[#This Row],[Column14]],Tabla4[[NIT]:[TOTAL CREDITO]],3,FALSE),0)="",0,IFERROR(VLOOKUP(Tabla3[[#This Row],[Column14]],Tabla4[[NIT]:[TOTAL CREDITO]],3,FALSE),0))</f>
        <v>NO TIENE CUPO</v>
      </c>
      <c r="R584" s="9">
        <f>+IFERROR(VLOOKUP(Tabla3[[#This Row],[Column14]],Tabla4[[NIT]:[TOTAL CREDITO]],6,FALSE),0)</f>
        <v>0</v>
      </c>
      <c r="S5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4" s="5"/>
      <c r="AL584"/>
    </row>
    <row r="585" spans="1:38" ht="15" customHeight="1">
      <c r="A585" s="153" t="s">
        <v>1676</v>
      </c>
      <c r="B585" s="154">
        <v>42979</v>
      </c>
      <c r="C585" s="153" t="s">
        <v>1229</v>
      </c>
      <c r="D585" s="153" t="s">
        <v>1235</v>
      </c>
      <c r="E585" s="153" t="s">
        <v>1230</v>
      </c>
      <c r="F585" s="153">
        <v>1</v>
      </c>
      <c r="G585" s="153" t="s">
        <v>9</v>
      </c>
      <c r="H585" s="153">
        <v>1</v>
      </c>
      <c r="I585" s="153" t="s">
        <v>1677</v>
      </c>
      <c r="J585" s="153" t="s">
        <v>1550</v>
      </c>
      <c r="K585" s="153" t="s">
        <v>1438</v>
      </c>
      <c r="L585" s="153"/>
      <c r="M585" s="153" t="s">
        <v>12</v>
      </c>
      <c r="N585" s="153">
        <v>900129262</v>
      </c>
      <c r="O585" s="155">
        <v>3521008</v>
      </c>
      <c r="P585" s="7"/>
      <c r="Q585" s="12" t="str">
        <f>+IF(IFERROR(VLOOKUP(Tabla3[[#This Row],[Column14]],Tabla4[[NIT]:[TOTAL CREDITO]],3,FALSE),0)="",0,IFERROR(VLOOKUP(Tabla3[[#This Row],[Column14]],Tabla4[[NIT]:[TOTAL CREDITO]],3,FALSE),0))</f>
        <v>NO TIENE CUPO</v>
      </c>
      <c r="R585" s="9">
        <f>+IFERROR(VLOOKUP(Tabla3[[#This Row],[Column14]],Tabla4[[NIT]:[TOTAL CREDITO]],6,FALSE),0)</f>
        <v>0</v>
      </c>
      <c r="S5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5" s="5"/>
      <c r="AL585"/>
    </row>
    <row r="586" spans="1:38" ht="15" customHeight="1">
      <c r="A586" s="153" t="s">
        <v>1676</v>
      </c>
      <c r="B586" s="154">
        <v>42979</v>
      </c>
      <c r="C586" s="153" t="s">
        <v>1229</v>
      </c>
      <c r="D586" s="153" t="s">
        <v>1235</v>
      </c>
      <c r="E586" s="153" t="s">
        <v>1230</v>
      </c>
      <c r="F586" s="153">
        <v>1</v>
      </c>
      <c r="G586" s="153" t="s">
        <v>9</v>
      </c>
      <c r="H586" s="153">
        <v>1</v>
      </c>
      <c r="I586" s="153" t="s">
        <v>1677</v>
      </c>
      <c r="J586" s="153" t="s">
        <v>1550</v>
      </c>
      <c r="K586" s="153" t="s">
        <v>1426</v>
      </c>
      <c r="L586" s="153"/>
      <c r="M586" s="153" t="s">
        <v>12</v>
      </c>
      <c r="N586" s="153">
        <v>900129262</v>
      </c>
      <c r="O586" s="155">
        <v>3521008</v>
      </c>
      <c r="P586" s="7"/>
      <c r="Q586" s="12" t="str">
        <f>+IF(IFERROR(VLOOKUP(Tabla3[[#This Row],[Column14]],Tabla4[[NIT]:[TOTAL CREDITO]],3,FALSE),0)="",0,IFERROR(VLOOKUP(Tabla3[[#This Row],[Column14]],Tabla4[[NIT]:[TOTAL CREDITO]],3,FALSE),0))</f>
        <v>NO TIENE CUPO</v>
      </c>
      <c r="R586" s="9">
        <f>+IFERROR(VLOOKUP(Tabla3[[#This Row],[Column14]],Tabla4[[NIT]:[TOTAL CREDITO]],6,FALSE),0)</f>
        <v>0</v>
      </c>
      <c r="S5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6" s="5"/>
      <c r="AL586"/>
    </row>
    <row r="587" spans="1:38" ht="15" customHeight="1">
      <c r="A587" s="153" t="s">
        <v>1678</v>
      </c>
      <c r="B587" s="154">
        <v>42979</v>
      </c>
      <c r="C587" s="153" t="s">
        <v>1229</v>
      </c>
      <c r="D587" s="153" t="s">
        <v>1235</v>
      </c>
      <c r="E587" s="153" t="s">
        <v>1547</v>
      </c>
      <c r="F587" s="153">
        <v>1</v>
      </c>
      <c r="G587" s="153" t="s">
        <v>1259</v>
      </c>
      <c r="H587" s="153">
        <v>1</v>
      </c>
      <c r="I587" s="153" t="s">
        <v>1618</v>
      </c>
      <c r="J587" s="153" t="s">
        <v>14</v>
      </c>
      <c r="K587" s="153" t="s">
        <v>16</v>
      </c>
      <c r="L587" s="153"/>
      <c r="M587" s="153" t="s">
        <v>331</v>
      </c>
      <c r="N587" s="153">
        <v>900367920</v>
      </c>
      <c r="O587" s="155">
        <v>3360504</v>
      </c>
      <c r="P587" s="7"/>
      <c r="Q587" s="12">
        <f>+IF(IFERROR(VLOOKUP(Tabla3[[#This Row],[Column14]],Tabla4[[NIT]:[TOTAL CREDITO]],3,FALSE),0)="",0,IFERROR(VLOOKUP(Tabla3[[#This Row],[Column14]],Tabla4[[NIT]:[TOTAL CREDITO]],3,FALSE),0))</f>
        <v>26234998</v>
      </c>
      <c r="R587" s="9">
        <f>+IFERROR(VLOOKUP(Tabla3[[#This Row],[Column14]],Tabla4[[NIT]:[TOTAL CREDITO]],6,FALSE),0)</f>
        <v>0</v>
      </c>
      <c r="S5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7" s="5"/>
      <c r="AL587"/>
    </row>
    <row r="588" spans="1:38" ht="15" customHeight="1">
      <c r="A588" s="153" t="s">
        <v>1679</v>
      </c>
      <c r="B588" s="154">
        <v>42979</v>
      </c>
      <c r="C588" s="153" t="s">
        <v>1229</v>
      </c>
      <c r="D588" s="153" t="s">
        <v>1602</v>
      </c>
      <c r="E588" s="153" t="s">
        <v>1547</v>
      </c>
      <c r="F588" s="153">
        <v>1</v>
      </c>
      <c r="G588" s="153" t="s">
        <v>146</v>
      </c>
      <c r="H588" s="153">
        <v>1</v>
      </c>
      <c r="I588" s="153" t="s">
        <v>146</v>
      </c>
      <c r="J588" s="153" t="s">
        <v>1550</v>
      </c>
      <c r="K588" s="153" t="s">
        <v>1426</v>
      </c>
      <c r="L588" s="153"/>
      <c r="M588" s="153" t="s">
        <v>147</v>
      </c>
      <c r="N588" s="153">
        <v>10886574</v>
      </c>
      <c r="O588" s="155">
        <v>3521008</v>
      </c>
      <c r="P588" s="7"/>
      <c r="Q588" s="12">
        <f>+IF(IFERROR(VLOOKUP(Tabla3[[#This Row],[Column14]],Tabla4[[NIT]:[TOTAL CREDITO]],3,FALSE),0)="",0,IFERROR(VLOOKUP(Tabla3[[#This Row],[Column14]],Tabla4[[NIT]:[TOTAL CREDITO]],3,FALSE),0))</f>
        <v>36750000</v>
      </c>
      <c r="R588" s="9">
        <f>+IFERROR(VLOOKUP(Tabla3[[#This Row],[Column14]],Tabla4[[NIT]:[TOTAL CREDITO]],6,FALSE),0)</f>
        <v>83000000</v>
      </c>
      <c r="S5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88" s="5"/>
      <c r="AL588"/>
    </row>
    <row r="589" spans="1:38" ht="15" customHeight="1">
      <c r="A589" s="153" t="s">
        <v>1680</v>
      </c>
      <c r="B589" s="154">
        <v>42979</v>
      </c>
      <c r="C589" s="153" t="s">
        <v>1229</v>
      </c>
      <c r="D589" s="153" t="s">
        <v>1602</v>
      </c>
      <c r="E589" s="153" t="s">
        <v>1547</v>
      </c>
      <c r="F589" s="153">
        <v>1</v>
      </c>
      <c r="G589" s="153" t="s">
        <v>142</v>
      </c>
      <c r="H589" s="153">
        <v>1</v>
      </c>
      <c r="I589" s="153" t="s">
        <v>1681</v>
      </c>
      <c r="J589" s="153" t="s">
        <v>14</v>
      </c>
      <c r="K589" s="153" t="s">
        <v>17</v>
      </c>
      <c r="L589" s="153"/>
      <c r="M589" s="153" t="s">
        <v>143</v>
      </c>
      <c r="N589" s="153">
        <v>66842718</v>
      </c>
      <c r="O589" s="155">
        <v>3360504</v>
      </c>
      <c r="P589" s="7"/>
      <c r="Q589" s="12">
        <f>+IF(IFERROR(VLOOKUP(Tabla3[[#This Row],[Column14]],Tabla4[[NIT]:[TOTAL CREDITO]],3,FALSE),0)="",0,IFERROR(VLOOKUP(Tabla3[[#This Row],[Column14]],Tabla4[[NIT]:[TOTAL CREDITO]],3,FALSE),0))</f>
        <v>1278494</v>
      </c>
      <c r="R589" s="9">
        <f>+IFERROR(VLOOKUP(Tabla3[[#This Row],[Column14]],Tabla4[[NIT]:[TOTAL CREDITO]],6,FALSE),0)</f>
        <v>0</v>
      </c>
      <c r="S5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89" s="5"/>
      <c r="AL589"/>
    </row>
    <row r="590" spans="1:38" ht="15" customHeight="1">
      <c r="A590" s="153" t="s">
        <v>1680</v>
      </c>
      <c r="B590" s="154">
        <v>42979</v>
      </c>
      <c r="C590" s="153" t="s">
        <v>1229</v>
      </c>
      <c r="D590" s="153" t="s">
        <v>1602</v>
      </c>
      <c r="E590" s="153" t="s">
        <v>1547</v>
      </c>
      <c r="F590" s="153">
        <v>1</v>
      </c>
      <c r="G590" s="153" t="s">
        <v>142</v>
      </c>
      <c r="H590" s="153">
        <v>1</v>
      </c>
      <c r="I590" s="153" t="s">
        <v>1681</v>
      </c>
      <c r="J590" s="153" t="s">
        <v>27</v>
      </c>
      <c r="K590" s="153" t="s">
        <v>32</v>
      </c>
      <c r="L590" s="153"/>
      <c r="M590" s="153" t="s">
        <v>143</v>
      </c>
      <c r="N590" s="153">
        <v>66842718</v>
      </c>
      <c r="O590" s="155">
        <v>5789916</v>
      </c>
      <c r="P590" s="7"/>
      <c r="Q590" s="12">
        <f>+IF(IFERROR(VLOOKUP(Tabla3[[#This Row],[Column14]],Tabla4[[NIT]:[TOTAL CREDITO]],3,FALSE),0)="",0,IFERROR(VLOOKUP(Tabla3[[#This Row],[Column14]],Tabla4[[NIT]:[TOTAL CREDITO]],3,FALSE),0))</f>
        <v>1278494</v>
      </c>
      <c r="R590" s="9">
        <f>+IFERROR(VLOOKUP(Tabla3[[#This Row],[Column14]],Tabla4[[NIT]:[TOTAL CREDITO]],6,FALSE),0)</f>
        <v>0</v>
      </c>
      <c r="S5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0" s="5"/>
      <c r="AL590"/>
    </row>
    <row r="591" spans="1:38" ht="15" customHeight="1">
      <c r="A591" s="153" t="s">
        <v>1680</v>
      </c>
      <c r="B591" s="154">
        <v>42979</v>
      </c>
      <c r="C591" s="153" t="s">
        <v>1229</v>
      </c>
      <c r="D591" s="153" t="s">
        <v>1602</v>
      </c>
      <c r="E591" s="153" t="s">
        <v>1547</v>
      </c>
      <c r="F591" s="153">
        <v>1</v>
      </c>
      <c r="G591" s="153" t="s">
        <v>142</v>
      </c>
      <c r="H591" s="153">
        <v>1</v>
      </c>
      <c r="I591" s="153" t="s">
        <v>1681</v>
      </c>
      <c r="J591" s="153" t="s">
        <v>27</v>
      </c>
      <c r="K591" s="153" t="s">
        <v>26</v>
      </c>
      <c r="L591" s="153"/>
      <c r="M591" s="153" t="s">
        <v>143</v>
      </c>
      <c r="N591" s="153">
        <v>66842718</v>
      </c>
      <c r="O591" s="155">
        <v>5789916</v>
      </c>
      <c r="P591" s="7"/>
      <c r="Q591" s="12">
        <f>+IF(IFERROR(VLOOKUP(Tabla3[[#This Row],[Column14]],Tabla4[[NIT]:[TOTAL CREDITO]],3,FALSE),0)="",0,IFERROR(VLOOKUP(Tabla3[[#This Row],[Column14]],Tabla4[[NIT]:[TOTAL CREDITO]],3,FALSE),0))</f>
        <v>1278494</v>
      </c>
      <c r="R591" s="9">
        <f>+IFERROR(VLOOKUP(Tabla3[[#This Row],[Column14]],Tabla4[[NIT]:[TOTAL CREDITO]],6,FALSE),0)</f>
        <v>0</v>
      </c>
      <c r="S5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1" s="5"/>
      <c r="AL591"/>
    </row>
    <row r="592" spans="1:38" ht="15" customHeight="1">
      <c r="A592" s="153" t="s">
        <v>1680</v>
      </c>
      <c r="B592" s="154">
        <v>42979</v>
      </c>
      <c r="C592" s="153" t="s">
        <v>1229</v>
      </c>
      <c r="D592" s="153" t="s">
        <v>1602</v>
      </c>
      <c r="E592" s="153" t="s">
        <v>1547</v>
      </c>
      <c r="F592" s="153">
        <v>1</v>
      </c>
      <c r="G592" s="153" t="s">
        <v>142</v>
      </c>
      <c r="H592" s="153">
        <v>1</v>
      </c>
      <c r="I592" s="153" t="s">
        <v>1681</v>
      </c>
      <c r="J592" s="153" t="s">
        <v>1433</v>
      </c>
      <c r="K592" s="153" t="s">
        <v>1426</v>
      </c>
      <c r="L592" s="153"/>
      <c r="M592" s="153" t="s">
        <v>143</v>
      </c>
      <c r="N592" s="153">
        <v>66842718</v>
      </c>
      <c r="O592" s="155">
        <v>3941176</v>
      </c>
      <c r="P592" s="7"/>
      <c r="Q592" s="12">
        <f>+IF(IFERROR(VLOOKUP(Tabla3[[#This Row],[Column14]],Tabla4[[NIT]:[TOTAL CREDITO]],3,FALSE),0)="",0,IFERROR(VLOOKUP(Tabla3[[#This Row],[Column14]],Tabla4[[NIT]:[TOTAL CREDITO]],3,FALSE),0))</f>
        <v>1278494</v>
      </c>
      <c r="R592" s="9">
        <f>+IFERROR(VLOOKUP(Tabla3[[#This Row],[Column14]],Tabla4[[NIT]:[TOTAL CREDITO]],6,FALSE),0)</f>
        <v>0</v>
      </c>
      <c r="S5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2" s="5"/>
      <c r="AL592"/>
    </row>
    <row r="593" spans="1:38" ht="15" customHeight="1">
      <c r="A593" s="153" t="s">
        <v>1682</v>
      </c>
      <c r="B593" s="154">
        <v>42979</v>
      </c>
      <c r="C593" s="153" t="s">
        <v>1545</v>
      </c>
      <c r="D593" s="153" t="s">
        <v>1602</v>
      </c>
      <c r="E593" s="153" t="s">
        <v>1547</v>
      </c>
      <c r="F593" s="153">
        <v>8</v>
      </c>
      <c r="G593" s="153" t="s">
        <v>200</v>
      </c>
      <c r="H593" s="153">
        <v>8</v>
      </c>
      <c r="I593" s="153" t="s">
        <v>200</v>
      </c>
      <c r="J593" s="153" t="s">
        <v>27</v>
      </c>
      <c r="K593" s="153" t="s">
        <v>32</v>
      </c>
      <c r="L593" s="153"/>
      <c r="M593" s="153" t="s">
        <v>201</v>
      </c>
      <c r="N593" s="153">
        <v>73020742</v>
      </c>
      <c r="O593" s="155">
        <v>5789916</v>
      </c>
      <c r="P593" s="7"/>
      <c r="Q593" s="12">
        <f>+IF(IFERROR(VLOOKUP(Tabla3[[#This Row],[Column14]],Tabla4[[NIT]:[TOTAL CREDITO]],3,FALSE),0)="",0,IFERROR(VLOOKUP(Tabla3[[#This Row],[Column14]],Tabla4[[NIT]:[TOTAL CREDITO]],3,FALSE),0))</f>
        <v>33154897</v>
      </c>
      <c r="R593" s="9">
        <f>+IFERROR(VLOOKUP(Tabla3[[#This Row],[Column14]],Tabla4[[NIT]:[TOTAL CREDITO]],6,FALSE),0)</f>
        <v>0</v>
      </c>
      <c r="S5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93" s="5"/>
      <c r="AL593"/>
    </row>
    <row r="594" spans="1:38" ht="15" customHeight="1">
      <c r="A594" s="153" t="s">
        <v>1682</v>
      </c>
      <c r="B594" s="154">
        <v>42979</v>
      </c>
      <c r="C594" s="153" t="s">
        <v>1545</v>
      </c>
      <c r="D594" s="153" t="s">
        <v>1602</v>
      </c>
      <c r="E594" s="153" t="s">
        <v>1547</v>
      </c>
      <c r="F594" s="153">
        <v>2</v>
      </c>
      <c r="G594" s="153" t="s">
        <v>200</v>
      </c>
      <c r="H594" s="153">
        <v>2</v>
      </c>
      <c r="I594" s="153" t="s">
        <v>200</v>
      </c>
      <c r="J594" s="153" t="s">
        <v>27</v>
      </c>
      <c r="K594" s="153" t="s">
        <v>26</v>
      </c>
      <c r="L594" s="153"/>
      <c r="M594" s="153" t="s">
        <v>201</v>
      </c>
      <c r="N594" s="153">
        <v>73020742</v>
      </c>
      <c r="O594" s="155">
        <v>5789916</v>
      </c>
      <c r="P594" s="7"/>
      <c r="Q594" s="12">
        <f>+IF(IFERROR(VLOOKUP(Tabla3[[#This Row],[Column14]],Tabla4[[NIT]:[TOTAL CREDITO]],3,FALSE),0)="",0,IFERROR(VLOOKUP(Tabla3[[#This Row],[Column14]],Tabla4[[NIT]:[TOTAL CREDITO]],3,FALSE),0))</f>
        <v>33154897</v>
      </c>
      <c r="R594" s="9">
        <f>+IFERROR(VLOOKUP(Tabla3[[#This Row],[Column14]],Tabla4[[NIT]:[TOTAL CREDITO]],6,FALSE),0)</f>
        <v>0</v>
      </c>
      <c r="S5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94" s="5"/>
      <c r="AL594"/>
    </row>
    <row r="595" spans="1:38" ht="15" customHeight="1">
      <c r="A595" s="153" t="s">
        <v>1682</v>
      </c>
      <c r="B595" s="154">
        <v>42979</v>
      </c>
      <c r="C595" s="153" t="s">
        <v>1545</v>
      </c>
      <c r="D595" s="153" t="s">
        <v>1602</v>
      </c>
      <c r="E595" s="153" t="s">
        <v>1547</v>
      </c>
      <c r="F595" s="153">
        <v>1</v>
      </c>
      <c r="G595" s="153" t="s">
        <v>200</v>
      </c>
      <c r="H595" s="153">
        <v>1</v>
      </c>
      <c r="I595" s="153" t="s">
        <v>200</v>
      </c>
      <c r="J595" s="153" t="s">
        <v>1428</v>
      </c>
      <c r="K595" s="153" t="s">
        <v>1430</v>
      </c>
      <c r="L595" s="153"/>
      <c r="M595" s="153" t="s">
        <v>201</v>
      </c>
      <c r="N595" s="153">
        <v>73020742</v>
      </c>
      <c r="O595" s="155">
        <v>3067227</v>
      </c>
      <c r="P595" s="7"/>
      <c r="Q595" s="12">
        <f>+IF(IFERROR(VLOOKUP(Tabla3[[#This Row],[Column14]],Tabla4[[NIT]:[TOTAL CREDITO]],3,FALSE),0)="",0,IFERROR(VLOOKUP(Tabla3[[#This Row],[Column14]],Tabla4[[NIT]:[TOTAL CREDITO]],3,FALSE),0))</f>
        <v>33154897</v>
      </c>
      <c r="R595" s="9">
        <f>+IFERROR(VLOOKUP(Tabla3[[#This Row],[Column14]],Tabla4[[NIT]:[TOTAL CREDITO]],6,FALSE),0)</f>
        <v>0</v>
      </c>
      <c r="S5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95" s="5"/>
      <c r="AL595"/>
    </row>
    <row r="596" spans="1:38" ht="15" customHeight="1">
      <c r="A596" s="153" t="s">
        <v>1682</v>
      </c>
      <c r="B596" s="154">
        <v>42979</v>
      </c>
      <c r="C596" s="153" t="s">
        <v>1545</v>
      </c>
      <c r="D596" s="153" t="s">
        <v>1602</v>
      </c>
      <c r="E596" s="153" t="s">
        <v>1547</v>
      </c>
      <c r="F596" s="153">
        <v>1</v>
      </c>
      <c r="G596" s="153" t="s">
        <v>200</v>
      </c>
      <c r="H596" s="153">
        <v>1</v>
      </c>
      <c r="I596" s="153" t="s">
        <v>200</v>
      </c>
      <c r="J596" s="153" t="s">
        <v>1433</v>
      </c>
      <c r="K596" s="153" t="s">
        <v>1426</v>
      </c>
      <c r="L596" s="153"/>
      <c r="M596" s="153" t="s">
        <v>201</v>
      </c>
      <c r="N596" s="153">
        <v>73020742</v>
      </c>
      <c r="O596" s="155">
        <v>3941176</v>
      </c>
      <c r="P596" s="7"/>
      <c r="Q596" s="12">
        <f>+IF(IFERROR(VLOOKUP(Tabla3[[#This Row],[Column14]],Tabla4[[NIT]:[TOTAL CREDITO]],3,FALSE),0)="",0,IFERROR(VLOOKUP(Tabla3[[#This Row],[Column14]],Tabla4[[NIT]:[TOTAL CREDITO]],3,FALSE),0))</f>
        <v>33154897</v>
      </c>
      <c r="R596" s="9">
        <f>+IFERROR(VLOOKUP(Tabla3[[#This Row],[Column14]],Tabla4[[NIT]:[TOTAL CREDITO]],6,FALSE),0)</f>
        <v>0</v>
      </c>
      <c r="S5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96" s="5"/>
      <c r="AL596"/>
    </row>
    <row r="597" spans="1:38" ht="15" customHeight="1">
      <c r="A597" s="153" t="s">
        <v>1682</v>
      </c>
      <c r="B597" s="154">
        <v>42979</v>
      </c>
      <c r="C597" s="153" t="s">
        <v>1545</v>
      </c>
      <c r="D597" s="153" t="s">
        <v>1602</v>
      </c>
      <c r="E597" s="153" t="s">
        <v>1547</v>
      </c>
      <c r="F597" s="153">
        <v>1</v>
      </c>
      <c r="G597" s="153" t="s">
        <v>200</v>
      </c>
      <c r="H597" s="153">
        <v>1</v>
      </c>
      <c r="I597" s="153" t="s">
        <v>200</v>
      </c>
      <c r="J597" s="153" t="s">
        <v>1433</v>
      </c>
      <c r="K597" s="153" t="s">
        <v>16</v>
      </c>
      <c r="L597" s="153"/>
      <c r="M597" s="153" t="s">
        <v>201</v>
      </c>
      <c r="N597" s="153">
        <v>73020742</v>
      </c>
      <c r="O597" s="155">
        <v>3941176</v>
      </c>
      <c r="P597" s="7"/>
      <c r="Q597" s="12">
        <f>+IF(IFERROR(VLOOKUP(Tabla3[[#This Row],[Column14]],Tabla4[[NIT]:[TOTAL CREDITO]],3,FALSE),0)="",0,IFERROR(VLOOKUP(Tabla3[[#This Row],[Column14]],Tabla4[[NIT]:[TOTAL CREDITO]],3,FALSE),0))</f>
        <v>33154897</v>
      </c>
      <c r="R597" s="9">
        <f>+IFERROR(VLOOKUP(Tabla3[[#This Row],[Column14]],Tabla4[[NIT]:[TOTAL CREDITO]],6,FALSE),0)</f>
        <v>0</v>
      </c>
      <c r="S5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597" s="5"/>
      <c r="AL597"/>
    </row>
    <row r="598" spans="1:38" ht="15" customHeight="1">
      <c r="A598" s="153" t="s">
        <v>1683</v>
      </c>
      <c r="B598" s="154">
        <v>42979</v>
      </c>
      <c r="C598" s="153" t="s">
        <v>1229</v>
      </c>
      <c r="D598" s="153" t="s">
        <v>1602</v>
      </c>
      <c r="E598" s="153" t="s">
        <v>1547</v>
      </c>
      <c r="F598" s="153">
        <v>3</v>
      </c>
      <c r="G598" s="153" t="s">
        <v>182</v>
      </c>
      <c r="H598" s="153">
        <v>3</v>
      </c>
      <c r="I598" s="153" t="s">
        <v>1684</v>
      </c>
      <c r="J598" s="153" t="s">
        <v>27</v>
      </c>
      <c r="K598" s="153" t="s">
        <v>26</v>
      </c>
      <c r="L598" s="153"/>
      <c r="M598" s="153" t="s">
        <v>183</v>
      </c>
      <c r="N598" s="153">
        <v>802016654</v>
      </c>
      <c r="O598" s="155">
        <v>5789916</v>
      </c>
      <c r="P598" s="7"/>
      <c r="Q598" s="12">
        <f>+IF(IFERROR(VLOOKUP(Tabla3[[#This Row],[Column14]],Tabla4[[NIT]:[TOTAL CREDITO]],3,FALSE),0)="",0,IFERROR(VLOOKUP(Tabla3[[#This Row],[Column14]],Tabla4[[NIT]:[TOTAL CREDITO]],3,FALSE),0))</f>
        <v>1235922</v>
      </c>
      <c r="R598" s="9">
        <f>+IFERROR(VLOOKUP(Tabla3[[#This Row],[Column14]],Tabla4[[NIT]:[TOTAL CREDITO]],6,FALSE),0)</f>
        <v>0</v>
      </c>
      <c r="S5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8" s="5"/>
      <c r="AL598"/>
    </row>
    <row r="599" spans="1:38" ht="15" customHeight="1">
      <c r="A599" s="153" t="s">
        <v>1683</v>
      </c>
      <c r="B599" s="154">
        <v>42979</v>
      </c>
      <c r="C599" s="153" t="s">
        <v>1229</v>
      </c>
      <c r="D599" s="153" t="s">
        <v>1602</v>
      </c>
      <c r="E599" s="153" t="s">
        <v>1547</v>
      </c>
      <c r="F599" s="153">
        <v>1</v>
      </c>
      <c r="G599" s="153" t="s">
        <v>182</v>
      </c>
      <c r="H599" s="153">
        <v>1</v>
      </c>
      <c r="I599" s="153" t="s">
        <v>1684</v>
      </c>
      <c r="J599" s="153" t="s">
        <v>25</v>
      </c>
      <c r="K599" s="153" t="s">
        <v>26</v>
      </c>
      <c r="L599" s="153"/>
      <c r="M599" s="153" t="s">
        <v>183</v>
      </c>
      <c r="N599" s="153">
        <v>802016654</v>
      </c>
      <c r="O599" s="155">
        <v>3521008</v>
      </c>
      <c r="P599" s="7"/>
      <c r="Q599" s="12">
        <f>+IF(IFERROR(VLOOKUP(Tabla3[[#This Row],[Column14]],Tabla4[[NIT]:[TOTAL CREDITO]],3,FALSE),0)="",0,IFERROR(VLOOKUP(Tabla3[[#This Row],[Column14]],Tabla4[[NIT]:[TOTAL CREDITO]],3,FALSE),0))</f>
        <v>1235922</v>
      </c>
      <c r="R599" s="9">
        <f>+IFERROR(VLOOKUP(Tabla3[[#This Row],[Column14]],Tabla4[[NIT]:[TOTAL CREDITO]],6,FALSE),0)</f>
        <v>0</v>
      </c>
      <c r="S5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599" s="5"/>
      <c r="AL599"/>
    </row>
    <row r="600" spans="1:38" ht="15" customHeight="1">
      <c r="A600" s="153" t="s">
        <v>1685</v>
      </c>
      <c r="B600" s="154">
        <v>42979</v>
      </c>
      <c r="C600" s="153" t="s">
        <v>1229</v>
      </c>
      <c r="D600" s="153" t="s">
        <v>1602</v>
      </c>
      <c r="E600" s="153" t="s">
        <v>1547</v>
      </c>
      <c r="F600" s="153">
        <v>1</v>
      </c>
      <c r="G600" s="153" t="s">
        <v>180</v>
      </c>
      <c r="H600" s="153">
        <v>1</v>
      </c>
      <c r="I600" s="153" t="s">
        <v>180</v>
      </c>
      <c r="J600" s="153" t="s">
        <v>14</v>
      </c>
      <c r="K600" s="153" t="s">
        <v>17</v>
      </c>
      <c r="L600" s="153"/>
      <c r="M600" s="153" t="s">
        <v>181</v>
      </c>
      <c r="N600" s="153">
        <v>900648202</v>
      </c>
      <c r="O600" s="155">
        <v>3360504</v>
      </c>
      <c r="P600" s="7"/>
      <c r="Q600" s="12">
        <f>+IF(IFERROR(VLOOKUP(Tabla3[[#This Row],[Column14]],Tabla4[[NIT]:[TOTAL CREDITO]],3,FALSE),0)="",0,IFERROR(VLOOKUP(Tabla3[[#This Row],[Column14]],Tabla4[[NIT]:[TOTAL CREDITO]],3,FALSE),0))</f>
        <v>8577107</v>
      </c>
      <c r="R600" s="9">
        <f>+IFERROR(VLOOKUP(Tabla3[[#This Row],[Column14]],Tabla4[[NIT]:[TOTAL CREDITO]],6,FALSE),0)</f>
        <v>0</v>
      </c>
      <c r="S6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0" s="5"/>
      <c r="AL600"/>
    </row>
    <row r="601" spans="1:38" ht="15" customHeight="1">
      <c r="A601" s="153" t="s">
        <v>1685</v>
      </c>
      <c r="B601" s="154">
        <v>42979</v>
      </c>
      <c r="C601" s="153" t="s">
        <v>1229</v>
      </c>
      <c r="D601" s="153" t="s">
        <v>1602</v>
      </c>
      <c r="E601" s="153" t="s">
        <v>1547</v>
      </c>
      <c r="F601" s="153">
        <v>1</v>
      </c>
      <c r="G601" s="153" t="s">
        <v>180</v>
      </c>
      <c r="H601" s="153">
        <v>1</v>
      </c>
      <c r="I601" s="153" t="s">
        <v>180</v>
      </c>
      <c r="J601" s="153" t="s">
        <v>27</v>
      </c>
      <c r="K601" s="153" t="s">
        <v>26</v>
      </c>
      <c r="L601" s="153"/>
      <c r="M601" s="153" t="s">
        <v>181</v>
      </c>
      <c r="N601" s="153">
        <v>900648202</v>
      </c>
      <c r="O601" s="155">
        <v>5789916</v>
      </c>
      <c r="P601" s="7"/>
      <c r="Q601" s="12">
        <f>+IF(IFERROR(VLOOKUP(Tabla3[[#This Row],[Column14]],Tabla4[[NIT]:[TOTAL CREDITO]],3,FALSE),0)="",0,IFERROR(VLOOKUP(Tabla3[[#This Row],[Column14]],Tabla4[[NIT]:[TOTAL CREDITO]],3,FALSE),0))</f>
        <v>8577107</v>
      </c>
      <c r="R601" s="9">
        <f>+IFERROR(VLOOKUP(Tabla3[[#This Row],[Column14]],Tabla4[[NIT]:[TOTAL CREDITO]],6,FALSE),0)</f>
        <v>0</v>
      </c>
      <c r="S6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1" s="5"/>
      <c r="AL601"/>
    </row>
    <row r="602" spans="1:38" ht="15" customHeight="1">
      <c r="A602" s="153" t="s">
        <v>1685</v>
      </c>
      <c r="B602" s="154">
        <v>42979</v>
      </c>
      <c r="C602" s="153" t="s">
        <v>1229</v>
      </c>
      <c r="D602" s="153" t="s">
        <v>1602</v>
      </c>
      <c r="E602" s="153" t="s">
        <v>1547</v>
      </c>
      <c r="F602" s="153">
        <v>1</v>
      </c>
      <c r="G602" s="153" t="s">
        <v>180</v>
      </c>
      <c r="H602" s="153">
        <v>1</v>
      </c>
      <c r="I602" s="153" t="s">
        <v>180</v>
      </c>
      <c r="J602" s="153" t="s">
        <v>1550</v>
      </c>
      <c r="K602" s="153" t="s">
        <v>1438</v>
      </c>
      <c r="L602" s="153"/>
      <c r="M602" s="153" t="s">
        <v>181</v>
      </c>
      <c r="N602" s="153">
        <v>900648202</v>
      </c>
      <c r="O602" s="155">
        <v>3521008</v>
      </c>
      <c r="P602" s="7"/>
      <c r="Q602" s="12">
        <f>+IF(IFERROR(VLOOKUP(Tabla3[[#This Row],[Column14]],Tabla4[[NIT]:[TOTAL CREDITO]],3,FALSE),0)="",0,IFERROR(VLOOKUP(Tabla3[[#This Row],[Column14]],Tabla4[[NIT]:[TOTAL CREDITO]],3,FALSE),0))</f>
        <v>8577107</v>
      </c>
      <c r="R602" s="9">
        <f>+IFERROR(VLOOKUP(Tabla3[[#This Row],[Column14]],Tabla4[[NIT]:[TOTAL CREDITO]],6,FALSE),0)</f>
        <v>0</v>
      </c>
      <c r="S6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2" s="5"/>
      <c r="AL602"/>
    </row>
    <row r="603" spans="1:38" ht="15" customHeight="1">
      <c r="A603" s="153" t="s">
        <v>1685</v>
      </c>
      <c r="B603" s="154">
        <v>42979</v>
      </c>
      <c r="C603" s="153" t="s">
        <v>1229</v>
      </c>
      <c r="D603" s="153" t="s">
        <v>1602</v>
      </c>
      <c r="E603" s="153" t="s">
        <v>1547</v>
      </c>
      <c r="F603" s="153">
        <v>1</v>
      </c>
      <c r="G603" s="153" t="s">
        <v>180</v>
      </c>
      <c r="H603" s="153">
        <v>1</v>
      </c>
      <c r="I603" s="153" t="s">
        <v>180</v>
      </c>
      <c r="J603" s="153" t="s">
        <v>1550</v>
      </c>
      <c r="K603" s="153" t="s">
        <v>1426</v>
      </c>
      <c r="L603" s="153"/>
      <c r="M603" s="153" t="s">
        <v>181</v>
      </c>
      <c r="N603" s="153">
        <v>900648202</v>
      </c>
      <c r="O603" s="155">
        <v>3521008</v>
      </c>
      <c r="P603" s="7"/>
      <c r="Q603" s="12">
        <f>+IF(IFERROR(VLOOKUP(Tabla3[[#This Row],[Column14]],Tabla4[[NIT]:[TOTAL CREDITO]],3,FALSE),0)="",0,IFERROR(VLOOKUP(Tabla3[[#This Row],[Column14]],Tabla4[[NIT]:[TOTAL CREDITO]],3,FALSE),0))</f>
        <v>8577107</v>
      </c>
      <c r="R603" s="9">
        <f>+IFERROR(VLOOKUP(Tabla3[[#This Row],[Column14]],Tabla4[[NIT]:[TOTAL CREDITO]],6,FALSE),0)</f>
        <v>0</v>
      </c>
      <c r="S6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3" s="5"/>
      <c r="AL603"/>
    </row>
    <row r="604" spans="1:38" ht="15" customHeight="1">
      <c r="A604" s="153" t="s">
        <v>1685</v>
      </c>
      <c r="B604" s="154">
        <v>42979</v>
      </c>
      <c r="C604" s="153" t="s">
        <v>1229</v>
      </c>
      <c r="D604" s="153" t="s">
        <v>1602</v>
      </c>
      <c r="E604" s="153" t="s">
        <v>1547</v>
      </c>
      <c r="F604" s="153">
        <v>1</v>
      </c>
      <c r="G604" s="153" t="s">
        <v>180</v>
      </c>
      <c r="H604" s="153">
        <v>1</v>
      </c>
      <c r="I604" s="153" t="s">
        <v>180</v>
      </c>
      <c r="J604" s="153" t="s">
        <v>1428</v>
      </c>
      <c r="K604" s="153" t="s">
        <v>1430</v>
      </c>
      <c r="L604" s="153"/>
      <c r="M604" s="153" t="s">
        <v>181</v>
      </c>
      <c r="N604" s="153">
        <v>900648202</v>
      </c>
      <c r="O604" s="155">
        <v>3067227</v>
      </c>
      <c r="P604" s="7"/>
      <c r="Q604" s="12">
        <f>+IF(IFERROR(VLOOKUP(Tabla3[[#This Row],[Column14]],Tabla4[[NIT]:[TOTAL CREDITO]],3,FALSE),0)="",0,IFERROR(VLOOKUP(Tabla3[[#This Row],[Column14]],Tabla4[[NIT]:[TOTAL CREDITO]],3,FALSE),0))</f>
        <v>8577107</v>
      </c>
      <c r="R604" s="9">
        <f>+IFERROR(VLOOKUP(Tabla3[[#This Row],[Column14]],Tabla4[[NIT]:[TOTAL CREDITO]],6,FALSE),0)</f>
        <v>0</v>
      </c>
      <c r="S6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4" s="5"/>
      <c r="AL604"/>
    </row>
    <row r="605" spans="1:38" ht="15" customHeight="1">
      <c r="A605" s="153" t="s">
        <v>1685</v>
      </c>
      <c r="B605" s="154">
        <v>42979</v>
      </c>
      <c r="C605" s="153" t="s">
        <v>1229</v>
      </c>
      <c r="D605" s="153" t="s">
        <v>1602</v>
      </c>
      <c r="E605" s="153" t="s">
        <v>1547</v>
      </c>
      <c r="F605" s="153">
        <v>2</v>
      </c>
      <c r="G605" s="153" t="s">
        <v>180</v>
      </c>
      <c r="H605" s="153">
        <v>2</v>
      </c>
      <c r="I605" s="153" t="s">
        <v>180</v>
      </c>
      <c r="J605" s="153" t="s">
        <v>1428</v>
      </c>
      <c r="K605" s="153" t="s">
        <v>32</v>
      </c>
      <c r="L605" s="153"/>
      <c r="M605" s="153" t="s">
        <v>181</v>
      </c>
      <c r="N605" s="153">
        <v>900648202</v>
      </c>
      <c r="O605" s="155">
        <v>3067227</v>
      </c>
      <c r="P605" s="7"/>
      <c r="Q605" s="12">
        <f>+IF(IFERROR(VLOOKUP(Tabla3[[#This Row],[Column14]],Tabla4[[NIT]:[TOTAL CREDITO]],3,FALSE),0)="",0,IFERROR(VLOOKUP(Tabla3[[#This Row],[Column14]],Tabla4[[NIT]:[TOTAL CREDITO]],3,FALSE),0))</f>
        <v>8577107</v>
      </c>
      <c r="R605" s="9">
        <f>+IFERROR(VLOOKUP(Tabla3[[#This Row],[Column14]],Tabla4[[NIT]:[TOTAL CREDITO]],6,FALSE),0)</f>
        <v>0</v>
      </c>
      <c r="S6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5" s="5"/>
      <c r="AL605"/>
    </row>
    <row r="606" spans="1:38" ht="15" customHeight="1">
      <c r="A606" s="153" t="s">
        <v>1685</v>
      </c>
      <c r="B606" s="154">
        <v>42979</v>
      </c>
      <c r="C606" s="153" t="s">
        <v>1229</v>
      </c>
      <c r="D606" s="153" t="s">
        <v>1602</v>
      </c>
      <c r="E606" s="153" t="s">
        <v>1547</v>
      </c>
      <c r="F606" s="153">
        <v>1</v>
      </c>
      <c r="G606" s="153" t="s">
        <v>180</v>
      </c>
      <c r="H606" s="153">
        <v>1</v>
      </c>
      <c r="I606" s="153" t="s">
        <v>180</v>
      </c>
      <c r="J606" s="153" t="s">
        <v>1433</v>
      </c>
      <c r="K606" s="153" t="s">
        <v>1426</v>
      </c>
      <c r="L606" s="153"/>
      <c r="M606" s="153" t="s">
        <v>181</v>
      </c>
      <c r="N606" s="153">
        <v>900648202</v>
      </c>
      <c r="O606" s="155">
        <v>3941176</v>
      </c>
      <c r="P606" s="7"/>
      <c r="Q606" s="12">
        <f>+IF(IFERROR(VLOOKUP(Tabla3[[#This Row],[Column14]],Tabla4[[NIT]:[TOTAL CREDITO]],3,FALSE),0)="",0,IFERROR(VLOOKUP(Tabla3[[#This Row],[Column14]],Tabla4[[NIT]:[TOTAL CREDITO]],3,FALSE),0))</f>
        <v>8577107</v>
      </c>
      <c r="R606" s="9">
        <f>+IFERROR(VLOOKUP(Tabla3[[#This Row],[Column14]],Tabla4[[NIT]:[TOTAL CREDITO]],6,FALSE),0)</f>
        <v>0</v>
      </c>
      <c r="S6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6" s="5"/>
      <c r="AL606"/>
    </row>
    <row r="607" spans="1:38" ht="15" customHeight="1">
      <c r="A607" s="153" t="s">
        <v>1686</v>
      </c>
      <c r="B607" s="154">
        <v>42979</v>
      </c>
      <c r="C607" s="153" t="s">
        <v>1229</v>
      </c>
      <c r="D607" s="153" t="s">
        <v>1602</v>
      </c>
      <c r="E607" s="153" t="s">
        <v>1547</v>
      </c>
      <c r="F607" s="153">
        <v>2</v>
      </c>
      <c r="G607" s="153" t="s">
        <v>197</v>
      </c>
      <c r="H607" s="153">
        <v>2</v>
      </c>
      <c r="I607" s="153" t="s">
        <v>197</v>
      </c>
      <c r="J607" s="153" t="s">
        <v>27</v>
      </c>
      <c r="K607" s="153" t="s">
        <v>26</v>
      </c>
      <c r="L607" s="153"/>
      <c r="M607" s="153" t="s">
        <v>198</v>
      </c>
      <c r="N607" s="153">
        <v>9261453</v>
      </c>
      <c r="O607" s="155">
        <v>5789916</v>
      </c>
      <c r="P607" s="7"/>
      <c r="Q607" s="12">
        <f>+IF(IFERROR(VLOOKUP(Tabla3[[#This Row],[Column14]],Tabla4[[NIT]:[TOTAL CREDITO]],3,FALSE),0)="",0,IFERROR(VLOOKUP(Tabla3[[#This Row],[Column14]],Tabla4[[NIT]:[TOTAL CREDITO]],3,FALSE),0))</f>
        <v>17698000</v>
      </c>
      <c r="R607" s="9">
        <f>+IFERROR(VLOOKUP(Tabla3[[#This Row],[Column14]],Tabla4[[NIT]:[TOTAL CREDITO]],6,FALSE),0)</f>
        <v>30000000</v>
      </c>
      <c r="S6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7" s="5"/>
      <c r="AL607"/>
    </row>
    <row r="608" spans="1:38" ht="15" customHeight="1">
      <c r="A608" s="153" t="s">
        <v>1687</v>
      </c>
      <c r="B608" s="154">
        <v>42979</v>
      </c>
      <c r="C608" s="153" t="s">
        <v>1229</v>
      </c>
      <c r="D608" s="153" t="s">
        <v>1602</v>
      </c>
      <c r="E608" s="153" t="s">
        <v>1547</v>
      </c>
      <c r="F608" s="153">
        <v>1</v>
      </c>
      <c r="G608" s="153" t="s">
        <v>195</v>
      </c>
      <c r="H608" s="153">
        <v>1</v>
      </c>
      <c r="I608" s="153" t="s">
        <v>195</v>
      </c>
      <c r="J608" s="153" t="s">
        <v>27</v>
      </c>
      <c r="K608" s="153" t="s">
        <v>32</v>
      </c>
      <c r="L608" s="153"/>
      <c r="M608" s="153" t="s">
        <v>196</v>
      </c>
      <c r="N608" s="153">
        <v>900202461</v>
      </c>
      <c r="O608" s="155">
        <v>5789916</v>
      </c>
      <c r="P608" s="7"/>
      <c r="Q608" s="12">
        <f>+IF(IFERROR(VLOOKUP(Tabla3[[#This Row],[Column14]],Tabla4[[NIT]:[TOTAL CREDITO]],3,FALSE),0)="",0,IFERROR(VLOOKUP(Tabla3[[#This Row],[Column14]],Tabla4[[NIT]:[TOTAL CREDITO]],3,FALSE),0))</f>
        <v>7721577</v>
      </c>
      <c r="R608" s="9">
        <f>+IFERROR(VLOOKUP(Tabla3[[#This Row],[Column14]],Tabla4[[NIT]:[TOTAL CREDITO]],6,FALSE),0)</f>
        <v>0</v>
      </c>
      <c r="S6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8" s="5"/>
      <c r="AL608"/>
    </row>
    <row r="609" spans="1:38" ht="15" customHeight="1">
      <c r="A609" s="153" t="s">
        <v>1687</v>
      </c>
      <c r="B609" s="154">
        <v>42979</v>
      </c>
      <c r="C609" s="153" t="s">
        <v>1229</v>
      </c>
      <c r="D609" s="153" t="s">
        <v>1602</v>
      </c>
      <c r="E609" s="153" t="s">
        <v>1547</v>
      </c>
      <c r="F609" s="153">
        <v>2</v>
      </c>
      <c r="G609" s="153" t="s">
        <v>195</v>
      </c>
      <c r="H609" s="153">
        <v>2</v>
      </c>
      <c r="I609" s="153" t="s">
        <v>195</v>
      </c>
      <c r="J609" s="153" t="s">
        <v>27</v>
      </c>
      <c r="K609" s="153" t="s">
        <v>26</v>
      </c>
      <c r="L609" s="153"/>
      <c r="M609" s="153" t="s">
        <v>196</v>
      </c>
      <c r="N609" s="153">
        <v>900202461</v>
      </c>
      <c r="O609" s="155">
        <v>5789916</v>
      </c>
      <c r="P609" s="7"/>
      <c r="Q609" s="12">
        <f>+IF(IFERROR(VLOOKUP(Tabla3[[#This Row],[Column14]],Tabla4[[NIT]:[TOTAL CREDITO]],3,FALSE),0)="",0,IFERROR(VLOOKUP(Tabla3[[#This Row],[Column14]],Tabla4[[NIT]:[TOTAL CREDITO]],3,FALSE),0))</f>
        <v>7721577</v>
      </c>
      <c r="R609" s="9">
        <f>+IFERROR(VLOOKUP(Tabla3[[#This Row],[Column14]],Tabla4[[NIT]:[TOTAL CREDITO]],6,FALSE),0)</f>
        <v>0</v>
      </c>
      <c r="S6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09" s="5"/>
      <c r="AL609"/>
    </row>
    <row r="610" spans="1:38" ht="15" customHeight="1">
      <c r="A610" s="153" t="s">
        <v>1687</v>
      </c>
      <c r="B610" s="154">
        <v>42979</v>
      </c>
      <c r="C610" s="153" t="s">
        <v>1229</v>
      </c>
      <c r="D610" s="153" t="s">
        <v>1602</v>
      </c>
      <c r="E610" s="153" t="s">
        <v>1547</v>
      </c>
      <c r="F610" s="153">
        <v>1</v>
      </c>
      <c r="G610" s="153" t="s">
        <v>195</v>
      </c>
      <c r="H610" s="153">
        <v>1</v>
      </c>
      <c r="I610" s="153" t="s">
        <v>195</v>
      </c>
      <c r="J610" s="153" t="s">
        <v>1550</v>
      </c>
      <c r="K610" s="153" t="s">
        <v>1426</v>
      </c>
      <c r="L610" s="153"/>
      <c r="M610" s="153" t="s">
        <v>196</v>
      </c>
      <c r="N610" s="153">
        <v>900202461</v>
      </c>
      <c r="O610" s="155">
        <v>3521008</v>
      </c>
      <c r="P610" s="7"/>
      <c r="Q610" s="12">
        <f>+IF(IFERROR(VLOOKUP(Tabla3[[#This Row],[Column14]],Tabla4[[NIT]:[TOTAL CREDITO]],3,FALSE),0)="",0,IFERROR(VLOOKUP(Tabla3[[#This Row],[Column14]],Tabla4[[NIT]:[TOTAL CREDITO]],3,FALSE),0))</f>
        <v>7721577</v>
      </c>
      <c r="R610" s="9">
        <f>+IFERROR(VLOOKUP(Tabla3[[#This Row],[Column14]],Tabla4[[NIT]:[TOTAL CREDITO]],6,FALSE),0)</f>
        <v>0</v>
      </c>
      <c r="S6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0" s="5"/>
      <c r="AL610"/>
    </row>
    <row r="611" spans="1:38" ht="15" customHeight="1">
      <c r="A611" s="153" t="s">
        <v>1687</v>
      </c>
      <c r="B611" s="154">
        <v>42979</v>
      </c>
      <c r="C611" s="153" t="s">
        <v>1229</v>
      </c>
      <c r="D611" s="153" t="s">
        <v>1602</v>
      </c>
      <c r="E611" s="153" t="s">
        <v>1547</v>
      </c>
      <c r="F611" s="153">
        <v>1</v>
      </c>
      <c r="G611" s="153" t="s">
        <v>195</v>
      </c>
      <c r="H611" s="153">
        <v>1</v>
      </c>
      <c r="I611" s="153" t="s">
        <v>195</v>
      </c>
      <c r="J611" s="153" t="s">
        <v>1428</v>
      </c>
      <c r="K611" s="153" t="s">
        <v>1430</v>
      </c>
      <c r="L611" s="153"/>
      <c r="M611" s="153" t="s">
        <v>196</v>
      </c>
      <c r="N611" s="153">
        <v>900202461</v>
      </c>
      <c r="O611" s="155">
        <v>3067227</v>
      </c>
      <c r="P611" s="7"/>
      <c r="Q611" s="12">
        <f>+IF(IFERROR(VLOOKUP(Tabla3[[#This Row],[Column14]],Tabla4[[NIT]:[TOTAL CREDITO]],3,FALSE),0)="",0,IFERROR(VLOOKUP(Tabla3[[#This Row],[Column14]],Tabla4[[NIT]:[TOTAL CREDITO]],3,FALSE),0))</f>
        <v>7721577</v>
      </c>
      <c r="R611" s="9">
        <f>+IFERROR(VLOOKUP(Tabla3[[#This Row],[Column14]],Tabla4[[NIT]:[TOTAL CREDITO]],6,FALSE),0)</f>
        <v>0</v>
      </c>
      <c r="S6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1" s="5"/>
      <c r="AL611"/>
    </row>
    <row r="612" spans="1:38" ht="15" customHeight="1">
      <c r="A612" s="153" t="s">
        <v>1687</v>
      </c>
      <c r="B612" s="154">
        <v>42979</v>
      </c>
      <c r="C612" s="153" t="s">
        <v>1229</v>
      </c>
      <c r="D612" s="153" t="s">
        <v>1602</v>
      </c>
      <c r="E612" s="153" t="s">
        <v>1547</v>
      </c>
      <c r="F612" s="153">
        <v>1</v>
      </c>
      <c r="G612" s="153" t="s">
        <v>195</v>
      </c>
      <c r="H612" s="153">
        <v>1</v>
      </c>
      <c r="I612" s="153" t="s">
        <v>195</v>
      </c>
      <c r="J612" s="153" t="s">
        <v>1428</v>
      </c>
      <c r="K612" s="153" t="s">
        <v>32</v>
      </c>
      <c r="L612" s="153"/>
      <c r="M612" s="153" t="s">
        <v>196</v>
      </c>
      <c r="N612" s="153">
        <v>900202461</v>
      </c>
      <c r="O612" s="155">
        <v>3067227</v>
      </c>
      <c r="P612" s="7"/>
      <c r="Q612" s="12">
        <f>+IF(IFERROR(VLOOKUP(Tabla3[[#This Row],[Column14]],Tabla4[[NIT]:[TOTAL CREDITO]],3,FALSE),0)="",0,IFERROR(VLOOKUP(Tabla3[[#This Row],[Column14]],Tabla4[[NIT]:[TOTAL CREDITO]],3,FALSE),0))</f>
        <v>7721577</v>
      </c>
      <c r="R612" s="9">
        <f>+IFERROR(VLOOKUP(Tabla3[[#This Row],[Column14]],Tabla4[[NIT]:[TOTAL CREDITO]],6,FALSE),0)</f>
        <v>0</v>
      </c>
      <c r="S6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2" s="5"/>
      <c r="AL612"/>
    </row>
    <row r="613" spans="1:38" ht="15" customHeight="1">
      <c r="A613" s="153" t="s">
        <v>1688</v>
      </c>
      <c r="B613" s="154">
        <v>42979</v>
      </c>
      <c r="C613" s="153" t="s">
        <v>1229</v>
      </c>
      <c r="D613" s="153" t="s">
        <v>1602</v>
      </c>
      <c r="E613" s="153" t="s">
        <v>1547</v>
      </c>
      <c r="F613" s="153">
        <v>1</v>
      </c>
      <c r="G613" s="153" t="s">
        <v>91</v>
      </c>
      <c r="H613" s="153">
        <v>1</v>
      </c>
      <c r="I613" s="153" t="s">
        <v>91</v>
      </c>
      <c r="J613" s="153" t="s">
        <v>1433</v>
      </c>
      <c r="K613" s="153" t="s">
        <v>1426</v>
      </c>
      <c r="L613" s="153"/>
      <c r="M613" s="153" t="s">
        <v>92</v>
      </c>
      <c r="N613" s="153">
        <v>85166081</v>
      </c>
      <c r="O613" s="155">
        <v>3941176</v>
      </c>
      <c r="P613" s="7"/>
      <c r="Q613" s="12">
        <f>+IF(IFERROR(VLOOKUP(Tabla3[[#This Row],[Column14]],Tabla4[[NIT]:[TOTAL CREDITO]],3,FALSE),0)="",0,IFERROR(VLOOKUP(Tabla3[[#This Row],[Column14]],Tabla4[[NIT]:[TOTAL CREDITO]],3,FALSE),0))</f>
        <v>7691000</v>
      </c>
      <c r="R613" s="9">
        <f>+IFERROR(VLOOKUP(Tabla3[[#This Row],[Column14]],Tabla4[[NIT]:[TOTAL CREDITO]],6,FALSE),0)</f>
        <v>114000000</v>
      </c>
      <c r="S6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3" s="5"/>
      <c r="AL613"/>
    </row>
    <row r="614" spans="1:38" ht="15" customHeight="1">
      <c r="A614" s="153" t="s">
        <v>1689</v>
      </c>
      <c r="B614" s="154">
        <v>42979</v>
      </c>
      <c r="C614" s="153" t="s">
        <v>1229</v>
      </c>
      <c r="D614" s="153" t="s">
        <v>1602</v>
      </c>
      <c r="E614" s="153" t="s">
        <v>1547</v>
      </c>
      <c r="F614" s="153">
        <v>1</v>
      </c>
      <c r="G614" s="153" t="s">
        <v>91</v>
      </c>
      <c r="H614" s="153">
        <v>1</v>
      </c>
      <c r="I614" s="153" t="s">
        <v>91</v>
      </c>
      <c r="J614" s="153" t="s">
        <v>1433</v>
      </c>
      <c r="K614" s="153" t="s">
        <v>1426</v>
      </c>
      <c r="L614" s="153"/>
      <c r="M614" s="153" t="s">
        <v>98</v>
      </c>
      <c r="N614" s="153">
        <v>85166081</v>
      </c>
      <c r="O614" s="155">
        <v>3941176</v>
      </c>
      <c r="P614" s="7"/>
      <c r="Q614" s="12">
        <f>+IF(IFERROR(VLOOKUP(Tabla3[[#This Row],[Column14]],Tabla4[[NIT]:[TOTAL CREDITO]],3,FALSE),0)="",0,IFERROR(VLOOKUP(Tabla3[[#This Row],[Column14]],Tabla4[[NIT]:[TOTAL CREDITO]],3,FALSE),0))</f>
        <v>7691000</v>
      </c>
      <c r="R614" s="9">
        <f>+IFERROR(VLOOKUP(Tabla3[[#This Row],[Column14]],Tabla4[[NIT]:[TOTAL CREDITO]],6,FALSE),0)</f>
        <v>114000000</v>
      </c>
      <c r="S6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4" s="5"/>
      <c r="AL614"/>
    </row>
    <row r="615" spans="1:38" ht="15" customHeight="1">
      <c r="A615" s="153" t="s">
        <v>1690</v>
      </c>
      <c r="B615" s="154">
        <v>42979</v>
      </c>
      <c r="C615" s="153" t="s">
        <v>1545</v>
      </c>
      <c r="D615" s="153" t="s">
        <v>1602</v>
      </c>
      <c r="E615" s="153" t="s">
        <v>1547</v>
      </c>
      <c r="F615" s="153">
        <v>1</v>
      </c>
      <c r="G615" s="153" t="s">
        <v>87</v>
      </c>
      <c r="H615" s="153">
        <v>1</v>
      </c>
      <c r="I615" s="153" t="s">
        <v>1691</v>
      </c>
      <c r="J615" s="153" t="s">
        <v>14</v>
      </c>
      <c r="K615" s="153" t="s">
        <v>16</v>
      </c>
      <c r="L615" s="153"/>
      <c r="M615" s="153" t="s">
        <v>304</v>
      </c>
      <c r="N615" s="153">
        <v>900485301</v>
      </c>
      <c r="O615" s="155">
        <v>3360504</v>
      </c>
      <c r="P615" s="7"/>
      <c r="Q615" s="12">
        <f>+IF(IFERROR(VLOOKUP(Tabla3[[#This Row],[Column14]],Tabla4[[NIT]:[TOTAL CREDITO]],3,FALSE),0)="",0,IFERROR(VLOOKUP(Tabla3[[#This Row],[Column14]],Tabla4[[NIT]:[TOTAL CREDITO]],3,FALSE),0))</f>
        <v>89672187</v>
      </c>
      <c r="R615" s="9">
        <f>+IFERROR(VLOOKUP(Tabla3[[#This Row],[Column14]],Tabla4[[NIT]:[TOTAL CREDITO]],6,FALSE),0)</f>
        <v>0</v>
      </c>
      <c r="S6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5" s="5"/>
      <c r="AL615"/>
    </row>
    <row r="616" spans="1:38" ht="15" customHeight="1">
      <c r="A616" s="153" t="s">
        <v>1690</v>
      </c>
      <c r="B616" s="154">
        <v>42979</v>
      </c>
      <c r="C616" s="153" t="s">
        <v>1545</v>
      </c>
      <c r="D616" s="153" t="s">
        <v>1602</v>
      </c>
      <c r="E616" s="153" t="s">
        <v>1547</v>
      </c>
      <c r="F616" s="153">
        <v>1</v>
      </c>
      <c r="G616" s="153" t="s">
        <v>87</v>
      </c>
      <c r="H616" s="153">
        <v>1</v>
      </c>
      <c r="I616" s="153" t="s">
        <v>1691</v>
      </c>
      <c r="J616" s="153" t="s">
        <v>25</v>
      </c>
      <c r="K616" s="153" t="s">
        <v>26</v>
      </c>
      <c r="L616" s="153"/>
      <c r="M616" s="153" t="s">
        <v>304</v>
      </c>
      <c r="N616" s="153">
        <v>900485301</v>
      </c>
      <c r="O616" s="155">
        <v>3521008</v>
      </c>
      <c r="P616" s="7"/>
      <c r="Q616" s="12">
        <f>+IF(IFERROR(VLOOKUP(Tabla3[[#This Row],[Column14]],Tabla4[[NIT]:[TOTAL CREDITO]],3,FALSE),0)="",0,IFERROR(VLOOKUP(Tabla3[[#This Row],[Column14]],Tabla4[[NIT]:[TOTAL CREDITO]],3,FALSE),0))</f>
        <v>89672187</v>
      </c>
      <c r="R616" s="9">
        <f>+IFERROR(VLOOKUP(Tabla3[[#This Row],[Column14]],Tabla4[[NIT]:[TOTAL CREDITO]],6,FALSE),0)</f>
        <v>0</v>
      </c>
      <c r="S6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6" s="5"/>
      <c r="AL616"/>
    </row>
    <row r="617" spans="1:38" ht="15" customHeight="1">
      <c r="A617" s="153" t="s">
        <v>1690</v>
      </c>
      <c r="B617" s="154">
        <v>42979</v>
      </c>
      <c r="C617" s="153" t="s">
        <v>1545</v>
      </c>
      <c r="D617" s="153" t="s">
        <v>1602</v>
      </c>
      <c r="E617" s="153" t="s">
        <v>1547</v>
      </c>
      <c r="F617" s="153">
        <v>1</v>
      </c>
      <c r="G617" s="153" t="s">
        <v>87</v>
      </c>
      <c r="H617" s="153">
        <v>1</v>
      </c>
      <c r="I617" s="153" t="s">
        <v>1691</v>
      </c>
      <c r="J617" s="153" t="s">
        <v>352</v>
      </c>
      <c r="K617" s="153" t="s">
        <v>353</v>
      </c>
      <c r="L617" s="153"/>
      <c r="M617" s="153" t="s">
        <v>304</v>
      </c>
      <c r="N617" s="153">
        <v>900485301</v>
      </c>
      <c r="O617" s="155">
        <v>6133613</v>
      </c>
      <c r="P617" s="7"/>
      <c r="Q617" s="12">
        <f>+IF(IFERROR(VLOOKUP(Tabla3[[#This Row],[Column14]],Tabla4[[NIT]:[TOTAL CREDITO]],3,FALSE),0)="",0,IFERROR(VLOOKUP(Tabla3[[#This Row],[Column14]],Tabla4[[NIT]:[TOTAL CREDITO]],3,FALSE),0))</f>
        <v>89672187</v>
      </c>
      <c r="R617" s="9">
        <f>+IFERROR(VLOOKUP(Tabla3[[#This Row],[Column14]],Tabla4[[NIT]:[TOTAL CREDITO]],6,FALSE),0)</f>
        <v>0</v>
      </c>
      <c r="S6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7" s="5"/>
      <c r="AL617"/>
    </row>
    <row r="618" spans="1:38" ht="15" customHeight="1">
      <c r="A618" s="153" t="s">
        <v>1690</v>
      </c>
      <c r="B618" s="154">
        <v>42979</v>
      </c>
      <c r="C618" s="153" t="s">
        <v>1545</v>
      </c>
      <c r="D618" s="153" t="s">
        <v>1602</v>
      </c>
      <c r="E618" s="153" t="s">
        <v>1547</v>
      </c>
      <c r="F618" s="153">
        <v>1</v>
      </c>
      <c r="G618" s="153" t="s">
        <v>87</v>
      </c>
      <c r="H618" s="153">
        <v>1</v>
      </c>
      <c r="I618" s="153" t="s">
        <v>1691</v>
      </c>
      <c r="J618" s="153" t="s">
        <v>1550</v>
      </c>
      <c r="K618" s="153" t="s">
        <v>1438</v>
      </c>
      <c r="L618" s="153"/>
      <c r="M618" s="153" t="s">
        <v>304</v>
      </c>
      <c r="N618" s="153">
        <v>900485301</v>
      </c>
      <c r="O618" s="155">
        <v>3521008</v>
      </c>
      <c r="P618" s="7"/>
      <c r="Q618" s="12">
        <f>+IF(IFERROR(VLOOKUP(Tabla3[[#This Row],[Column14]],Tabla4[[NIT]:[TOTAL CREDITO]],3,FALSE),0)="",0,IFERROR(VLOOKUP(Tabla3[[#This Row],[Column14]],Tabla4[[NIT]:[TOTAL CREDITO]],3,FALSE),0))</f>
        <v>89672187</v>
      </c>
      <c r="R618" s="9">
        <f>+IFERROR(VLOOKUP(Tabla3[[#This Row],[Column14]],Tabla4[[NIT]:[TOTAL CREDITO]],6,FALSE),0)</f>
        <v>0</v>
      </c>
      <c r="S6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8" s="5"/>
      <c r="AL618"/>
    </row>
    <row r="619" spans="1:38" ht="15" customHeight="1">
      <c r="A619" s="153" t="s">
        <v>1690</v>
      </c>
      <c r="B619" s="154">
        <v>42979</v>
      </c>
      <c r="C619" s="153" t="s">
        <v>1545</v>
      </c>
      <c r="D619" s="153" t="s">
        <v>1602</v>
      </c>
      <c r="E619" s="153" t="s">
        <v>1547</v>
      </c>
      <c r="F619" s="153">
        <v>1</v>
      </c>
      <c r="G619" s="153" t="s">
        <v>87</v>
      </c>
      <c r="H619" s="153">
        <v>1</v>
      </c>
      <c r="I619" s="153" t="s">
        <v>1691</v>
      </c>
      <c r="J619" s="153" t="s">
        <v>1550</v>
      </c>
      <c r="K619" s="153" t="s">
        <v>1426</v>
      </c>
      <c r="L619" s="153"/>
      <c r="M619" s="153" t="s">
        <v>304</v>
      </c>
      <c r="N619" s="153">
        <v>900485301</v>
      </c>
      <c r="O619" s="155">
        <v>3521008</v>
      </c>
      <c r="P619" s="7"/>
      <c r="Q619" s="12">
        <f>+IF(IFERROR(VLOOKUP(Tabla3[[#This Row],[Column14]],Tabla4[[NIT]:[TOTAL CREDITO]],3,FALSE),0)="",0,IFERROR(VLOOKUP(Tabla3[[#This Row],[Column14]],Tabla4[[NIT]:[TOTAL CREDITO]],3,FALSE),0))</f>
        <v>89672187</v>
      </c>
      <c r="R619" s="9">
        <f>+IFERROR(VLOOKUP(Tabla3[[#This Row],[Column14]],Tabla4[[NIT]:[TOTAL CREDITO]],6,FALSE),0)</f>
        <v>0</v>
      </c>
      <c r="S6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19" s="5"/>
      <c r="AL619"/>
    </row>
    <row r="620" spans="1:38" ht="15" customHeight="1">
      <c r="A620" s="153" t="s">
        <v>1690</v>
      </c>
      <c r="B620" s="154">
        <v>42979</v>
      </c>
      <c r="C620" s="153" t="s">
        <v>1545</v>
      </c>
      <c r="D620" s="153" t="s">
        <v>1602</v>
      </c>
      <c r="E620" s="153" t="s">
        <v>1547</v>
      </c>
      <c r="F620" s="153">
        <v>2</v>
      </c>
      <c r="G620" s="153" t="s">
        <v>87</v>
      </c>
      <c r="H620" s="153">
        <v>2</v>
      </c>
      <c r="I620" s="153" t="s">
        <v>1691</v>
      </c>
      <c r="J620" s="153" t="s">
        <v>1437</v>
      </c>
      <c r="K620" s="153" t="s">
        <v>16</v>
      </c>
      <c r="L620" s="153"/>
      <c r="M620" s="153" t="s">
        <v>304</v>
      </c>
      <c r="N620" s="153">
        <v>900485301</v>
      </c>
      <c r="O620" s="155">
        <v>3696639</v>
      </c>
      <c r="P620" s="7"/>
      <c r="Q620" s="12">
        <f>+IF(IFERROR(VLOOKUP(Tabla3[[#This Row],[Column14]],Tabla4[[NIT]:[TOTAL CREDITO]],3,FALSE),0)="",0,IFERROR(VLOOKUP(Tabla3[[#This Row],[Column14]],Tabla4[[NIT]:[TOTAL CREDITO]],3,FALSE),0))</f>
        <v>89672187</v>
      </c>
      <c r="R620" s="9">
        <f>+IFERROR(VLOOKUP(Tabla3[[#This Row],[Column14]],Tabla4[[NIT]:[TOTAL CREDITO]],6,FALSE),0)</f>
        <v>0</v>
      </c>
      <c r="S6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0" s="5"/>
      <c r="AL620"/>
    </row>
    <row r="621" spans="1:38" ht="15" customHeight="1">
      <c r="A621" s="153" t="s">
        <v>1692</v>
      </c>
      <c r="B621" s="154">
        <v>42979</v>
      </c>
      <c r="C621" s="153" t="s">
        <v>1545</v>
      </c>
      <c r="D621" s="153" t="s">
        <v>1602</v>
      </c>
      <c r="E621" s="153" t="s">
        <v>1547</v>
      </c>
      <c r="F621" s="153">
        <v>1</v>
      </c>
      <c r="G621" s="153" t="s">
        <v>87</v>
      </c>
      <c r="H621" s="153">
        <v>1</v>
      </c>
      <c r="I621" s="153" t="s">
        <v>1693</v>
      </c>
      <c r="J621" s="153" t="s">
        <v>14</v>
      </c>
      <c r="K621" s="153" t="s">
        <v>16</v>
      </c>
      <c r="L621" s="153"/>
      <c r="M621" s="153" t="s">
        <v>1276</v>
      </c>
      <c r="N621" s="153">
        <v>900485301</v>
      </c>
      <c r="O621" s="155">
        <v>3360504</v>
      </c>
      <c r="P621" s="7"/>
      <c r="Q621" s="12">
        <f>+IF(IFERROR(VLOOKUP(Tabla3[[#This Row],[Column14]],Tabla4[[NIT]:[TOTAL CREDITO]],3,FALSE),0)="",0,IFERROR(VLOOKUP(Tabla3[[#This Row],[Column14]],Tabla4[[NIT]:[TOTAL CREDITO]],3,FALSE),0))</f>
        <v>89672187</v>
      </c>
      <c r="R621" s="9">
        <f>+IFERROR(VLOOKUP(Tabla3[[#This Row],[Column14]],Tabla4[[NIT]:[TOTAL CREDITO]],6,FALSE),0)</f>
        <v>0</v>
      </c>
      <c r="S6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1" s="5"/>
      <c r="AL621"/>
    </row>
    <row r="622" spans="1:38" ht="15" customHeight="1">
      <c r="A622" s="153" t="s">
        <v>1692</v>
      </c>
      <c r="B622" s="154">
        <v>42979</v>
      </c>
      <c r="C622" s="153" t="s">
        <v>1545</v>
      </c>
      <c r="D622" s="153" t="s">
        <v>1602</v>
      </c>
      <c r="E622" s="153" t="s">
        <v>1547</v>
      </c>
      <c r="F622" s="153">
        <v>1</v>
      </c>
      <c r="G622" s="153" t="s">
        <v>87</v>
      </c>
      <c r="H622" s="153">
        <v>1</v>
      </c>
      <c r="I622" s="153" t="s">
        <v>1693</v>
      </c>
      <c r="J622" s="153" t="s">
        <v>352</v>
      </c>
      <c r="K622" s="153" t="s">
        <v>353</v>
      </c>
      <c r="L622" s="153"/>
      <c r="M622" s="153" t="s">
        <v>1276</v>
      </c>
      <c r="N622" s="153">
        <v>900485301</v>
      </c>
      <c r="O622" s="155">
        <v>6133613</v>
      </c>
      <c r="P622" s="7"/>
      <c r="Q622" s="12">
        <f>+IF(IFERROR(VLOOKUP(Tabla3[[#This Row],[Column14]],Tabla4[[NIT]:[TOTAL CREDITO]],3,FALSE),0)="",0,IFERROR(VLOOKUP(Tabla3[[#This Row],[Column14]],Tabla4[[NIT]:[TOTAL CREDITO]],3,FALSE),0))</f>
        <v>89672187</v>
      </c>
      <c r="R622" s="9">
        <f>+IFERROR(VLOOKUP(Tabla3[[#This Row],[Column14]],Tabla4[[NIT]:[TOTAL CREDITO]],6,FALSE),0)</f>
        <v>0</v>
      </c>
      <c r="S6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2" s="5"/>
      <c r="AL622"/>
    </row>
    <row r="623" spans="1:38" ht="15" customHeight="1">
      <c r="A623" s="153" t="s">
        <v>1692</v>
      </c>
      <c r="B623" s="154">
        <v>42979</v>
      </c>
      <c r="C623" s="153" t="s">
        <v>1545</v>
      </c>
      <c r="D623" s="153" t="s">
        <v>1602</v>
      </c>
      <c r="E623" s="153" t="s">
        <v>1547</v>
      </c>
      <c r="F623" s="153">
        <v>1</v>
      </c>
      <c r="G623" s="153" t="s">
        <v>87</v>
      </c>
      <c r="H623" s="153">
        <v>1</v>
      </c>
      <c r="I623" s="153" t="s">
        <v>1693</v>
      </c>
      <c r="J623" s="153" t="s">
        <v>1428</v>
      </c>
      <c r="K623" s="153" t="s">
        <v>1429</v>
      </c>
      <c r="L623" s="153"/>
      <c r="M623" s="153" t="s">
        <v>1276</v>
      </c>
      <c r="N623" s="153">
        <v>900485301</v>
      </c>
      <c r="O623" s="155">
        <v>3067227</v>
      </c>
      <c r="P623" s="7"/>
      <c r="Q623" s="12">
        <f>+IF(IFERROR(VLOOKUP(Tabla3[[#This Row],[Column14]],Tabla4[[NIT]:[TOTAL CREDITO]],3,FALSE),0)="",0,IFERROR(VLOOKUP(Tabla3[[#This Row],[Column14]],Tabla4[[NIT]:[TOTAL CREDITO]],3,FALSE),0))</f>
        <v>89672187</v>
      </c>
      <c r="R623" s="9">
        <f>+IFERROR(VLOOKUP(Tabla3[[#This Row],[Column14]],Tabla4[[NIT]:[TOTAL CREDITO]],6,FALSE),0)</f>
        <v>0</v>
      </c>
      <c r="S6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3" s="5"/>
      <c r="AL623"/>
    </row>
    <row r="624" spans="1:38" ht="15" customHeight="1">
      <c r="A624" s="153" t="s">
        <v>1694</v>
      </c>
      <c r="B624" s="154">
        <v>42979</v>
      </c>
      <c r="C624" s="153" t="s">
        <v>1229</v>
      </c>
      <c r="D624" s="153" t="s">
        <v>1602</v>
      </c>
      <c r="E624" s="153" t="s">
        <v>1547</v>
      </c>
      <c r="F624" s="153">
        <v>1</v>
      </c>
      <c r="G624" s="153" t="s">
        <v>87</v>
      </c>
      <c r="H624" s="153">
        <v>1</v>
      </c>
      <c r="I624" s="153" t="s">
        <v>87</v>
      </c>
      <c r="J624" s="153" t="s">
        <v>27</v>
      </c>
      <c r="K624" s="153" t="s">
        <v>26</v>
      </c>
      <c r="L624" s="153"/>
      <c r="M624" s="153" t="s">
        <v>166</v>
      </c>
      <c r="N624" s="153">
        <v>900485301</v>
      </c>
      <c r="O624" s="155">
        <v>5789916</v>
      </c>
      <c r="P624" s="7"/>
      <c r="Q624" s="12">
        <f>+IF(IFERROR(VLOOKUP(Tabla3[[#This Row],[Column14]],Tabla4[[NIT]:[TOTAL CREDITO]],3,FALSE),0)="",0,IFERROR(VLOOKUP(Tabla3[[#This Row],[Column14]],Tabla4[[NIT]:[TOTAL CREDITO]],3,FALSE),0))</f>
        <v>89672187</v>
      </c>
      <c r="R624" s="9">
        <f>+IFERROR(VLOOKUP(Tabla3[[#This Row],[Column14]],Tabla4[[NIT]:[TOTAL CREDITO]],6,FALSE),0)</f>
        <v>0</v>
      </c>
      <c r="S6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4" s="5"/>
      <c r="AL624"/>
    </row>
    <row r="625" spans="1:38" ht="15" customHeight="1">
      <c r="A625" s="153" t="s">
        <v>1694</v>
      </c>
      <c r="B625" s="154">
        <v>42979</v>
      </c>
      <c r="C625" s="153" t="s">
        <v>1229</v>
      </c>
      <c r="D625" s="153" t="s">
        <v>1602</v>
      </c>
      <c r="E625" s="153" t="s">
        <v>1547</v>
      </c>
      <c r="F625" s="153">
        <v>1</v>
      </c>
      <c r="G625" s="153" t="s">
        <v>87</v>
      </c>
      <c r="H625" s="153">
        <v>1</v>
      </c>
      <c r="I625" s="153" t="s">
        <v>87</v>
      </c>
      <c r="J625" s="153" t="s">
        <v>352</v>
      </c>
      <c r="K625" s="153" t="s">
        <v>353</v>
      </c>
      <c r="L625" s="153"/>
      <c r="M625" s="153" t="s">
        <v>166</v>
      </c>
      <c r="N625" s="153">
        <v>900485301</v>
      </c>
      <c r="O625" s="155">
        <v>6133613</v>
      </c>
      <c r="P625" s="7"/>
      <c r="Q625" s="12">
        <f>+IF(IFERROR(VLOOKUP(Tabla3[[#This Row],[Column14]],Tabla4[[NIT]:[TOTAL CREDITO]],3,FALSE),0)="",0,IFERROR(VLOOKUP(Tabla3[[#This Row],[Column14]],Tabla4[[NIT]:[TOTAL CREDITO]],3,FALSE),0))</f>
        <v>89672187</v>
      </c>
      <c r="R625" s="9">
        <f>+IFERROR(VLOOKUP(Tabla3[[#This Row],[Column14]],Tabla4[[NIT]:[TOTAL CREDITO]],6,FALSE),0)</f>
        <v>0</v>
      </c>
      <c r="S6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5" s="5"/>
      <c r="AL625"/>
    </row>
    <row r="626" spans="1:38" ht="15" customHeight="1">
      <c r="A626" s="153" t="s">
        <v>1694</v>
      </c>
      <c r="B626" s="154">
        <v>42979</v>
      </c>
      <c r="C626" s="153" t="s">
        <v>1229</v>
      </c>
      <c r="D626" s="153" t="s">
        <v>1602</v>
      </c>
      <c r="E626" s="153" t="s">
        <v>1547</v>
      </c>
      <c r="F626" s="153">
        <v>1</v>
      </c>
      <c r="G626" s="153" t="s">
        <v>87</v>
      </c>
      <c r="H626" s="153">
        <v>1</v>
      </c>
      <c r="I626" s="153" t="s">
        <v>87</v>
      </c>
      <c r="J626" s="153" t="s">
        <v>352</v>
      </c>
      <c r="K626" s="153" t="s">
        <v>44</v>
      </c>
      <c r="L626" s="153"/>
      <c r="M626" s="153" t="s">
        <v>166</v>
      </c>
      <c r="N626" s="153">
        <v>900485301</v>
      </c>
      <c r="O626" s="155">
        <v>6133613</v>
      </c>
      <c r="P626" s="7"/>
      <c r="Q626" s="12">
        <f>+IF(IFERROR(VLOOKUP(Tabla3[[#This Row],[Column14]],Tabla4[[NIT]:[TOTAL CREDITO]],3,FALSE),0)="",0,IFERROR(VLOOKUP(Tabla3[[#This Row],[Column14]],Tabla4[[NIT]:[TOTAL CREDITO]],3,FALSE),0))</f>
        <v>89672187</v>
      </c>
      <c r="R626" s="9">
        <f>+IFERROR(VLOOKUP(Tabla3[[#This Row],[Column14]],Tabla4[[NIT]:[TOTAL CREDITO]],6,FALSE),0)</f>
        <v>0</v>
      </c>
      <c r="S6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6" s="5"/>
      <c r="AL626"/>
    </row>
    <row r="627" spans="1:38" ht="15" customHeight="1">
      <c r="A627" s="153" t="s">
        <v>1695</v>
      </c>
      <c r="B627" s="154">
        <v>42979</v>
      </c>
      <c r="C627" s="153" t="s">
        <v>1229</v>
      </c>
      <c r="D627" s="153" t="s">
        <v>1602</v>
      </c>
      <c r="E627" s="153" t="s">
        <v>1547</v>
      </c>
      <c r="F627" s="153">
        <v>1</v>
      </c>
      <c r="G627" s="153" t="s">
        <v>87</v>
      </c>
      <c r="H627" s="153">
        <v>1</v>
      </c>
      <c r="I627" s="153" t="s">
        <v>1696</v>
      </c>
      <c r="J627" s="153" t="s">
        <v>27</v>
      </c>
      <c r="K627" s="153" t="s">
        <v>26</v>
      </c>
      <c r="L627" s="153"/>
      <c r="M627" s="153" t="s">
        <v>158</v>
      </c>
      <c r="N627" s="153">
        <v>900485301</v>
      </c>
      <c r="O627" s="155">
        <v>5789916</v>
      </c>
      <c r="P627" s="7"/>
      <c r="Q627" s="12">
        <f>+IF(IFERROR(VLOOKUP(Tabla3[[#This Row],[Column14]],Tabla4[[NIT]:[TOTAL CREDITO]],3,FALSE),0)="",0,IFERROR(VLOOKUP(Tabla3[[#This Row],[Column14]],Tabla4[[NIT]:[TOTAL CREDITO]],3,FALSE),0))</f>
        <v>89672187</v>
      </c>
      <c r="R627" s="9">
        <f>+IFERROR(VLOOKUP(Tabla3[[#This Row],[Column14]],Tabla4[[NIT]:[TOTAL CREDITO]],6,FALSE),0)</f>
        <v>0</v>
      </c>
      <c r="S6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7" s="5"/>
      <c r="AL627"/>
    </row>
    <row r="628" spans="1:38" ht="15" customHeight="1">
      <c r="A628" s="153" t="s">
        <v>1695</v>
      </c>
      <c r="B628" s="154">
        <v>42979</v>
      </c>
      <c r="C628" s="153" t="s">
        <v>1229</v>
      </c>
      <c r="D628" s="153" t="s">
        <v>1602</v>
      </c>
      <c r="E628" s="153" t="s">
        <v>1547</v>
      </c>
      <c r="F628" s="153">
        <v>1</v>
      </c>
      <c r="G628" s="153" t="s">
        <v>87</v>
      </c>
      <c r="H628" s="153">
        <v>1</v>
      </c>
      <c r="I628" s="153" t="s">
        <v>1696</v>
      </c>
      <c r="J628" s="153" t="s">
        <v>1428</v>
      </c>
      <c r="K628" s="153" t="s">
        <v>32</v>
      </c>
      <c r="L628" s="153"/>
      <c r="M628" s="153" t="s">
        <v>158</v>
      </c>
      <c r="N628" s="153">
        <v>900485301</v>
      </c>
      <c r="O628" s="155">
        <v>3067227</v>
      </c>
      <c r="P628" s="7"/>
      <c r="Q628" s="12">
        <f>+IF(IFERROR(VLOOKUP(Tabla3[[#This Row],[Column14]],Tabla4[[NIT]:[TOTAL CREDITO]],3,FALSE),0)="",0,IFERROR(VLOOKUP(Tabla3[[#This Row],[Column14]],Tabla4[[NIT]:[TOTAL CREDITO]],3,FALSE),0))</f>
        <v>89672187</v>
      </c>
      <c r="R628" s="9">
        <f>+IFERROR(VLOOKUP(Tabla3[[#This Row],[Column14]],Tabla4[[NIT]:[TOTAL CREDITO]],6,FALSE),0)</f>
        <v>0</v>
      </c>
      <c r="S6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8" s="5"/>
      <c r="AL628"/>
    </row>
    <row r="629" spans="1:38" ht="15" customHeight="1">
      <c r="A629" s="153" t="s">
        <v>1697</v>
      </c>
      <c r="B629" s="154">
        <v>42979</v>
      </c>
      <c r="C629" s="153" t="s">
        <v>1229</v>
      </c>
      <c r="D629" s="153" t="s">
        <v>1602</v>
      </c>
      <c r="E629" s="153" t="s">
        <v>1547</v>
      </c>
      <c r="F629" s="153">
        <v>1</v>
      </c>
      <c r="G629" s="153" t="s">
        <v>87</v>
      </c>
      <c r="H629" s="153">
        <v>1</v>
      </c>
      <c r="I629" s="153" t="s">
        <v>1698</v>
      </c>
      <c r="J629" s="153" t="s">
        <v>27</v>
      </c>
      <c r="K629" s="153" t="s">
        <v>26</v>
      </c>
      <c r="L629" s="153"/>
      <c r="M629" s="153" t="s">
        <v>157</v>
      </c>
      <c r="N629" s="153">
        <v>900485301</v>
      </c>
      <c r="O629" s="155">
        <v>5789916</v>
      </c>
      <c r="P629" s="7"/>
      <c r="Q629" s="12">
        <f>+IF(IFERROR(VLOOKUP(Tabla3[[#This Row],[Column14]],Tabla4[[NIT]:[TOTAL CREDITO]],3,FALSE),0)="",0,IFERROR(VLOOKUP(Tabla3[[#This Row],[Column14]],Tabla4[[NIT]:[TOTAL CREDITO]],3,FALSE),0))</f>
        <v>89672187</v>
      </c>
      <c r="R629" s="9">
        <f>+IFERROR(VLOOKUP(Tabla3[[#This Row],[Column14]],Tabla4[[NIT]:[TOTAL CREDITO]],6,FALSE),0)</f>
        <v>0</v>
      </c>
      <c r="S6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29" s="5"/>
      <c r="AL629"/>
    </row>
    <row r="630" spans="1:38" ht="15" customHeight="1">
      <c r="A630" s="153" t="s">
        <v>1699</v>
      </c>
      <c r="B630" s="154">
        <v>42979</v>
      </c>
      <c r="C630" s="153" t="s">
        <v>1229</v>
      </c>
      <c r="D630" s="153" t="s">
        <v>1602</v>
      </c>
      <c r="E630" s="153" t="s">
        <v>1547</v>
      </c>
      <c r="F630" s="153">
        <v>1</v>
      </c>
      <c r="G630" s="153" t="s">
        <v>87</v>
      </c>
      <c r="H630" s="153">
        <v>1</v>
      </c>
      <c r="I630" s="153" t="s">
        <v>1700</v>
      </c>
      <c r="J630" s="153" t="s">
        <v>27</v>
      </c>
      <c r="K630" s="153" t="s">
        <v>26</v>
      </c>
      <c r="L630" s="153"/>
      <c r="M630" s="153" t="s">
        <v>338</v>
      </c>
      <c r="N630" s="153">
        <v>900485301</v>
      </c>
      <c r="O630" s="155">
        <v>5789916</v>
      </c>
      <c r="P630" s="7"/>
      <c r="Q630" s="12">
        <f>+IF(IFERROR(VLOOKUP(Tabla3[[#This Row],[Column14]],Tabla4[[NIT]:[TOTAL CREDITO]],3,FALSE),0)="",0,IFERROR(VLOOKUP(Tabla3[[#This Row],[Column14]],Tabla4[[NIT]:[TOTAL CREDITO]],3,FALSE),0))</f>
        <v>89672187</v>
      </c>
      <c r="R630" s="9">
        <f>+IFERROR(VLOOKUP(Tabla3[[#This Row],[Column14]],Tabla4[[NIT]:[TOTAL CREDITO]],6,FALSE),0)</f>
        <v>0</v>
      </c>
      <c r="S6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0" s="5"/>
      <c r="AL630"/>
    </row>
    <row r="631" spans="1:38" ht="15" customHeight="1">
      <c r="A631" s="153" t="s">
        <v>1701</v>
      </c>
      <c r="B631" s="154">
        <v>42979</v>
      </c>
      <c r="C631" s="153" t="s">
        <v>1229</v>
      </c>
      <c r="D631" s="153" t="s">
        <v>1602</v>
      </c>
      <c r="E631" s="153" t="s">
        <v>1547</v>
      </c>
      <c r="F631" s="153">
        <v>2</v>
      </c>
      <c r="G631" s="153" t="s">
        <v>87</v>
      </c>
      <c r="H631" s="153">
        <v>2</v>
      </c>
      <c r="I631" s="153" t="s">
        <v>1702</v>
      </c>
      <c r="J631" s="153" t="s">
        <v>27</v>
      </c>
      <c r="K631" s="153" t="s">
        <v>26</v>
      </c>
      <c r="L631" s="153"/>
      <c r="M631" s="153" t="s">
        <v>88</v>
      </c>
      <c r="N631" s="153">
        <v>900485301</v>
      </c>
      <c r="O631" s="155">
        <v>5789916</v>
      </c>
      <c r="P631" s="7"/>
      <c r="Q631" s="12">
        <f>+IF(IFERROR(VLOOKUP(Tabla3[[#This Row],[Column14]],Tabla4[[NIT]:[TOTAL CREDITO]],3,FALSE),0)="",0,IFERROR(VLOOKUP(Tabla3[[#This Row],[Column14]],Tabla4[[NIT]:[TOTAL CREDITO]],3,FALSE),0))</f>
        <v>89672187</v>
      </c>
      <c r="R631" s="9">
        <f>+IFERROR(VLOOKUP(Tabla3[[#This Row],[Column14]],Tabla4[[NIT]:[TOTAL CREDITO]],6,FALSE),0)</f>
        <v>0</v>
      </c>
      <c r="S6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1" s="5"/>
      <c r="AL631"/>
    </row>
    <row r="632" spans="1:38" ht="15" customHeight="1">
      <c r="A632" s="153" t="s">
        <v>1701</v>
      </c>
      <c r="B632" s="154">
        <v>42979</v>
      </c>
      <c r="C632" s="153" t="s">
        <v>1229</v>
      </c>
      <c r="D632" s="153" t="s">
        <v>1602</v>
      </c>
      <c r="E632" s="153" t="s">
        <v>1547</v>
      </c>
      <c r="F632" s="153">
        <v>1</v>
      </c>
      <c r="G632" s="153" t="s">
        <v>87</v>
      </c>
      <c r="H632" s="153">
        <v>1</v>
      </c>
      <c r="I632" s="153" t="s">
        <v>1702</v>
      </c>
      <c r="J632" s="153" t="s">
        <v>1428</v>
      </c>
      <c r="K632" s="153" t="s">
        <v>32</v>
      </c>
      <c r="L632" s="153"/>
      <c r="M632" s="153" t="s">
        <v>88</v>
      </c>
      <c r="N632" s="153">
        <v>900485301</v>
      </c>
      <c r="O632" s="155">
        <v>3067227</v>
      </c>
      <c r="P632" s="7"/>
      <c r="Q632" s="12">
        <f>+IF(IFERROR(VLOOKUP(Tabla3[[#This Row],[Column14]],Tabla4[[NIT]:[TOTAL CREDITO]],3,FALSE),0)="",0,IFERROR(VLOOKUP(Tabla3[[#This Row],[Column14]],Tabla4[[NIT]:[TOTAL CREDITO]],3,FALSE),0))</f>
        <v>89672187</v>
      </c>
      <c r="R632" s="9">
        <f>+IFERROR(VLOOKUP(Tabla3[[#This Row],[Column14]],Tabla4[[NIT]:[TOTAL CREDITO]],6,FALSE),0)</f>
        <v>0</v>
      </c>
      <c r="S6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2" s="5"/>
      <c r="AL632"/>
    </row>
    <row r="633" spans="1:38" ht="15" customHeight="1">
      <c r="A633" s="153" t="s">
        <v>1703</v>
      </c>
      <c r="B633" s="154">
        <v>42979</v>
      </c>
      <c r="C633" s="153" t="s">
        <v>1229</v>
      </c>
      <c r="D633" s="153" t="s">
        <v>1602</v>
      </c>
      <c r="E633" s="153" t="s">
        <v>1547</v>
      </c>
      <c r="F633" s="153">
        <v>1</v>
      </c>
      <c r="G633" s="153" t="s">
        <v>199</v>
      </c>
      <c r="H633" s="153">
        <v>1</v>
      </c>
      <c r="I633" s="153" t="s">
        <v>199</v>
      </c>
      <c r="J633" s="153" t="s">
        <v>27</v>
      </c>
      <c r="K633" s="153" t="s">
        <v>16</v>
      </c>
      <c r="L633" s="153"/>
      <c r="M633" s="153" t="s">
        <v>112</v>
      </c>
      <c r="N633" s="153">
        <v>900861288</v>
      </c>
      <c r="O633" s="155">
        <v>5789916</v>
      </c>
      <c r="P633" s="7"/>
      <c r="Q633" s="12">
        <f>+IF(IFERROR(VLOOKUP(Tabla3[[#This Row],[Column14]],Tabla4[[NIT]:[TOTAL CREDITO]],3,FALSE),0)="",0,IFERROR(VLOOKUP(Tabla3[[#This Row],[Column14]],Tabla4[[NIT]:[TOTAL CREDITO]],3,FALSE),0))</f>
        <v>4870287</v>
      </c>
      <c r="R633" s="9">
        <f>+IFERROR(VLOOKUP(Tabla3[[#This Row],[Column14]],Tabla4[[NIT]:[TOTAL CREDITO]],6,FALSE),0)</f>
        <v>0</v>
      </c>
      <c r="S6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3" s="5"/>
      <c r="AL633"/>
    </row>
    <row r="634" spans="1:38" ht="15" customHeight="1">
      <c r="A634" s="153" t="s">
        <v>1703</v>
      </c>
      <c r="B634" s="154">
        <v>42979</v>
      </c>
      <c r="C634" s="153" t="s">
        <v>1229</v>
      </c>
      <c r="D634" s="153" t="s">
        <v>1602</v>
      </c>
      <c r="E634" s="153" t="s">
        <v>1547</v>
      </c>
      <c r="F634" s="153">
        <v>1</v>
      </c>
      <c r="G634" s="153" t="s">
        <v>199</v>
      </c>
      <c r="H634" s="153">
        <v>1</v>
      </c>
      <c r="I634" s="153" t="s">
        <v>199</v>
      </c>
      <c r="J634" s="153" t="s">
        <v>27</v>
      </c>
      <c r="K634" s="153" t="s">
        <v>26</v>
      </c>
      <c r="L634" s="153"/>
      <c r="M634" s="153" t="s">
        <v>112</v>
      </c>
      <c r="N634" s="153">
        <v>900861288</v>
      </c>
      <c r="O634" s="155">
        <v>5789916</v>
      </c>
      <c r="P634" s="7"/>
      <c r="Q634" s="12">
        <f>+IF(IFERROR(VLOOKUP(Tabla3[[#This Row],[Column14]],Tabla4[[NIT]:[TOTAL CREDITO]],3,FALSE),0)="",0,IFERROR(VLOOKUP(Tabla3[[#This Row],[Column14]],Tabla4[[NIT]:[TOTAL CREDITO]],3,FALSE),0))</f>
        <v>4870287</v>
      </c>
      <c r="R634" s="9">
        <f>+IFERROR(VLOOKUP(Tabla3[[#This Row],[Column14]],Tabla4[[NIT]:[TOTAL CREDITO]],6,FALSE),0)</f>
        <v>0</v>
      </c>
      <c r="S6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4" s="5"/>
      <c r="AL634"/>
    </row>
    <row r="635" spans="1:38" ht="15" customHeight="1">
      <c r="A635" s="153" t="s">
        <v>1704</v>
      </c>
      <c r="B635" s="154">
        <v>42979</v>
      </c>
      <c r="C635" s="153" t="s">
        <v>1229</v>
      </c>
      <c r="D635" s="153" t="s">
        <v>1235</v>
      </c>
      <c r="E635" s="153" t="s">
        <v>1547</v>
      </c>
      <c r="F635" s="153">
        <v>4</v>
      </c>
      <c r="G635" s="153" t="s">
        <v>74</v>
      </c>
      <c r="H635" s="153">
        <v>4</v>
      </c>
      <c r="I635" s="153" t="s">
        <v>1705</v>
      </c>
      <c r="J635" s="153" t="s">
        <v>14</v>
      </c>
      <c r="K635" s="153" t="s">
        <v>16</v>
      </c>
      <c r="L635" s="153"/>
      <c r="M635" s="153" t="s">
        <v>73</v>
      </c>
      <c r="N635" s="153">
        <v>18184960</v>
      </c>
      <c r="O635" s="155">
        <v>3360504</v>
      </c>
      <c r="P635" s="7"/>
      <c r="Q635" s="12">
        <f>+IF(IFERROR(VLOOKUP(Tabla3[[#This Row],[Column14]],Tabla4[[NIT]:[TOTAL CREDITO]],3,FALSE),0)="",0,IFERROR(VLOOKUP(Tabla3[[#This Row],[Column14]],Tabla4[[NIT]:[TOTAL CREDITO]],3,FALSE),0))</f>
        <v>0</v>
      </c>
      <c r="R635" s="9">
        <f>+IFERROR(VLOOKUP(Tabla3[[#This Row],[Column14]],Tabla4[[NIT]:[TOTAL CREDITO]],6,FALSE),0)</f>
        <v>5694313</v>
      </c>
      <c r="S6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5" s="5"/>
      <c r="AL635"/>
    </row>
    <row r="636" spans="1:38" ht="15" customHeight="1">
      <c r="A636" s="153" t="s">
        <v>1704</v>
      </c>
      <c r="B636" s="154">
        <v>42979</v>
      </c>
      <c r="C636" s="153" t="s">
        <v>1229</v>
      </c>
      <c r="D636" s="153" t="s">
        <v>1235</v>
      </c>
      <c r="E636" s="153" t="s">
        <v>1547</v>
      </c>
      <c r="F636" s="153">
        <v>2</v>
      </c>
      <c r="G636" s="153" t="s">
        <v>74</v>
      </c>
      <c r="H636" s="153">
        <v>2</v>
      </c>
      <c r="I636" s="153" t="s">
        <v>1705</v>
      </c>
      <c r="J636" s="153" t="s">
        <v>14</v>
      </c>
      <c r="K636" s="153" t="s">
        <v>1420</v>
      </c>
      <c r="L636" s="153"/>
      <c r="M636" s="153" t="s">
        <v>73</v>
      </c>
      <c r="N636" s="153">
        <v>18184960</v>
      </c>
      <c r="O636" s="155">
        <v>3360504</v>
      </c>
      <c r="P636" s="7"/>
      <c r="Q636" s="12">
        <f>+IF(IFERROR(VLOOKUP(Tabla3[[#This Row],[Column14]],Tabla4[[NIT]:[TOTAL CREDITO]],3,FALSE),0)="",0,IFERROR(VLOOKUP(Tabla3[[#This Row],[Column14]],Tabla4[[NIT]:[TOTAL CREDITO]],3,FALSE),0))</f>
        <v>0</v>
      </c>
      <c r="R636" s="9">
        <f>+IFERROR(VLOOKUP(Tabla3[[#This Row],[Column14]],Tabla4[[NIT]:[TOTAL CREDITO]],6,FALSE),0)</f>
        <v>5694313</v>
      </c>
      <c r="S6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6" s="5"/>
      <c r="AL636"/>
    </row>
    <row r="637" spans="1:38" ht="15" customHeight="1">
      <c r="A637" s="153" t="s">
        <v>1704</v>
      </c>
      <c r="B637" s="154">
        <v>42979</v>
      </c>
      <c r="C637" s="153" t="s">
        <v>1229</v>
      </c>
      <c r="D637" s="153" t="s">
        <v>1235</v>
      </c>
      <c r="E637" s="153" t="s">
        <v>1547</v>
      </c>
      <c r="F637" s="153">
        <v>5</v>
      </c>
      <c r="G637" s="153" t="s">
        <v>74</v>
      </c>
      <c r="H637" s="153">
        <v>5</v>
      </c>
      <c r="I637" s="153" t="s">
        <v>1705</v>
      </c>
      <c r="J637" s="153" t="s">
        <v>27</v>
      </c>
      <c r="K637" s="153" t="s">
        <v>32</v>
      </c>
      <c r="L637" s="153"/>
      <c r="M637" s="153" t="s">
        <v>73</v>
      </c>
      <c r="N637" s="153">
        <v>18184960</v>
      </c>
      <c r="O637" s="155">
        <v>5789916</v>
      </c>
      <c r="P637" s="7"/>
      <c r="Q637" s="12">
        <f>+IF(IFERROR(VLOOKUP(Tabla3[[#This Row],[Column14]],Tabla4[[NIT]:[TOTAL CREDITO]],3,FALSE),0)="",0,IFERROR(VLOOKUP(Tabla3[[#This Row],[Column14]],Tabla4[[NIT]:[TOTAL CREDITO]],3,FALSE),0))</f>
        <v>0</v>
      </c>
      <c r="R637" s="9">
        <f>+IFERROR(VLOOKUP(Tabla3[[#This Row],[Column14]],Tabla4[[NIT]:[TOTAL CREDITO]],6,FALSE),0)</f>
        <v>5694313</v>
      </c>
      <c r="S6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7" s="5"/>
      <c r="AL637"/>
    </row>
    <row r="638" spans="1:38" ht="15" customHeight="1">
      <c r="A638" s="153" t="s">
        <v>1704</v>
      </c>
      <c r="B638" s="154">
        <v>42979</v>
      </c>
      <c r="C638" s="153" t="s">
        <v>1229</v>
      </c>
      <c r="D638" s="153" t="s">
        <v>1235</v>
      </c>
      <c r="E638" s="153" t="s">
        <v>1547</v>
      </c>
      <c r="F638" s="153">
        <v>1</v>
      </c>
      <c r="G638" s="153" t="s">
        <v>74</v>
      </c>
      <c r="H638" s="153">
        <v>1</v>
      </c>
      <c r="I638" s="153" t="s">
        <v>1705</v>
      </c>
      <c r="J638" s="153" t="s">
        <v>25</v>
      </c>
      <c r="K638" s="153" t="s">
        <v>26</v>
      </c>
      <c r="L638" s="153"/>
      <c r="M638" s="153" t="s">
        <v>73</v>
      </c>
      <c r="N638" s="153">
        <v>18184960</v>
      </c>
      <c r="O638" s="155">
        <v>3521008</v>
      </c>
      <c r="P638" s="7"/>
      <c r="Q638" s="12">
        <f>+IF(IFERROR(VLOOKUP(Tabla3[[#This Row],[Column14]],Tabla4[[NIT]:[TOTAL CREDITO]],3,FALSE),0)="",0,IFERROR(VLOOKUP(Tabla3[[#This Row],[Column14]],Tabla4[[NIT]:[TOTAL CREDITO]],3,FALSE),0))</f>
        <v>0</v>
      </c>
      <c r="R638" s="9">
        <f>+IFERROR(VLOOKUP(Tabla3[[#This Row],[Column14]],Tabla4[[NIT]:[TOTAL CREDITO]],6,FALSE),0)</f>
        <v>5694313</v>
      </c>
      <c r="S6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8" s="5"/>
      <c r="AL638"/>
    </row>
    <row r="639" spans="1:38" ht="15" customHeight="1">
      <c r="A639" s="153" t="s">
        <v>1704</v>
      </c>
      <c r="B639" s="154">
        <v>42979</v>
      </c>
      <c r="C639" s="153" t="s">
        <v>1229</v>
      </c>
      <c r="D639" s="153" t="s">
        <v>1235</v>
      </c>
      <c r="E639" s="153" t="s">
        <v>1547</v>
      </c>
      <c r="F639" s="153">
        <v>1</v>
      </c>
      <c r="G639" s="153" t="s">
        <v>74</v>
      </c>
      <c r="H639" s="153">
        <v>1</v>
      </c>
      <c r="I639" s="153" t="s">
        <v>1705</v>
      </c>
      <c r="J639" s="153" t="s">
        <v>352</v>
      </c>
      <c r="K639" s="153" t="s">
        <v>353</v>
      </c>
      <c r="L639" s="153"/>
      <c r="M639" s="153" t="s">
        <v>73</v>
      </c>
      <c r="N639" s="153">
        <v>18184960</v>
      </c>
      <c r="O639" s="155">
        <v>6133613</v>
      </c>
      <c r="P639" s="7"/>
      <c r="Q639" s="12">
        <f>+IF(IFERROR(VLOOKUP(Tabla3[[#This Row],[Column14]],Tabla4[[NIT]:[TOTAL CREDITO]],3,FALSE),0)="",0,IFERROR(VLOOKUP(Tabla3[[#This Row],[Column14]],Tabla4[[NIT]:[TOTAL CREDITO]],3,FALSE),0))</f>
        <v>0</v>
      </c>
      <c r="R639" s="9">
        <f>+IFERROR(VLOOKUP(Tabla3[[#This Row],[Column14]],Tabla4[[NIT]:[TOTAL CREDITO]],6,FALSE),0)</f>
        <v>5694313</v>
      </c>
      <c r="S6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39" s="5"/>
      <c r="AL639"/>
    </row>
    <row r="640" spans="1:38" ht="15" customHeight="1">
      <c r="A640" s="153" t="s">
        <v>1704</v>
      </c>
      <c r="B640" s="154">
        <v>42979</v>
      </c>
      <c r="C640" s="153" t="s">
        <v>1229</v>
      </c>
      <c r="D640" s="153" t="s">
        <v>1235</v>
      </c>
      <c r="E640" s="153" t="s">
        <v>1547</v>
      </c>
      <c r="F640" s="153">
        <v>1</v>
      </c>
      <c r="G640" s="153" t="s">
        <v>74</v>
      </c>
      <c r="H640" s="153">
        <v>1</v>
      </c>
      <c r="I640" s="153" t="s">
        <v>1705</v>
      </c>
      <c r="J640" s="153" t="s">
        <v>352</v>
      </c>
      <c r="K640" s="153" t="s">
        <v>17</v>
      </c>
      <c r="L640" s="153"/>
      <c r="M640" s="153" t="s">
        <v>73</v>
      </c>
      <c r="N640" s="153">
        <v>18184960</v>
      </c>
      <c r="O640" s="155">
        <v>6133613</v>
      </c>
      <c r="P640" s="7"/>
      <c r="Q640" s="12">
        <f>+IF(IFERROR(VLOOKUP(Tabla3[[#This Row],[Column14]],Tabla4[[NIT]:[TOTAL CREDITO]],3,FALSE),0)="",0,IFERROR(VLOOKUP(Tabla3[[#This Row],[Column14]],Tabla4[[NIT]:[TOTAL CREDITO]],3,FALSE),0))</f>
        <v>0</v>
      </c>
      <c r="R640" s="9">
        <f>+IFERROR(VLOOKUP(Tabla3[[#This Row],[Column14]],Tabla4[[NIT]:[TOTAL CREDITO]],6,FALSE),0)</f>
        <v>5694313</v>
      </c>
      <c r="S6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0" s="5"/>
      <c r="AL640"/>
    </row>
    <row r="641" spans="1:38" ht="15" customHeight="1">
      <c r="A641" s="153" t="s">
        <v>1704</v>
      </c>
      <c r="B641" s="154">
        <v>42979</v>
      </c>
      <c r="C641" s="153" t="s">
        <v>1229</v>
      </c>
      <c r="D641" s="153" t="s">
        <v>1235</v>
      </c>
      <c r="E641" s="153" t="s">
        <v>1547</v>
      </c>
      <c r="F641" s="153">
        <v>1</v>
      </c>
      <c r="G641" s="153" t="s">
        <v>74</v>
      </c>
      <c r="H641" s="153">
        <v>1</v>
      </c>
      <c r="I641" s="153" t="s">
        <v>1705</v>
      </c>
      <c r="J641" s="153" t="s">
        <v>1550</v>
      </c>
      <c r="K641" s="153" t="s">
        <v>1426</v>
      </c>
      <c r="L641" s="153"/>
      <c r="M641" s="153" t="s">
        <v>73</v>
      </c>
      <c r="N641" s="153">
        <v>18184960</v>
      </c>
      <c r="O641" s="155">
        <v>3521008</v>
      </c>
      <c r="P641" s="7"/>
      <c r="Q641" s="12">
        <f>+IF(IFERROR(VLOOKUP(Tabla3[[#This Row],[Column14]],Tabla4[[NIT]:[TOTAL CREDITO]],3,FALSE),0)="",0,IFERROR(VLOOKUP(Tabla3[[#This Row],[Column14]],Tabla4[[NIT]:[TOTAL CREDITO]],3,FALSE),0))</f>
        <v>0</v>
      </c>
      <c r="R641" s="9">
        <f>+IFERROR(VLOOKUP(Tabla3[[#This Row],[Column14]],Tabla4[[NIT]:[TOTAL CREDITO]],6,FALSE),0)</f>
        <v>5694313</v>
      </c>
      <c r="S6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1" s="5"/>
      <c r="AL641"/>
    </row>
    <row r="642" spans="1:38" ht="15" customHeight="1">
      <c r="A642" s="153" t="s">
        <v>1704</v>
      </c>
      <c r="B642" s="154">
        <v>42979</v>
      </c>
      <c r="C642" s="153" t="s">
        <v>1229</v>
      </c>
      <c r="D642" s="153" t="s">
        <v>1235</v>
      </c>
      <c r="E642" s="153" t="s">
        <v>1547</v>
      </c>
      <c r="F642" s="153">
        <v>1</v>
      </c>
      <c r="G642" s="153" t="s">
        <v>74</v>
      </c>
      <c r="H642" s="153">
        <v>1</v>
      </c>
      <c r="I642" s="153" t="s">
        <v>1705</v>
      </c>
      <c r="J642" s="153" t="s">
        <v>1428</v>
      </c>
      <c r="K642" s="153" t="s">
        <v>1430</v>
      </c>
      <c r="L642" s="153"/>
      <c r="M642" s="153" t="s">
        <v>73</v>
      </c>
      <c r="N642" s="153">
        <v>18184960</v>
      </c>
      <c r="O642" s="155">
        <v>3067227</v>
      </c>
      <c r="P642" s="7"/>
      <c r="Q642" s="12">
        <f>+IF(IFERROR(VLOOKUP(Tabla3[[#This Row],[Column14]],Tabla4[[NIT]:[TOTAL CREDITO]],3,FALSE),0)="",0,IFERROR(VLOOKUP(Tabla3[[#This Row],[Column14]],Tabla4[[NIT]:[TOTAL CREDITO]],3,FALSE),0))</f>
        <v>0</v>
      </c>
      <c r="R642" s="9">
        <f>+IFERROR(VLOOKUP(Tabla3[[#This Row],[Column14]],Tabla4[[NIT]:[TOTAL CREDITO]],6,FALSE),0)</f>
        <v>5694313</v>
      </c>
      <c r="S6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2" s="5"/>
      <c r="AL642"/>
    </row>
    <row r="643" spans="1:38" ht="15" customHeight="1">
      <c r="A643" s="153" t="s">
        <v>1704</v>
      </c>
      <c r="B643" s="154">
        <v>42979</v>
      </c>
      <c r="C643" s="153" t="s">
        <v>1229</v>
      </c>
      <c r="D643" s="153" t="s">
        <v>1235</v>
      </c>
      <c r="E643" s="153" t="s">
        <v>1547</v>
      </c>
      <c r="F643" s="153">
        <v>1</v>
      </c>
      <c r="G643" s="153" t="s">
        <v>74</v>
      </c>
      <c r="H643" s="153">
        <v>1</v>
      </c>
      <c r="I643" s="153" t="s">
        <v>1705</v>
      </c>
      <c r="J643" s="153" t="s">
        <v>1428</v>
      </c>
      <c r="K643" s="153" t="s">
        <v>1429</v>
      </c>
      <c r="L643" s="153"/>
      <c r="M643" s="153" t="s">
        <v>73</v>
      </c>
      <c r="N643" s="153">
        <v>18184960</v>
      </c>
      <c r="O643" s="155">
        <v>3067227</v>
      </c>
      <c r="P643" s="7"/>
      <c r="Q643" s="12">
        <f>+IF(IFERROR(VLOOKUP(Tabla3[[#This Row],[Column14]],Tabla4[[NIT]:[TOTAL CREDITO]],3,FALSE),0)="",0,IFERROR(VLOOKUP(Tabla3[[#This Row],[Column14]],Tabla4[[NIT]:[TOTAL CREDITO]],3,FALSE),0))</f>
        <v>0</v>
      </c>
      <c r="R643" s="9">
        <f>+IFERROR(VLOOKUP(Tabla3[[#This Row],[Column14]],Tabla4[[NIT]:[TOTAL CREDITO]],6,FALSE),0)</f>
        <v>5694313</v>
      </c>
      <c r="S6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3" s="5"/>
      <c r="AL643"/>
    </row>
    <row r="644" spans="1:38" ht="15" customHeight="1">
      <c r="A644" s="153" t="s">
        <v>1704</v>
      </c>
      <c r="B644" s="154">
        <v>42979</v>
      </c>
      <c r="C644" s="153" t="s">
        <v>1229</v>
      </c>
      <c r="D644" s="153" t="s">
        <v>1235</v>
      </c>
      <c r="E644" s="153" t="s">
        <v>1547</v>
      </c>
      <c r="F644" s="153">
        <v>3</v>
      </c>
      <c r="G644" s="153" t="s">
        <v>74</v>
      </c>
      <c r="H644" s="153">
        <v>3</v>
      </c>
      <c r="I644" s="153" t="s">
        <v>1705</v>
      </c>
      <c r="J644" s="153" t="s">
        <v>1428</v>
      </c>
      <c r="K644" s="153" t="s">
        <v>32</v>
      </c>
      <c r="L644" s="153"/>
      <c r="M644" s="153" t="s">
        <v>73</v>
      </c>
      <c r="N644" s="153">
        <v>18184960</v>
      </c>
      <c r="O644" s="155">
        <v>3067227</v>
      </c>
      <c r="P644" s="7"/>
      <c r="Q644" s="12">
        <f>+IF(IFERROR(VLOOKUP(Tabla3[[#This Row],[Column14]],Tabla4[[NIT]:[TOTAL CREDITO]],3,FALSE),0)="",0,IFERROR(VLOOKUP(Tabla3[[#This Row],[Column14]],Tabla4[[NIT]:[TOTAL CREDITO]],3,FALSE),0))</f>
        <v>0</v>
      </c>
      <c r="R644" s="9">
        <f>+IFERROR(VLOOKUP(Tabla3[[#This Row],[Column14]],Tabla4[[NIT]:[TOTAL CREDITO]],6,FALSE),0)</f>
        <v>5694313</v>
      </c>
      <c r="S6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4" s="5"/>
      <c r="AL644"/>
    </row>
    <row r="645" spans="1:38" ht="15" customHeight="1">
      <c r="A645" s="153" t="s">
        <v>1704</v>
      </c>
      <c r="B645" s="154">
        <v>42979</v>
      </c>
      <c r="C645" s="153" t="s">
        <v>1229</v>
      </c>
      <c r="D645" s="153" t="s">
        <v>1235</v>
      </c>
      <c r="E645" s="153" t="s">
        <v>1547</v>
      </c>
      <c r="F645" s="153">
        <v>2</v>
      </c>
      <c r="G645" s="153" t="s">
        <v>74</v>
      </c>
      <c r="H645" s="153">
        <v>2</v>
      </c>
      <c r="I645" s="153" t="s">
        <v>1705</v>
      </c>
      <c r="J645" s="153" t="s">
        <v>1433</v>
      </c>
      <c r="K645" s="153" t="s">
        <v>1426</v>
      </c>
      <c r="L645" s="153"/>
      <c r="M645" s="153" t="s">
        <v>73</v>
      </c>
      <c r="N645" s="153">
        <v>18184960</v>
      </c>
      <c r="O645" s="155">
        <v>3941176</v>
      </c>
      <c r="P645" s="7"/>
      <c r="Q645" s="12">
        <f>+IF(IFERROR(VLOOKUP(Tabla3[[#This Row],[Column14]],Tabla4[[NIT]:[TOTAL CREDITO]],3,FALSE),0)="",0,IFERROR(VLOOKUP(Tabla3[[#This Row],[Column14]],Tabla4[[NIT]:[TOTAL CREDITO]],3,FALSE),0))</f>
        <v>0</v>
      </c>
      <c r="R645" s="9">
        <f>+IFERROR(VLOOKUP(Tabla3[[#This Row],[Column14]],Tabla4[[NIT]:[TOTAL CREDITO]],6,FALSE),0)</f>
        <v>5694313</v>
      </c>
      <c r="S6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5" s="5"/>
      <c r="AL645"/>
    </row>
    <row r="646" spans="1:38" ht="15" customHeight="1">
      <c r="A646" s="153" t="s">
        <v>1704</v>
      </c>
      <c r="B646" s="154">
        <v>42979</v>
      </c>
      <c r="C646" s="153" t="s">
        <v>1229</v>
      </c>
      <c r="D646" s="153" t="s">
        <v>1235</v>
      </c>
      <c r="E646" s="153" t="s">
        <v>1547</v>
      </c>
      <c r="F646" s="153">
        <v>2</v>
      </c>
      <c r="G646" s="153" t="s">
        <v>74</v>
      </c>
      <c r="H646" s="153">
        <v>2</v>
      </c>
      <c r="I646" s="153" t="s">
        <v>1705</v>
      </c>
      <c r="J646" s="153" t="s">
        <v>1433</v>
      </c>
      <c r="K646" s="153" t="s">
        <v>1447</v>
      </c>
      <c r="L646" s="153"/>
      <c r="M646" s="153" t="s">
        <v>73</v>
      </c>
      <c r="N646" s="153">
        <v>18184960</v>
      </c>
      <c r="O646" s="155">
        <v>3941176</v>
      </c>
      <c r="P646" s="7"/>
      <c r="Q646" s="12">
        <f>+IF(IFERROR(VLOOKUP(Tabla3[[#This Row],[Column14]],Tabla4[[NIT]:[TOTAL CREDITO]],3,FALSE),0)="",0,IFERROR(VLOOKUP(Tabla3[[#This Row],[Column14]],Tabla4[[NIT]:[TOTAL CREDITO]],3,FALSE),0))</f>
        <v>0</v>
      </c>
      <c r="R646" s="9">
        <f>+IFERROR(VLOOKUP(Tabla3[[#This Row],[Column14]],Tabla4[[NIT]:[TOTAL CREDITO]],6,FALSE),0)</f>
        <v>5694313</v>
      </c>
      <c r="S6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6" s="5"/>
      <c r="AL646"/>
    </row>
    <row r="647" spans="1:38" ht="15" customHeight="1">
      <c r="A647" s="153" t="s">
        <v>1704</v>
      </c>
      <c r="B647" s="154">
        <v>42979</v>
      </c>
      <c r="C647" s="153" t="s">
        <v>1229</v>
      </c>
      <c r="D647" s="153" t="s">
        <v>1235</v>
      </c>
      <c r="E647" s="153" t="s">
        <v>1547</v>
      </c>
      <c r="F647" s="153">
        <v>3</v>
      </c>
      <c r="G647" s="153" t="s">
        <v>74</v>
      </c>
      <c r="H647" s="153">
        <v>3</v>
      </c>
      <c r="I647" s="153" t="s">
        <v>1705</v>
      </c>
      <c r="J647" s="153" t="s">
        <v>1433</v>
      </c>
      <c r="K647" s="153" t="s">
        <v>16</v>
      </c>
      <c r="L647" s="153"/>
      <c r="M647" s="153" t="s">
        <v>73</v>
      </c>
      <c r="N647" s="153">
        <v>18184960</v>
      </c>
      <c r="O647" s="155">
        <v>3941176</v>
      </c>
      <c r="P647" s="7"/>
      <c r="Q647" s="12">
        <f>+IF(IFERROR(VLOOKUP(Tabla3[[#This Row],[Column14]],Tabla4[[NIT]:[TOTAL CREDITO]],3,FALSE),0)="",0,IFERROR(VLOOKUP(Tabla3[[#This Row],[Column14]],Tabla4[[NIT]:[TOTAL CREDITO]],3,FALSE),0))</f>
        <v>0</v>
      </c>
      <c r="R647" s="9">
        <f>+IFERROR(VLOOKUP(Tabla3[[#This Row],[Column14]],Tabla4[[NIT]:[TOTAL CREDITO]],6,FALSE),0)</f>
        <v>5694313</v>
      </c>
      <c r="S6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7" s="5"/>
      <c r="AL647"/>
    </row>
    <row r="648" spans="1:38" ht="15" customHeight="1">
      <c r="A648" s="153" t="s">
        <v>1704</v>
      </c>
      <c r="B648" s="154">
        <v>42979</v>
      </c>
      <c r="C648" s="153" t="s">
        <v>1229</v>
      </c>
      <c r="D648" s="153" t="s">
        <v>1235</v>
      </c>
      <c r="E648" s="153" t="s">
        <v>1547</v>
      </c>
      <c r="F648" s="153">
        <v>6</v>
      </c>
      <c r="G648" s="153" t="s">
        <v>74</v>
      </c>
      <c r="H648" s="153">
        <v>6</v>
      </c>
      <c r="I648" s="153" t="s">
        <v>1705</v>
      </c>
      <c r="J648" s="153" t="s">
        <v>1437</v>
      </c>
      <c r="K648" s="153" t="s">
        <v>1436</v>
      </c>
      <c r="L648" s="153"/>
      <c r="M648" s="153" t="s">
        <v>73</v>
      </c>
      <c r="N648" s="153">
        <v>18184960</v>
      </c>
      <c r="O648" s="155">
        <v>3696639</v>
      </c>
      <c r="P648" s="7"/>
      <c r="Q648" s="12">
        <f>+IF(IFERROR(VLOOKUP(Tabla3[[#This Row],[Column14]],Tabla4[[NIT]:[TOTAL CREDITO]],3,FALSE),0)="",0,IFERROR(VLOOKUP(Tabla3[[#This Row],[Column14]],Tabla4[[NIT]:[TOTAL CREDITO]],3,FALSE),0))</f>
        <v>0</v>
      </c>
      <c r="R648" s="9">
        <f>+IFERROR(VLOOKUP(Tabla3[[#This Row],[Column14]],Tabla4[[NIT]:[TOTAL CREDITO]],6,FALSE),0)</f>
        <v>5694313</v>
      </c>
      <c r="S6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8" s="5"/>
      <c r="AL648"/>
    </row>
    <row r="649" spans="1:38" ht="15" customHeight="1">
      <c r="A649" s="153" t="s">
        <v>1704</v>
      </c>
      <c r="B649" s="154">
        <v>42979</v>
      </c>
      <c r="C649" s="153" t="s">
        <v>1229</v>
      </c>
      <c r="D649" s="153" t="s">
        <v>1235</v>
      </c>
      <c r="E649" s="153" t="s">
        <v>1547</v>
      </c>
      <c r="F649" s="153">
        <v>1</v>
      </c>
      <c r="G649" s="153" t="s">
        <v>74</v>
      </c>
      <c r="H649" s="153">
        <v>1</v>
      </c>
      <c r="I649" s="153" t="s">
        <v>1705</v>
      </c>
      <c r="J649" s="153" t="s">
        <v>1437</v>
      </c>
      <c r="K649" s="153" t="s">
        <v>1426</v>
      </c>
      <c r="L649" s="153"/>
      <c r="M649" s="153" t="s">
        <v>73</v>
      </c>
      <c r="N649" s="153">
        <v>18184960</v>
      </c>
      <c r="O649" s="155">
        <v>3696639</v>
      </c>
      <c r="P649" s="7"/>
      <c r="Q649" s="12">
        <f>+IF(IFERROR(VLOOKUP(Tabla3[[#This Row],[Column14]],Tabla4[[NIT]:[TOTAL CREDITO]],3,FALSE),0)="",0,IFERROR(VLOOKUP(Tabla3[[#This Row],[Column14]],Tabla4[[NIT]:[TOTAL CREDITO]],3,FALSE),0))</f>
        <v>0</v>
      </c>
      <c r="R649" s="9">
        <f>+IFERROR(VLOOKUP(Tabla3[[#This Row],[Column14]],Tabla4[[NIT]:[TOTAL CREDITO]],6,FALSE),0)</f>
        <v>5694313</v>
      </c>
      <c r="S6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49" s="5"/>
      <c r="AL649"/>
    </row>
    <row r="650" spans="1:38" ht="15" customHeight="1">
      <c r="A650" s="153" t="s">
        <v>1704</v>
      </c>
      <c r="B650" s="154">
        <v>42979</v>
      </c>
      <c r="C650" s="153" t="s">
        <v>1229</v>
      </c>
      <c r="D650" s="153" t="s">
        <v>1235</v>
      </c>
      <c r="E650" s="153" t="s">
        <v>1547</v>
      </c>
      <c r="F650" s="153">
        <v>10</v>
      </c>
      <c r="G650" s="153" t="s">
        <v>74</v>
      </c>
      <c r="H650" s="153">
        <v>10</v>
      </c>
      <c r="I650" s="153" t="s">
        <v>1705</v>
      </c>
      <c r="J650" s="153" t="s">
        <v>1437</v>
      </c>
      <c r="K650" s="153" t="s">
        <v>1438</v>
      </c>
      <c r="L650" s="153"/>
      <c r="M650" s="153" t="s">
        <v>73</v>
      </c>
      <c r="N650" s="153">
        <v>18184960</v>
      </c>
      <c r="O650" s="155">
        <v>3696639</v>
      </c>
      <c r="P650" s="7"/>
      <c r="Q650" s="12">
        <f>+IF(IFERROR(VLOOKUP(Tabla3[[#This Row],[Column14]],Tabla4[[NIT]:[TOTAL CREDITO]],3,FALSE),0)="",0,IFERROR(VLOOKUP(Tabla3[[#This Row],[Column14]],Tabla4[[NIT]:[TOTAL CREDITO]],3,FALSE),0))</f>
        <v>0</v>
      </c>
      <c r="R650" s="9">
        <f>+IFERROR(VLOOKUP(Tabla3[[#This Row],[Column14]],Tabla4[[NIT]:[TOTAL CREDITO]],6,FALSE),0)</f>
        <v>5694313</v>
      </c>
      <c r="S6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50" s="5"/>
      <c r="AL650"/>
    </row>
    <row r="651" spans="1:38" ht="15" customHeight="1">
      <c r="A651" s="153" t="s">
        <v>1704</v>
      </c>
      <c r="B651" s="154">
        <v>42979</v>
      </c>
      <c r="C651" s="153" t="s">
        <v>1229</v>
      </c>
      <c r="D651" s="153" t="s">
        <v>1235</v>
      </c>
      <c r="E651" s="153" t="s">
        <v>1547</v>
      </c>
      <c r="F651" s="153">
        <v>2</v>
      </c>
      <c r="G651" s="153" t="s">
        <v>74</v>
      </c>
      <c r="H651" s="153">
        <v>2</v>
      </c>
      <c r="I651" s="153" t="s">
        <v>1705</v>
      </c>
      <c r="J651" s="153" t="s">
        <v>1437</v>
      </c>
      <c r="K651" s="153" t="s">
        <v>16</v>
      </c>
      <c r="L651" s="153"/>
      <c r="M651" s="153" t="s">
        <v>73</v>
      </c>
      <c r="N651" s="153">
        <v>18184960</v>
      </c>
      <c r="O651" s="155">
        <v>3696639</v>
      </c>
      <c r="P651" s="7"/>
      <c r="Q651" s="12">
        <f>+IF(IFERROR(VLOOKUP(Tabla3[[#This Row],[Column14]],Tabla4[[NIT]:[TOTAL CREDITO]],3,FALSE),0)="",0,IFERROR(VLOOKUP(Tabla3[[#This Row],[Column14]],Tabla4[[NIT]:[TOTAL CREDITO]],3,FALSE),0))</f>
        <v>0</v>
      </c>
      <c r="R651" s="9">
        <f>+IFERROR(VLOOKUP(Tabla3[[#This Row],[Column14]],Tabla4[[NIT]:[TOTAL CREDITO]],6,FALSE),0)</f>
        <v>5694313</v>
      </c>
      <c r="S6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51" s="5"/>
      <c r="AL651"/>
    </row>
    <row r="652" spans="1:38" ht="15" customHeight="1">
      <c r="A652" s="153" t="s">
        <v>1706</v>
      </c>
      <c r="B652" s="154">
        <v>42979</v>
      </c>
      <c r="C652" s="153" t="s">
        <v>1229</v>
      </c>
      <c r="D652" s="153" t="s">
        <v>1235</v>
      </c>
      <c r="E652" s="153" t="s">
        <v>1547</v>
      </c>
      <c r="F652" s="153">
        <v>1</v>
      </c>
      <c r="G652" s="153" t="s">
        <v>399</v>
      </c>
      <c r="H652" s="153">
        <v>1</v>
      </c>
      <c r="I652" s="153" t="s">
        <v>1707</v>
      </c>
      <c r="J652" s="153" t="s">
        <v>14</v>
      </c>
      <c r="K652" s="153" t="s">
        <v>16</v>
      </c>
      <c r="L652" s="153"/>
      <c r="M652" s="153" t="s">
        <v>213</v>
      </c>
      <c r="N652" s="153">
        <v>17668211</v>
      </c>
      <c r="O652" s="155">
        <v>3360504</v>
      </c>
      <c r="P652" s="7"/>
      <c r="Q652" s="12">
        <f>+IF(IFERROR(VLOOKUP(Tabla3[[#This Row],[Column14]],Tabla4[[NIT]:[TOTAL CREDITO]],3,FALSE),0)="",0,IFERROR(VLOOKUP(Tabla3[[#This Row],[Column14]],Tabla4[[NIT]:[TOTAL CREDITO]],3,FALSE),0))</f>
        <v>733246</v>
      </c>
      <c r="R652" s="9">
        <f>+IFERROR(VLOOKUP(Tabla3[[#This Row],[Column14]],Tabla4[[NIT]:[TOTAL CREDITO]],6,FALSE),0)</f>
        <v>0</v>
      </c>
      <c r="S6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2" s="5"/>
      <c r="AL652"/>
    </row>
    <row r="653" spans="1:38" ht="15" customHeight="1">
      <c r="A653" s="153" t="s">
        <v>1706</v>
      </c>
      <c r="B653" s="154">
        <v>42979</v>
      </c>
      <c r="C653" s="153" t="s">
        <v>1229</v>
      </c>
      <c r="D653" s="153" t="s">
        <v>1235</v>
      </c>
      <c r="E653" s="153" t="s">
        <v>1547</v>
      </c>
      <c r="F653" s="153">
        <v>5</v>
      </c>
      <c r="G653" s="153" t="s">
        <v>399</v>
      </c>
      <c r="H653" s="153">
        <v>5</v>
      </c>
      <c r="I653" s="153" t="s">
        <v>1707</v>
      </c>
      <c r="J653" s="153" t="s">
        <v>27</v>
      </c>
      <c r="K653" s="153" t="s">
        <v>32</v>
      </c>
      <c r="L653" s="153"/>
      <c r="M653" s="153" t="s">
        <v>213</v>
      </c>
      <c r="N653" s="153">
        <v>17668211</v>
      </c>
      <c r="O653" s="155">
        <v>5789916</v>
      </c>
      <c r="P653" s="7"/>
      <c r="Q653" s="12">
        <f>+IF(IFERROR(VLOOKUP(Tabla3[[#This Row],[Column14]],Tabla4[[NIT]:[TOTAL CREDITO]],3,FALSE),0)="",0,IFERROR(VLOOKUP(Tabla3[[#This Row],[Column14]],Tabla4[[NIT]:[TOTAL CREDITO]],3,FALSE),0))</f>
        <v>733246</v>
      </c>
      <c r="R653" s="9">
        <f>+IFERROR(VLOOKUP(Tabla3[[#This Row],[Column14]],Tabla4[[NIT]:[TOTAL CREDITO]],6,FALSE),0)</f>
        <v>0</v>
      </c>
      <c r="S6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3" s="5"/>
      <c r="AL653"/>
    </row>
    <row r="654" spans="1:38" ht="15" customHeight="1">
      <c r="A654" s="153" t="s">
        <v>1706</v>
      </c>
      <c r="B654" s="154">
        <v>42979</v>
      </c>
      <c r="C654" s="153" t="s">
        <v>1229</v>
      </c>
      <c r="D654" s="153" t="s">
        <v>1235</v>
      </c>
      <c r="E654" s="153" t="s">
        <v>1547</v>
      </c>
      <c r="F654" s="153">
        <v>4</v>
      </c>
      <c r="G654" s="153" t="s">
        <v>399</v>
      </c>
      <c r="H654" s="153">
        <v>4</v>
      </c>
      <c r="I654" s="153" t="s">
        <v>1707</v>
      </c>
      <c r="J654" s="153" t="s">
        <v>27</v>
      </c>
      <c r="K654" s="153" t="s">
        <v>16</v>
      </c>
      <c r="L654" s="153"/>
      <c r="M654" s="153" t="s">
        <v>213</v>
      </c>
      <c r="N654" s="153">
        <v>17668211</v>
      </c>
      <c r="O654" s="155">
        <v>5789916</v>
      </c>
      <c r="P654" s="7"/>
      <c r="Q654" s="12">
        <f>+IF(IFERROR(VLOOKUP(Tabla3[[#This Row],[Column14]],Tabla4[[NIT]:[TOTAL CREDITO]],3,FALSE),0)="",0,IFERROR(VLOOKUP(Tabla3[[#This Row],[Column14]],Tabla4[[NIT]:[TOTAL CREDITO]],3,FALSE),0))</f>
        <v>733246</v>
      </c>
      <c r="R654" s="9">
        <f>+IFERROR(VLOOKUP(Tabla3[[#This Row],[Column14]],Tabla4[[NIT]:[TOTAL CREDITO]],6,FALSE),0)</f>
        <v>0</v>
      </c>
      <c r="S6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4" s="5"/>
      <c r="AL654"/>
    </row>
    <row r="655" spans="1:38" ht="15" customHeight="1">
      <c r="A655" s="153" t="s">
        <v>1706</v>
      </c>
      <c r="B655" s="154">
        <v>42979</v>
      </c>
      <c r="C655" s="153" t="s">
        <v>1229</v>
      </c>
      <c r="D655" s="153" t="s">
        <v>1235</v>
      </c>
      <c r="E655" s="153" t="s">
        <v>1547</v>
      </c>
      <c r="F655" s="153">
        <v>2</v>
      </c>
      <c r="G655" s="153" t="s">
        <v>399</v>
      </c>
      <c r="H655" s="153">
        <v>2</v>
      </c>
      <c r="I655" s="153" t="s">
        <v>1707</v>
      </c>
      <c r="J655" s="153" t="s">
        <v>27</v>
      </c>
      <c r="K655" s="153" t="s">
        <v>26</v>
      </c>
      <c r="L655" s="153"/>
      <c r="M655" s="153" t="s">
        <v>213</v>
      </c>
      <c r="N655" s="153">
        <v>17668211</v>
      </c>
      <c r="O655" s="155">
        <v>5789916</v>
      </c>
      <c r="P655" s="7"/>
      <c r="Q655" s="12">
        <f>+IF(IFERROR(VLOOKUP(Tabla3[[#This Row],[Column14]],Tabla4[[NIT]:[TOTAL CREDITO]],3,FALSE),0)="",0,IFERROR(VLOOKUP(Tabla3[[#This Row],[Column14]],Tabla4[[NIT]:[TOTAL CREDITO]],3,FALSE),0))</f>
        <v>733246</v>
      </c>
      <c r="R655" s="9">
        <f>+IFERROR(VLOOKUP(Tabla3[[#This Row],[Column14]],Tabla4[[NIT]:[TOTAL CREDITO]],6,FALSE),0)</f>
        <v>0</v>
      </c>
      <c r="S6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5" s="5"/>
      <c r="AL655"/>
    </row>
    <row r="656" spans="1:38" ht="15" customHeight="1">
      <c r="A656" s="153" t="s">
        <v>1706</v>
      </c>
      <c r="B656" s="154">
        <v>42979</v>
      </c>
      <c r="C656" s="153" t="s">
        <v>1229</v>
      </c>
      <c r="D656" s="153" t="s">
        <v>1235</v>
      </c>
      <c r="E656" s="153" t="s">
        <v>1547</v>
      </c>
      <c r="F656" s="153">
        <v>1</v>
      </c>
      <c r="G656" s="153" t="s">
        <v>399</v>
      </c>
      <c r="H656" s="153">
        <v>1</v>
      </c>
      <c r="I656" s="153" t="s">
        <v>1707</v>
      </c>
      <c r="J656" s="153" t="s">
        <v>352</v>
      </c>
      <c r="K656" s="153" t="s">
        <v>353</v>
      </c>
      <c r="L656" s="153"/>
      <c r="M656" s="153" t="s">
        <v>213</v>
      </c>
      <c r="N656" s="153">
        <v>17668211</v>
      </c>
      <c r="O656" s="155">
        <v>6133613</v>
      </c>
      <c r="P656" s="7"/>
      <c r="Q656" s="12">
        <f>+IF(IFERROR(VLOOKUP(Tabla3[[#This Row],[Column14]],Tabla4[[NIT]:[TOTAL CREDITO]],3,FALSE),0)="",0,IFERROR(VLOOKUP(Tabla3[[#This Row],[Column14]],Tabla4[[NIT]:[TOTAL CREDITO]],3,FALSE),0))</f>
        <v>733246</v>
      </c>
      <c r="R656" s="9">
        <f>+IFERROR(VLOOKUP(Tabla3[[#This Row],[Column14]],Tabla4[[NIT]:[TOTAL CREDITO]],6,FALSE),0)</f>
        <v>0</v>
      </c>
      <c r="S6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6" s="5"/>
      <c r="AL656"/>
    </row>
    <row r="657" spans="1:38" ht="15" customHeight="1">
      <c r="A657" s="153" t="s">
        <v>1706</v>
      </c>
      <c r="B657" s="154">
        <v>42979</v>
      </c>
      <c r="C657" s="153" t="s">
        <v>1229</v>
      </c>
      <c r="D657" s="153" t="s">
        <v>1235</v>
      </c>
      <c r="E657" s="153" t="s">
        <v>1547</v>
      </c>
      <c r="F657" s="153">
        <v>1</v>
      </c>
      <c r="G657" s="153" t="s">
        <v>399</v>
      </c>
      <c r="H657" s="153">
        <v>1</v>
      </c>
      <c r="I657" s="153" t="s">
        <v>1707</v>
      </c>
      <c r="J657" s="153" t="s">
        <v>1433</v>
      </c>
      <c r="K657" s="153" t="s">
        <v>1426</v>
      </c>
      <c r="L657" s="153"/>
      <c r="M657" s="153" t="s">
        <v>213</v>
      </c>
      <c r="N657" s="153">
        <v>17668211</v>
      </c>
      <c r="O657" s="155">
        <v>3941176</v>
      </c>
      <c r="P657" s="7"/>
      <c r="Q657" s="12">
        <f>+IF(IFERROR(VLOOKUP(Tabla3[[#This Row],[Column14]],Tabla4[[NIT]:[TOTAL CREDITO]],3,FALSE),0)="",0,IFERROR(VLOOKUP(Tabla3[[#This Row],[Column14]],Tabla4[[NIT]:[TOTAL CREDITO]],3,FALSE),0))</f>
        <v>733246</v>
      </c>
      <c r="R657" s="9">
        <f>+IFERROR(VLOOKUP(Tabla3[[#This Row],[Column14]],Tabla4[[NIT]:[TOTAL CREDITO]],6,FALSE),0)</f>
        <v>0</v>
      </c>
      <c r="S6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7" s="5"/>
      <c r="AL657"/>
    </row>
    <row r="658" spans="1:38" ht="15" customHeight="1">
      <c r="A658" s="153" t="s">
        <v>1706</v>
      </c>
      <c r="B658" s="154">
        <v>42979</v>
      </c>
      <c r="C658" s="153" t="s">
        <v>1229</v>
      </c>
      <c r="D658" s="153" t="s">
        <v>1235</v>
      </c>
      <c r="E658" s="153" t="s">
        <v>1547</v>
      </c>
      <c r="F658" s="153">
        <v>3</v>
      </c>
      <c r="G658" s="153" t="s">
        <v>399</v>
      </c>
      <c r="H658" s="153">
        <v>3</v>
      </c>
      <c r="I658" s="153" t="s">
        <v>1707</v>
      </c>
      <c r="J658" s="153" t="s">
        <v>1437</v>
      </c>
      <c r="K658" s="153" t="s">
        <v>1426</v>
      </c>
      <c r="L658" s="153"/>
      <c r="M658" s="153" t="s">
        <v>213</v>
      </c>
      <c r="N658" s="153">
        <v>17668211</v>
      </c>
      <c r="O658" s="155">
        <v>3696639</v>
      </c>
      <c r="P658" s="7"/>
      <c r="Q658" s="12">
        <f>+IF(IFERROR(VLOOKUP(Tabla3[[#This Row],[Column14]],Tabla4[[NIT]:[TOTAL CREDITO]],3,FALSE),0)="",0,IFERROR(VLOOKUP(Tabla3[[#This Row],[Column14]],Tabla4[[NIT]:[TOTAL CREDITO]],3,FALSE),0))</f>
        <v>733246</v>
      </c>
      <c r="R658" s="9">
        <f>+IFERROR(VLOOKUP(Tabla3[[#This Row],[Column14]],Tabla4[[NIT]:[TOTAL CREDITO]],6,FALSE),0)</f>
        <v>0</v>
      </c>
      <c r="S6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8" s="5"/>
      <c r="AL658"/>
    </row>
    <row r="659" spans="1:38" ht="15" customHeight="1">
      <c r="A659" s="153" t="s">
        <v>1706</v>
      </c>
      <c r="B659" s="154">
        <v>42979</v>
      </c>
      <c r="C659" s="153" t="s">
        <v>1229</v>
      </c>
      <c r="D659" s="153" t="s">
        <v>1235</v>
      </c>
      <c r="E659" s="153" t="s">
        <v>1547</v>
      </c>
      <c r="F659" s="153">
        <v>3</v>
      </c>
      <c r="G659" s="153" t="s">
        <v>399</v>
      </c>
      <c r="H659" s="153">
        <v>3</v>
      </c>
      <c r="I659" s="153" t="s">
        <v>1707</v>
      </c>
      <c r="J659" s="153" t="s">
        <v>1437</v>
      </c>
      <c r="K659" s="153" t="s">
        <v>1438</v>
      </c>
      <c r="L659" s="153"/>
      <c r="M659" s="153" t="s">
        <v>213</v>
      </c>
      <c r="N659" s="153">
        <v>17668211</v>
      </c>
      <c r="O659" s="155">
        <v>3696639</v>
      </c>
      <c r="P659" s="7"/>
      <c r="Q659" s="12">
        <f>+IF(IFERROR(VLOOKUP(Tabla3[[#This Row],[Column14]],Tabla4[[NIT]:[TOTAL CREDITO]],3,FALSE),0)="",0,IFERROR(VLOOKUP(Tabla3[[#This Row],[Column14]],Tabla4[[NIT]:[TOTAL CREDITO]],3,FALSE),0))</f>
        <v>733246</v>
      </c>
      <c r="R659" s="9">
        <f>+IFERROR(VLOOKUP(Tabla3[[#This Row],[Column14]],Tabla4[[NIT]:[TOTAL CREDITO]],6,FALSE),0)</f>
        <v>0</v>
      </c>
      <c r="S6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59" s="5"/>
      <c r="AL659"/>
    </row>
    <row r="660" spans="1:38" ht="15" customHeight="1">
      <c r="A660" s="153" t="s">
        <v>1706</v>
      </c>
      <c r="B660" s="154">
        <v>42979</v>
      </c>
      <c r="C660" s="153" t="s">
        <v>1229</v>
      </c>
      <c r="D660" s="153" t="s">
        <v>1235</v>
      </c>
      <c r="E660" s="153" t="s">
        <v>1547</v>
      </c>
      <c r="F660" s="153">
        <v>10</v>
      </c>
      <c r="G660" s="153" t="s">
        <v>399</v>
      </c>
      <c r="H660" s="153">
        <v>10</v>
      </c>
      <c r="I660" s="153" t="s">
        <v>1707</v>
      </c>
      <c r="J660" s="153" t="s">
        <v>1437</v>
      </c>
      <c r="K660" s="153" t="s">
        <v>16</v>
      </c>
      <c r="L660" s="153"/>
      <c r="M660" s="153" t="s">
        <v>213</v>
      </c>
      <c r="N660" s="153">
        <v>17668211</v>
      </c>
      <c r="O660" s="155">
        <v>3696639</v>
      </c>
      <c r="P660" s="7"/>
      <c r="Q660" s="12">
        <f>+IF(IFERROR(VLOOKUP(Tabla3[[#This Row],[Column14]],Tabla4[[NIT]:[TOTAL CREDITO]],3,FALSE),0)="",0,IFERROR(VLOOKUP(Tabla3[[#This Row],[Column14]],Tabla4[[NIT]:[TOTAL CREDITO]],3,FALSE),0))</f>
        <v>733246</v>
      </c>
      <c r="R660" s="9">
        <f>+IFERROR(VLOOKUP(Tabla3[[#This Row],[Column14]],Tabla4[[NIT]:[TOTAL CREDITO]],6,FALSE),0)</f>
        <v>0</v>
      </c>
      <c r="S6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0" s="5"/>
      <c r="AL660"/>
    </row>
    <row r="661" spans="1:38" ht="15" customHeight="1">
      <c r="A661" s="153" t="s">
        <v>1708</v>
      </c>
      <c r="B661" s="154">
        <v>42979</v>
      </c>
      <c r="C661" s="153" t="s">
        <v>1229</v>
      </c>
      <c r="D661" s="153" t="s">
        <v>1235</v>
      </c>
      <c r="E661" s="153" t="s">
        <v>1547</v>
      </c>
      <c r="F661" s="153">
        <v>1</v>
      </c>
      <c r="G661" s="153" t="s">
        <v>399</v>
      </c>
      <c r="H661" s="153">
        <v>1</v>
      </c>
      <c r="I661" s="153" t="s">
        <v>1709</v>
      </c>
      <c r="J661" s="153" t="s">
        <v>14</v>
      </c>
      <c r="K661" s="153" t="s">
        <v>16</v>
      </c>
      <c r="L661" s="153"/>
      <c r="M661" s="153" t="s">
        <v>214</v>
      </c>
      <c r="N661" s="153">
        <v>17668211</v>
      </c>
      <c r="O661" s="155">
        <v>3360504</v>
      </c>
      <c r="P661" s="7"/>
      <c r="Q661" s="12">
        <f>+IF(IFERROR(VLOOKUP(Tabla3[[#This Row],[Column14]],Tabla4[[NIT]:[TOTAL CREDITO]],3,FALSE),0)="",0,IFERROR(VLOOKUP(Tabla3[[#This Row],[Column14]],Tabla4[[NIT]:[TOTAL CREDITO]],3,FALSE),0))</f>
        <v>733246</v>
      </c>
      <c r="R661" s="9">
        <f>+IFERROR(VLOOKUP(Tabla3[[#This Row],[Column14]],Tabla4[[NIT]:[TOTAL CREDITO]],6,FALSE),0)</f>
        <v>0</v>
      </c>
      <c r="S6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1" s="5"/>
      <c r="AL661"/>
    </row>
    <row r="662" spans="1:38" ht="15" customHeight="1">
      <c r="A662" s="153" t="s">
        <v>1708</v>
      </c>
      <c r="B662" s="154">
        <v>42979</v>
      </c>
      <c r="C662" s="153" t="s">
        <v>1229</v>
      </c>
      <c r="D662" s="153" t="s">
        <v>1235</v>
      </c>
      <c r="E662" s="153" t="s">
        <v>1547</v>
      </c>
      <c r="F662" s="153">
        <v>3</v>
      </c>
      <c r="G662" s="153" t="s">
        <v>399</v>
      </c>
      <c r="H662" s="153">
        <v>3</v>
      </c>
      <c r="I662" s="153" t="s">
        <v>1709</v>
      </c>
      <c r="J662" s="153" t="s">
        <v>27</v>
      </c>
      <c r="K662" s="153" t="s">
        <v>32</v>
      </c>
      <c r="L662" s="153"/>
      <c r="M662" s="153" t="s">
        <v>214</v>
      </c>
      <c r="N662" s="153">
        <v>17668211</v>
      </c>
      <c r="O662" s="155">
        <v>5789916</v>
      </c>
      <c r="P662" s="7"/>
      <c r="Q662" s="12">
        <f>+IF(IFERROR(VLOOKUP(Tabla3[[#This Row],[Column14]],Tabla4[[NIT]:[TOTAL CREDITO]],3,FALSE),0)="",0,IFERROR(VLOOKUP(Tabla3[[#This Row],[Column14]],Tabla4[[NIT]:[TOTAL CREDITO]],3,FALSE),0))</f>
        <v>733246</v>
      </c>
      <c r="R662" s="9">
        <f>+IFERROR(VLOOKUP(Tabla3[[#This Row],[Column14]],Tabla4[[NIT]:[TOTAL CREDITO]],6,FALSE),0)</f>
        <v>0</v>
      </c>
      <c r="S6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2" s="5"/>
      <c r="AL662"/>
    </row>
    <row r="663" spans="1:38" ht="15" customHeight="1">
      <c r="A663" s="153" t="s">
        <v>1708</v>
      </c>
      <c r="B663" s="154">
        <v>42979</v>
      </c>
      <c r="C663" s="153" t="s">
        <v>1229</v>
      </c>
      <c r="D663" s="153" t="s">
        <v>1235</v>
      </c>
      <c r="E663" s="153" t="s">
        <v>1547</v>
      </c>
      <c r="F663" s="153">
        <v>4</v>
      </c>
      <c r="G663" s="153" t="s">
        <v>399</v>
      </c>
      <c r="H663" s="153">
        <v>4</v>
      </c>
      <c r="I663" s="153" t="s">
        <v>1709</v>
      </c>
      <c r="J663" s="153" t="s">
        <v>27</v>
      </c>
      <c r="K663" s="153" t="s">
        <v>16</v>
      </c>
      <c r="L663" s="153"/>
      <c r="M663" s="153" t="s">
        <v>214</v>
      </c>
      <c r="N663" s="153">
        <v>17668211</v>
      </c>
      <c r="O663" s="155">
        <v>5789916</v>
      </c>
      <c r="P663" s="7"/>
      <c r="Q663" s="12">
        <f>+IF(IFERROR(VLOOKUP(Tabla3[[#This Row],[Column14]],Tabla4[[NIT]:[TOTAL CREDITO]],3,FALSE),0)="",0,IFERROR(VLOOKUP(Tabla3[[#This Row],[Column14]],Tabla4[[NIT]:[TOTAL CREDITO]],3,FALSE),0))</f>
        <v>733246</v>
      </c>
      <c r="R663" s="9">
        <f>+IFERROR(VLOOKUP(Tabla3[[#This Row],[Column14]],Tabla4[[NIT]:[TOTAL CREDITO]],6,FALSE),0)</f>
        <v>0</v>
      </c>
      <c r="S6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3" s="5"/>
      <c r="AL663"/>
    </row>
    <row r="664" spans="1:38" ht="15" customHeight="1">
      <c r="A664" s="153" t="s">
        <v>1708</v>
      </c>
      <c r="B664" s="154">
        <v>42979</v>
      </c>
      <c r="C664" s="153" t="s">
        <v>1229</v>
      </c>
      <c r="D664" s="153" t="s">
        <v>1235</v>
      </c>
      <c r="E664" s="153" t="s">
        <v>1547</v>
      </c>
      <c r="F664" s="153">
        <v>2</v>
      </c>
      <c r="G664" s="153" t="s">
        <v>399</v>
      </c>
      <c r="H664" s="153">
        <v>2</v>
      </c>
      <c r="I664" s="153" t="s">
        <v>1709</v>
      </c>
      <c r="J664" s="153" t="s">
        <v>27</v>
      </c>
      <c r="K664" s="153" t="s">
        <v>26</v>
      </c>
      <c r="L664" s="153"/>
      <c r="M664" s="153" t="s">
        <v>214</v>
      </c>
      <c r="N664" s="153">
        <v>17668211</v>
      </c>
      <c r="O664" s="155">
        <v>5789916</v>
      </c>
      <c r="P664" s="7"/>
      <c r="Q664" s="12">
        <f>+IF(IFERROR(VLOOKUP(Tabla3[[#This Row],[Column14]],Tabla4[[NIT]:[TOTAL CREDITO]],3,FALSE),0)="",0,IFERROR(VLOOKUP(Tabla3[[#This Row],[Column14]],Tabla4[[NIT]:[TOTAL CREDITO]],3,FALSE),0))</f>
        <v>733246</v>
      </c>
      <c r="R664" s="9">
        <f>+IFERROR(VLOOKUP(Tabla3[[#This Row],[Column14]],Tabla4[[NIT]:[TOTAL CREDITO]],6,FALSE),0)</f>
        <v>0</v>
      </c>
      <c r="S6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4" s="5"/>
      <c r="AL664"/>
    </row>
    <row r="665" spans="1:38" ht="15" customHeight="1">
      <c r="A665" s="153" t="s">
        <v>1708</v>
      </c>
      <c r="B665" s="154">
        <v>42979</v>
      </c>
      <c r="C665" s="153" t="s">
        <v>1229</v>
      </c>
      <c r="D665" s="153" t="s">
        <v>1235</v>
      </c>
      <c r="E665" s="153" t="s">
        <v>1547</v>
      </c>
      <c r="F665" s="153">
        <v>1</v>
      </c>
      <c r="G665" s="153" t="s">
        <v>399</v>
      </c>
      <c r="H665" s="153">
        <v>1</v>
      </c>
      <c r="I665" s="153" t="s">
        <v>1709</v>
      </c>
      <c r="J665" s="153" t="s">
        <v>352</v>
      </c>
      <c r="K665" s="153" t="s">
        <v>17</v>
      </c>
      <c r="L665" s="153"/>
      <c r="M665" s="153" t="s">
        <v>214</v>
      </c>
      <c r="N665" s="153">
        <v>17668211</v>
      </c>
      <c r="O665" s="155">
        <v>6133613</v>
      </c>
      <c r="P665" s="7"/>
      <c r="Q665" s="12">
        <f>+IF(IFERROR(VLOOKUP(Tabla3[[#This Row],[Column14]],Tabla4[[NIT]:[TOTAL CREDITO]],3,FALSE),0)="",0,IFERROR(VLOOKUP(Tabla3[[#This Row],[Column14]],Tabla4[[NIT]:[TOTAL CREDITO]],3,FALSE),0))</f>
        <v>733246</v>
      </c>
      <c r="R665" s="9">
        <f>+IFERROR(VLOOKUP(Tabla3[[#This Row],[Column14]],Tabla4[[NIT]:[TOTAL CREDITO]],6,FALSE),0)</f>
        <v>0</v>
      </c>
      <c r="S6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5" s="5"/>
      <c r="AL665"/>
    </row>
    <row r="666" spans="1:38" ht="15" customHeight="1">
      <c r="A666" s="153" t="s">
        <v>1708</v>
      </c>
      <c r="B666" s="154">
        <v>42979</v>
      </c>
      <c r="C666" s="153" t="s">
        <v>1229</v>
      </c>
      <c r="D666" s="153" t="s">
        <v>1235</v>
      </c>
      <c r="E666" s="153" t="s">
        <v>1547</v>
      </c>
      <c r="F666" s="153">
        <v>8</v>
      </c>
      <c r="G666" s="153" t="s">
        <v>399</v>
      </c>
      <c r="H666" s="153">
        <v>8</v>
      </c>
      <c r="I666" s="153" t="s">
        <v>1709</v>
      </c>
      <c r="J666" s="153" t="s">
        <v>1437</v>
      </c>
      <c r="K666" s="153" t="s">
        <v>1426</v>
      </c>
      <c r="L666" s="153"/>
      <c r="M666" s="153" t="s">
        <v>214</v>
      </c>
      <c r="N666" s="153">
        <v>17668211</v>
      </c>
      <c r="O666" s="155">
        <v>3696639</v>
      </c>
      <c r="P666" s="7"/>
      <c r="Q666" s="12">
        <f>+IF(IFERROR(VLOOKUP(Tabla3[[#This Row],[Column14]],Tabla4[[NIT]:[TOTAL CREDITO]],3,FALSE),0)="",0,IFERROR(VLOOKUP(Tabla3[[#This Row],[Column14]],Tabla4[[NIT]:[TOTAL CREDITO]],3,FALSE),0))</f>
        <v>733246</v>
      </c>
      <c r="R666" s="9">
        <f>+IFERROR(VLOOKUP(Tabla3[[#This Row],[Column14]],Tabla4[[NIT]:[TOTAL CREDITO]],6,FALSE),0)</f>
        <v>0</v>
      </c>
      <c r="S6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6" s="5"/>
      <c r="AL666"/>
    </row>
    <row r="667" spans="1:38" ht="15" customHeight="1">
      <c r="A667" s="153" t="s">
        <v>1708</v>
      </c>
      <c r="B667" s="154">
        <v>42979</v>
      </c>
      <c r="C667" s="153" t="s">
        <v>1229</v>
      </c>
      <c r="D667" s="153" t="s">
        <v>1235</v>
      </c>
      <c r="E667" s="153" t="s">
        <v>1547</v>
      </c>
      <c r="F667" s="153">
        <v>3</v>
      </c>
      <c r="G667" s="153" t="s">
        <v>399</v>
      </c>
      <c r="H667" s="153">
        <v>3</v>
      </c>
      <c r="I667" s="153" t="s">
        <v>1709</v>
      </c>
      <c r="J667" s="153" t="s">
        <v>1437</v>
      </c>
      <c r="K667" s="153" t="s">
        <v>1438</v>
      </c>
      <c r="L667" s="153"/>
      <c r="M667" s="153" t="s">
        <v>214</v>
      </c>
      <c r="N667" s="153">
        <v>17668211</v>
      </c>
      <c r="O667" s="155">
        <v>3696639</v>
      </c>
      <c r="P667" s="7"/>
      <c r="Q667" s="12">
        <f>+IF(IFERROR(VLOOKUP(Tabla3[[#This Row],[Column14]],Tabla4[[NIT]:[TOTAL CREDITO]],3,FALSE),0)="",0,IFERROR(VLOOKUP(Tabla3[[#This Row],[Column14]],Tabla4[[NIT]:[TOTAL CREDITO]],3,FALSE),0))</f>
        <v>733246</v>
      </c>
      <c r="R667" s="9">
        <f>+IFERROR(VLOOKUP(Tabla3[[#This Row],[Column14]],Tabla4[[NIT]:[TOTAL CREDITO]],6,FALSE),0)</f>
        <v>0</v>
      </c>
      <c r="S6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7" s="5"/>
      <c r="AL667"/>
    </row>
    <row r="668" spans="1:38" ht="15" customHeight="1">
      <c r="A668" s="153" t="s">
        <v>1708</v>
      </c>
      <c r="B668" s="154">
        <v>42979</v>
      </c>
      <c r="C668" s="153" t="s">
        <v>1229</v>
      </c>
      <c r="D668" s="153" t="s">
        <v>1235</v>
      </c>
      <c r="E668" s="153" t="s">
        <v>1547</v>
      </c>
      <c r="F668" s="153">
        <v>6</v>
      </c>
      <c r="G668" s="153" t="s">
        <v>399</v>
      </c>
      <c r="H668" s="153">
        <v>6</v>
      </c>
      <c r="I668" s="153" t="s">
        <v>1709</v>
      </c>
      <c r="J668" s="153" t="s">
        <v>1437</v>
      </c>
      <c r="K668" s="153" t="s">
        <v>16</v>
      </c>
      <c r="L668" s="153"/>
      <c r="M668" s="153" t="s">
        <v>214</v>
      </c>
      <c r="N668" s="153">
        <v>17668211</v>
      </c>
      <c r="O668" s="155">
        <v>3696639</v>
      </c>
      <c r="P668" s="7"/>
      <c r="Q668" s="12">
        <f>+IF(IFERROR(VLOOKUP(Tabla3[[#This Row],[Column14]],Tabla4[[NIT]:[TOTAL CREDITO]],3,FALSE),0)="",0,IFERROR(VLOOKUP(Tabla3[[#This Row],[Column14]],Tabla4[[NIT]:[TOTAL CREDITO]],3,FALSE),0))</f>
        <v>733246</v>
      </c>
      <c r="R668" s="9">
        <f>+IFERROR(VLOOKUP(Tabla3[[#This Row],[Column14]],Tabla4[[NIT]:[TOTAL CREDITO]],6,FALSE),0)</f>
        <v>0</v>
      </c>
      <c r="S6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668" s="5"/>
      <c r="AL668"/>
    </row>
    <row r="669" spans="1:38" ht="15" customHeight="1">
      <c r="A669" s="153" t="s">
        <v>1710</v>
      </c>
      <c r="B669" s="154">
        <v>42979</v>
      </c>
      <c r="C669" s="153" t="s">
        <v>1229</v>
      </c>
      <c r="D669" s="153" t="s">
        <v>1235</v>
      </c>
      <c r="E669" s="153" t="s">
        <v>1547</v>
      </c>
      <c r="F669" s="153">
        <v>3</v>
      </c>
      <c r="G669" s="153" t="s">
        <v>69</v>
      </c>
      <c r="H669" s="153">
        <v>3</v>
      </c>
      <c r="I669" s="153" t="s">
        <v>1711</v>
      </c>
      <c r="J669" s="153" t="s">
        <v>27</v>
      </c>
      <c r="K669" s="153" t="s">
        <v>16</v>
      </c>
      <c r="L669" s="153"/>
      <c r="M669" s="153" t="s">
        <v>213</v>
      </c>
      <c r="N669" s="153">
        <v>18125225</v>
      </c>
      <c r="O669" s="155">
        <v>5789916</v>
      </c>
      <c r="P669" s="7"/>
      <c r="Q669" s="12">
        <f>+IF(IFERROR(VLOOKUP(Tabla3[[#This Row],[Column14]],Tabla4[[NIT]:[TOTAL CREDITO]],3,FALSE),0)="",0,IFERROR(VLOOKUP(Tabla3[[#This Row],[Column14]],Tabla4[[NIT]:[TOTAL CREDITO]],3,FALSE),0))</f>
        <v>0</v>
      </c>
      <c r="R669" s="9">
        <f>+IFERROR(VLOOKUP(Tabla3[[#This Row],[Column14]],Tabla4[[NIT]:[TOTAL CREDITO]],6,FALSE),0)</f>
        <v>1000000000</v>
      </c>
      <c r="S6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69" s="5"/>
      <c r="AL669"/>
    </row>
    <row r="670" spans="1:38" ht="15" customHeight="1">
      <c r="A670" s="153" t="s">
        <v>1710</v>
      </c>
      <c r="B670" s="154">
        <v>42979</v>
      </c>
      <c r="C670" s="153" t="s">
        <v>1229</v>
      </c>
      <c r="D670" s="153" t="s">
        <v>1235</v>
      </c>
      <c r="E670" s="153" t="s">
        <v>1547</v>
      </c>
      <c r="F670" s="153">
        <v>1</v>
      </c>
      <c r="G670" s="153" t="s">
        <v>69</v>
      </c>
      <c r="H670" s="153">
        <v>1</v>
      </c>
      <c r="I670" s="153" t="s">
        <v>1711</v>
      </c>
      <c r="J670" s="153" t="s">
        <v>27</v>
      </c>
      <c r="K670" s="153" t="s">
        <v>26</v>
      </c>
      <c r="L670" s="153"/>
      <c r="M670" s="153" t="s">
        <v>213</v>
      </c>
      <c r="N670" s="153">
        <v>18125225</v>
      </c>
      <c r="O670" s="155">
        <v>5789916</v>
      </c>
      <c r="P670" s="7"/>
      <c r="Q670" s="12">
        <f>+IF(IFERROR(VLOOKUP(Tabla3[[#This Row],[Column14]],Tabla4[[NIT]:[TOTAL CREDITO]],3,FALSE),0)="",0,IFERROR(VLOOKUP(Tabla3[[#This Row],[Column14]],Tabla4[[NIT]:[TOTAL CREDITO]],3,FALSE),0))</f>
        <v>0</v>
      </c>
      <c r="R670" s="9">
        <f>+IFERROR(VLOOKUP(Tabla3[[#This Row],[Column14]],Tabla4[[NIT]:[TOTAL CREDITO]],6,FALSE),0)</f>
        <v>1000000000</v>
      </c>
      <c r="S6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0" s="5"/>
      <c r="AL670"/>
    </row>
    <row r="671" spans="1:38" ht="15" customHeight="1">
      <c r="A671" s="153" t="s">
        <v>1710</v>
      </c>
      <c r="B671" s="154">
        <v>42979</v>
      </c>
      <c r="C671" s="153" t="s">
        <v>1229</v>
      </c>
      <c r="D671" s="153" t="s">
        <v>1235</v>
      </c>
      <c r="E671" s="153" t="s">
        <v>1547</v>
      </c>
      <c r="F671" s="153">
        <v>1</v>
      </c>
      <c r="G671" s="153" t="s">
        <v>69</v>
      </c>
      <c r="H671" s="153">
        <v>1</v>
      </c>
      <c r="I671" s="153" t="s">
        <v>1711</v>
      </c>
      <c r="J671" s="153" t="s">
        <v>25</v>
      </c>
      <c r="K671" s="153" t="s">
        <v>26</v>
      </c>
      <c r="L671" s="153"/>
      <c r="M671" s="153" t="s">
        <v>213</v>
      </c>
      <c r="N671" s="153">
        <v>18125225</v>
      </c>
      <c r="O671" s="155">
        <v>3521008</v>
      </c>
      <c r="P671" s="7"/>
      <c r="Q671" s="12">
        <f>+IF(IFERROR(VLOOKUP(Tabla3[[#This Row],[Column14]],Tabla4[[NIT]:[TOTAL CREDITO]],3,FALSE),0)="",0,IFERROR(VLOOKUP(Tabla3[[#This Row],[Column14]],Tabla4[[NIT]:[TOTAL CREDITO]],3,FALSE),0))</f>
        <v>0</v>
      </c>
      <c r="R671" s="9">
        <f>+IFERROR(VLOOKUP(Tabla3[[#This Row],[Column14]],Tabla4[[NIT]:[TOTAL CREDITO]],6,FALSE),0)</f>
        <v>1000000000</v>
      </c>
      <c r="S6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1" s="5"/>
      <c r="AL671"/>
    </row>
    <row r="672" spans="1:38" ht="15" customHeight="1">
      <c r="A672" s="153" t="s">
        <v>1710</v>
      </c>
      <c r="B672" s="154">
        <v>42979</v>
      </c>
      <c r="C672" s="153" t="s">
        <v>1229</v>
      </c>
      <c r="D672" s="153" t="s">
        <v>1235</v>
      </c>
      <c r="E672" s="153" t="s">
        <v>1547</v>
      </c>
      <c r="F672" s="153">
        <v>1</v>
      </c>
      <c r="G672" s="153" t="s">
        <v>69</v>
      </c>
      <c r="H672" s="153">
        <v>1</v>
      </c>
      <c r="I672" s="153" t="s">
        <v>1711</v>
      </c>
      <c r="J672" s="153" t="s">
        <v>352</v>
      </c>
      <c r="K672" s="153" t="s">
        <v>353</v>
      </c>
      <c r="L672" s="153"/>
      <c r="M672" s="153" t="s">
        <v>213</v>
      </c>
      <c r="N672" s="153">
        <v>18125225</v>
      </c>
      <c r="O672" s="155">
        <v>6133613</v>
      </c>
      <c r="P672" s="7"/>
      <c r="Q672" s="12">
        <f>+IF(IFERROR(VLOOKUP(Tabla3[[#This Row],[Column14]],Tabla4[[NIT]:[TOTAL CREDITO]],3,FALSE),0)="",0,IFERROR(VLOOKUP(Tabla3[[#This Row],[Column14]],Tabla4[[NIT]:[TOTAL CREDITO]],3,FALSE),0))</f>
        <v>0</v>
      </c>
      <c r="R672" s="9">
        <f>+IFERROR(VLOOKUP(Tabla3[[#This Row],[Column14]],Tabla4[[NIT]:[TOTAL CREDITO]],6,FALSE),0)</f>
        <v>1000000000</v>
      </c>
      <c r="S6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2" s="5"/>
      <c r="AL672"/>
    </row>
    <row r="673" spans="1:38" ht="15" customHeight="1">
      <c r="A673" s="153" t="s">
        <v>1710</v>
      </c>
      <c r="B673" s="154">
        <v>42979</v>
      </c>
      <c r="C673" s="153" t="s">
        <v>1229</v>
      </c>
      <c r="D673" s="153" t="s">
        <v>1235</v>
      </c>
      <c r="E673" s="153" t="s">
        <v>1547</v>
      </c>
      <c r="F673" s="153">
        <v>1</v>
      </c>
      <c r="G673" s="153" t="s">
        <v>69</v>
      </c>
      <c r="H673" s="153">
        <v>1</v>
      </c>
      <c r="I673" s="153" t="s">
        <v>1711</v>
      </c>
      <c r="J673" s="153" t="s">
        <v>1550</v>
      </c>
      <c r="K673" s="153" t="s">
        <v>1426</v>
      </c>
      <c r="L673" s="153"/>
      <c r="M673" s="153" t="s">
        <v>213</v>
      </c>
      <c r="N673" s="153">
        <v>18125225</v>
      </c>
      <c r="O673" s="155">
        <v>3521008</v>
      </c>
      <c r="P673" s="7"/>
      <c r="Q673" s="12">
        <f>+IF(IFERROR(VLOOKUP(Tabla3[[#This Row],[Column14]],Tabla4[[NIT]:[TOTAL CREDITO]],3,FALSE),0)="",0,IFERROR(VLOOKUP(Tabla3[[#This Row],[Column14]],Tabla4[[NIT]:[TOTAL CREDITO]],3,FALSE),0))</f>
        <v>0</v>
      </c>
      <c r="R673" s="9">
        <f>+IFERROR(VLOOKUP(Tabla3[[#This Row],[Column14]],Tabla4[[NIT]:[TOTAL CREDITO]],6,FALSE),0)</f>
        <v>1000000000</v>
      </c>
      <c r="S6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3" s="5"/>
      <c r="AL673"/>
    </row>
    <row r="674" spans="1:38" ht="15" customHeight="1">
      <c r="A674" s="153" t="s">
        <v>1710</v>
      </c>
      <c r="B674" s="154">
        <v>42979</v>
      </c>
      <c r="C674" s="153" t="s">
        <v>1229</v>
      </c>
      <c r="D674" s="153" t="s">
        <v>1235</v>
      </c>
      <c r="E674" s="153" t="s">
        <v>1547</v>
      </c>
      <c r="F674" s="153">
        <v>1</v>
      </c>
      <c r="G674" s="153" t="s">
        <v>69</v>
      </c>
      <c r="H674" s="153">
        <v>1</v>
      </c>
      <c r="I674" s="153" t="s">
        <v>1711</v>
      </c>
      <c r="J674" s="153" t="s">
        <v>1433</v>
      </c>
      <c r="K674" s="153" t="s">
        <v>1426</v>
      </c>
      <c r="L674" s="153"/>
      <c r="M674" s="153" t="s">
        <v>213</v>
      </c>
      <c r="N674" s="153">
        <v>18125225</v>
      </c>
      <c r="O674" s="155">
        <v>3941176</v>
      </c>
      <c r="P674" s="7"/>
      <c r="Q674" s="12">
        <f>+IF(IFERROR(VLOOKUP(Tabla3[[#This Row],[Column14]],Tabla4[[NIT]:[TOTAL CREDITO]],3,FALSE),0)="",0,IFERROR(VLOOKUP(Tabla3[[#This Row],[Column14]],Tabla4[[NIT]:[TOTAL CREDITO]],3,FALSE),0))</f>
        <v>0</v>
      </c>
      <c r="R674" s="9">
        <f>+IFERROR(VLOOKUP(Tabla3[[#This Row],[Column14]],Tabla4[[NIT]:[TOTAL CREDITO]],6,FALSE),0)</f>
        <v>1000000000</v>
      </c>
      <c r="S6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4" s="5"/>
      <c r="AL674"/>
    </row>
    <row r="675" spans="1:38" ht="15" customHeight="1">
      <c r="A675" s="153" t="s">
        <v>1710</v>
      </c>
      <c r="B675" s="154">
        <v>42979</v>
      </c>
      <c r="C675" s="153" t="s">
        <v>1229</v>
      </c>
      <c r="D675" s="153" t="s">
        <v>1235</v>
      </c>
      <c r="E675" s="153" t="s">
        <v>1547</v>
      </c>
      <c r="F675" s="153">
        <v>1</v>
      </c>
      <c r="G675" s="153" t="s">
        <v>69</v>
      </c>
      <c r="H675" s="153">
        <v>1</v>
      </c>
      <c r="I675" s="153" t="s">
        <v>1711</v>
      </c>
      <c r="J675" s="153" t="s">
        <v>1437</v>
      </c>
      <c r="K675" s="153" t="s">
        <v>1436</v>
      </c>
      <c r="L675" s="153"/>
      <c r="M675" s="153" t="s">
        <v>213</v>
      </c>
      <c r="N675" s="153">
        <v>18125225</v>
      </c>
      <c r="O675" s="155">
        <v>3696639</v>
      </c>
      <c r="P675" s="7"/>
      <c r="Q675" s="12">
        <f>+IF(IFERROR(VLOOKUP(Tabla3[[#This Row],[Column14]],Tabla4[[NIT]:[TOTAL CREDITO]],3,FALSE),0)="",0,IFERROR(VLOOKUP(Tabla3[[#This Row],[Column14]],Tabla4[[NIT]:[TOTAL CREDITO]],3,FALSE),0))</f>
        <v>0</v>
      </c>
      <c r="R675" s="9">
        <f>+IFERROR(VLOOKUP(Tabla3[[#This Row],[Column14]],Tabla4[[NIT]:[TOTAL CREDITO]],6,FALSE),0)</f>
        <v>1000000000</v>
      </c>
      <c r="S6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5" s="5"/>
      <c r="AL675"/>
    </row>
    <row r="676" spans="1:38" ht="15" customHeight="1">
      <c r="A676" s="153" t="s">
        <v>1710</v>
      </c>
      <c r="B676" s="154">
        <v>42979</v>
      </c>
      <c r="C676" s="153" t="s">
        <v>1229</v>
      </c>
      <c r="D676" s="153" t="s">
        <v>1235</v>
      </c>
      <c r="E676" s="153" t="s">
        <v>1547</v>
      </c>
      <c r="F676" s="153">
        <v>2</v>
      </c>
      <c r="G676" s="153" t="s">
        <v>69</v>
      </c>
      <c r="H676" s="153">
        <v>2</v>
      </c>
      <c r="I676" s="153" t="s">
        <v>1711</v>
      </c>
      <c r="J676" s="153" t="s">
        <v>1437</v>
      </c>
      <c r="K676" s="153" t="s">
        <v>1438</v>
      </c>
      <c r="L676" s="153"/>
      <c r="M676" s="153" t="s">
        <v>213</v>
      </c>
      <c r="N676" s="153">
        <v>18125225</v>
      </c>
      <c r="O676" s="155">
        <v>3696639</v>
      </c>
      <c r="P676" s="7"/>
      <c r="Q676" s="12">
        <f>+IF(IFERROR(VLOOKUP(Tabla3[[#This Row],[Column14]],Tabla4[[NIT]:[TOTAL CREDITO]],3,FALSE),0)="",0,IFERROR(VLOOKUP(Tabla3[[#This Row],[Column14]],Tabla4[[NIT]:[TOTAL CREDITO]],3,FALSE),0))</f>
        <v>0</v>
      </c>
      <c r="R676" s="9">
        <f>+IFERROR(VLOOKUP(Tabla3[[#This Row],[Column14]],Tabla4[[NIT]:[TOTAL CREDITO]],6,FALSE),0)</f>
        <v>1000000000</v>
      </c>
      <c r="S6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6" s="5"/>
      <c r="AL676"/>
    </row>
    <row r="677" spans="1:38" ht="15" customHeight="1">
      <c r="A677" s="153" t="s">
        <v>1710</v>
      </c>
      <c r="B677" s="154">
        <v>42979</v>
      </c>
      <c r="C677" s="153" t="s">
        <v>1229</v>
      </c>
      <c r="D677" s="153" t="s">
        <v>1235</v>
      </c>
      <c r="E677" s="153" t="s">
        <v>1547</v>
      </c>
      <c r="F677" s="153">
        <v>3</v>
      </c>
      <c r="G677" s="153" t="s">
        <v>69</v>
      </c>
      <c r="H677" s="153">
        <v>3</v>
      </c>
      <c r="I677" s="153" t="s">
        <v>1711</v>
      </c>
      <c r="J677" s="153" t="s">
        <v>1437</v>
      </c>
      <c r="K677" s="153" t="s">
        <v>16</v>
      </c>
      <c r="L677" s="153"/>
      <c r="M677" s="153" t="s">
        <v>213</v>
      </c>
      <c r="N677" s="153">
        <v>18125225</v>
      </c>
      <c r="O677" s="155">
        <v>3696639</v>
      </c>
      <c r="P677" s="7"/>
      <c r="Q677" s="12">
        <f>+IF(IFERROR(VLOOKUP(Tabla3[[#This Row],[Column14]],Tabla4[[NIT]:[TOTAL CREDITO]],3,FALSE),0)="",0,IFERROR(VLOOKUP(Tabla3[[#This Row],[Column14]],Tabla4[[NIT]:[TOTAL CREDITO]],3,FALSE),0))</f>
        <v>0</v>
      </c>
      <c r="R677" s="9">
        <f>+IFERROR(VLOOKUP(Tabla3[[#This Row],[Column14]],Tabla4[[NIT]:[TOTAL CREDITO]],6,FALSE),0)</f>
        <v>1000000000</v>
      </c>
      <c r="S6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7" s="5"/>
      <c r="AL677"/>
    </row>
    <row r="678" spans="1:38" ht="15" customHeight="1">
      <c r="A678" s="153" t="s">
        <v>1712</v>
      </c>
      <c r="B678" s="154">
        <v>42979</v>
      </c>
      <c r="C678" s="153" t="s">
        <v>1229</v>
      </c>
      <c r="D678" s="153" t="s">
        <v>1235</v>
      </c>
      <c r="E678" s="153" t="s">
        <v>1547</v>
      </c>
      <c r="F678" s="153">
        <v>1</v>
      </c>
      <c r="G678" s="153" t="s">
        <v>69</v>
      </c>
      <c r="H678" s="153">
        <v>1</v>
      </c>
      <c r="I678" s="153" t="s">
        <v>1713</v>
      </c>
      <c r="J678" s="153" t="s">
        <v>352</v>
      </c>
      <c r="K678" s="153" t="s">
        <v>353</v>
      </c>
      <c r="L678" s="153"/>
      <c r="M678" s="153" t="s">
        <v>70</v>
      </c>
      <c r="N678" s="153">
        <v>18125225</v>
      </c>
      <c r="O678" s="155">
        <v>6133613</v>
      </c>
      <c r="P678" s="7"/>
      <c r="Q678" s="12">
        <f>+IF(IFERROR(VLOOKUP(Tabla3[[#This Row],[Column14]],Tabla4[[NIT]:[TOTAL CREDITO]],3,FALSE),0)="",0,IFERROR(VLOOKUP(Tabla3[[#This Row],[Column14]],Tabla4[[NIT]:[TOTAL CREDITO]],3,FALSE),0))</f>
        <v>0</v>
      </c>
      <c r="R678" s="9">
        <f>+IFERROR(VLOOKUP(Tabla3[[#This Row],[Column14]],Tabla4[[NIT]:[TOTAL CREDITO]],6,FALSE),0)</f>
        <v>1000000000</v>
      </c>
      <c r="S6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8" s="5"/>
      <c r="AL678"/>
    </row>
    <row r="679" spans="1:38" ht="15" customHeight="1">
      <c r="A679" s="153" t="s">
        <v>1714</v>
      </c>
      <c r="B679" s="154">
        <v>42979</v>
      </c>
      <c r="C679" s="153" t="s">
        <v>1229</v>
      </c>
      <c r="D679" s="153" t="s">
        <v>1235</v>
      </c>
      <c r="E679" s="153" t="s">
        <v>1547</v>
      </c>
      <c r="F679" s="153">
        <v>1</v>
      </c>
      <c r="G679" s="153" t="s">
        <v>69</v>
      </c>
      <c r="H679" s="153">
        <v>1</v>
      </c>
      <c r="I679" s="153" t="s">
        <v>1715</v>
      </c>
      <c r="J679" s="153" t="s">
        <v>1442</v>
      </c>
      <c r="K679" s="153" t="s">
        <v>16</v>
      </c>
      <c r="L679" s="153"/>
      <c r="M679" s="153" t="s">
        <v>210</v>
      </c>
      <c r="N679" s="153">
        <v>18125225</v>
      </c>
      <c r="O679" s="155">
        <v>11496063</v>
      </c>
      <c r="P679" s="7"/>
      <c r="Q679" s="12">
        <f>+IF(IFERROR(VLOOKUP(Tabla3[[#This Row],[Column14]],Tabla4[[NIT]:[TOTAL CREDITO]],3,FALSE),0)="",0,IFERROR(VLOOKUP(Tabla3[[#This Row],[Column14]],Tabla4[[NIT]:[TOTAL CREDITO]],3,FALSE),0))</f>
        <v>0</v>
      </c>
      <c r="R679" s="9">
        <f>+IFERROR(VLOOKUP(Tabla3[[#This Row],[Column14]],Tabla4[[NIT]:[TOTAL CREDITO]],6,FALSE),0)</f>
        <v>1000000000</v>
      </c>
      <c r="S6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79" s="5"/>
      <c r="AL679"/>
    </row>
    <row r="680" spans="1:38" ht="15" customHeight="1">
      <c r="A680" s="153" t="s">
        <v>1714</v>
      </c>
      <c r="B680" s="154">
        <v>42979</v>
      </c>
      <c r="C680" s="153" t="s">
        <v>1229</v>
      </c>
      <c r="D680" s="153" t="s">
        <v>1235</v>
      </c>
      <c r="E680" s="153" t="s">
        <v>1547</v>
      </c>
      <c r="F680" s="153">
        <v>4</v>
      </c>
      <c r="G680" s="153" t="s">
        <v>69</v>
      </c>
      <c r="H680" s="153">
        <v>4</v>
      </c>
      <c r="I680" s="153" t="s">
        <v>1715</v>
      </c>
      <c r="J680" s="153" t="s">
        <v>14</v>
      </c>
      <c r="K680" s="153" t="s">
        <v>17</v>
      </c>
      <c r="L680" s="153"/>
      <c r="M680" s="153" t="s">
        <v>210</v>
      </c>
      <c r="N680" s="153">
        <v>18125225</v>
      </c>
      <c r="O680" s="155">
        <v>3360504</v>
      </c>
      <c r="P680" s="7"/>
      <c r="Q680" s="12">
        <f>+IF(IFERROR(VLOOKUP(Tabla3[[#This Row],[Column14]],Tabla4[[NIT]:[TOTAL CREDITO]],3,FALSE),0)="",0,IFERROR(VLOOKUP(Tabla3[[#This Row],[Column14]],Tabla4[[NIT]:[TOTAL CREDITO]],3,FALSE),0))</f>
        <v>0</v>
      </c>
      <c r="R680" s="9">
        <f>+IFERROR(VLOOKUP(Tabla3[[#This Row],[Column14]],Tabla4[[NIT]:[TOTAL CREDITO]],6,FALSE),0)</f>
        <v>1000000000</v>
      </c>
      <c r="S6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0" s="5"/>
      <c r="AL680"/>
    </row>
    <row r="681" spans="1:38" ht="15" customHeight="1">
      <c r="A681" s="153" t="s">
        <v>1714</v>
      </c>
      <c r="B681" s="154">
        <v>42979</v>
      </c>
      <c r="C681" s="153" t="s">
        <v>1229</v>
      </c>
      <c r="D681" s="153" t="s">
        <v>1235</v>
      </c>
      <c r="E681" s="153" t="s">
        <v>1547</v>
      </c>
      <c r="F681" s="153">
        <v>3</v>
      </c>
      <c r="G681" s="153" t="s">
        <v>69</v>
      </c>
      <c r="H681" s="153">
        <v>3</v>
      </c>
      <c r="I681" s="153" t="s">
        <v>1715</v>
      </c>
      <c r="J681" s="153" t="s">
        <v>14</v>
      </c>
      <c r="K681" s="153" t="s">
        <v>15</v>
      </c>
      <c r="L681" s="153"/>
      <c r="M681" s="153" t="s">
        <v>210</v>
      </c>
      <c r="N681" s="153">
        <v>18125225</v>
      </c>
      <c r="O681" s="155">
        <v>3360504</v>
      </c>
      <c r="P681" s="7"/>
      <c r="Q681" s="12">
        <f>+IF(IFERROR(VLOOKUP(Tabla3[[#This Row],[Column14]],Tabla4[[NIT]:[TOTAL CREDITO]],3,FALSE),0)="",0,IFERROR(VLOOKUP(Tabla3[[#This Row],[Column14]],Tabla4[[NIT]:[TOTAL CREDITO]],3,FALSE),0))</f>
        <v>0</v>
      </c>
      <c r="R681" s="9">
        <f>+IFERROR(VLOOKUP(Tabla3[[#This Row],[Column14]],Tabla4[[NIT]:[TOTAL CREDITO]],6,FALSE),0)</f>
        <v>1000000000</v>
      </c>
      <c r="S6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1" s="5"/>
      <c r="AL681"/>
    </row>
    <row r="682" spans="1:38" ht="15" customHeight="1">
      <c r="A682" s="153" t="s">
        <v>1714</v>
      </c>
      <c r="B682" s="154">
        <v>42979</v>
      </c>
      <c r="C682" s="153" t="s">
        <v>1229</v>
      </c>
      <c r="D682" s="153" t="s">
        <v>1235</v>
      </c>
      <c r="E682" s="153" t="s">
        <v>1547</v>
      </c>
      <c r="F682" s="153">
        <v>1</v>
      </c>
      <c r="G682" s="153" t="s">
        <v>69</v>
      </c>
      <c r="H682" s="153">
        <v>1</v>
      </c>
      <c r="I682" s="153" t="s">
        <v>1715</v>
      </c>
      <c r="J682" s="153" t="s">
        <v>27</v>
      </c>
      <c r="K682" s="153" t="s">
        <v>32</v>
      </c>
      <c r="L682" s="153"/>
      <c r="M682" s="153" t="s">
        <v>210</v>
      </c>
      <c r="N682" s="153">
        <v>18125225</v>
      </c>
      <c r="O682" s="155">
        <v>5789916</v>
      </c>
      <c r="P682" s="7"/>
      <c r="Q682" s="12">
        <f>+IF(IFERROR(VLOOKUP(Tabla3[[#This Row],[Column14]],Tabla4[[NIT]:[TOTAL CREDITO]],3,FALSE),0)="",0,IFERROR(VLOOKUP(Tabla3[[#This Row],[Column14]],Tabla4[[NIT]:[TOTAL CREDITO]],3,FALSE),0))</f>
        <v>0</v>
      </c>
      <c r="R682" s="9">
        <f>+IFERROR(VLOOKUP(Tabla3[[#This Row],[Column14]],Tabla4[[NIT]:[TOTAL CREDITO]],6,FALSE),0)</f>
        <v>1000000000</v>
      </c>
      <c r="S6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2" s="5"/>
      <c r="AL682"/>
    </row>
    <row r="683" spans="1:38" ht="15" customHeight="1">
      <c r="A683" s="153" t="s">
        <v>1714</v>
      </c>
      <c r="B683" s="154">
        <v>42979</v>
      </c>
      <c r="C683" s="153" t="s">
        <v>1229</v>
      </c>
      <c r="D683" s="153" t="s">
        <v>1235</v>
      </c>
      <c r="E683" s="153" t="s">
        <v>1547</v>
      </c>
      <c r="F683" s="153">
        <v>1</v>
      </c>
      <c r="G683" s="153" t="s">
        <v>69</v>
      </c>
      <c r="H683" s="153">
        <v>1</v>
      </c>
      <c r="I683" s="153" t="s">
        <v>1715</v>
      </c>
      <c r="J683" s="153" t="s">
        <v>27</v>
      </c>
      <c r="K683" s="153" t="s">
        <v>16</v>
      </c>
      <c r="L683" s="153"/>
      <c r="M683" s="153" t="s">
        <v>210</v>
      </c>
      <c r="N683" s="153">
        <v>18125225</v>
      </c>
      <c r="O683" s="155">
        <v>5789916</v>
      </c>
      <c r="P683" s="7"/>
      <c r="Q683" s="12">
        <f>+IF(IFERROR(VLOOKUP(Tabla3[[#This Row],[Column14]],Tabla4[[NIT]:[TOTAL CREDITO]],3,FALSE),0)="",0,IFERROR(VLOOKUP(Tabla3[[#This Row],[Column14]],Tabla4[[NIT]:[TOTAL CREDITO]],3,FALSE),0))</f>
        <v>0</v>
      </c>
      <c r="R683" s="9">
        <f>+IFERROR(VLOOKUP(Tabla3[[#This Row],[Column14]],Tabla4[[NIT]:[TOTAL CREDITO]],6,FALSE),0)</f>
        <v>1000000000</v>
      </c>
      <c r="S6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3" s="5"/>
      <c r="AL683"/>
    </row>
    <row r="684" spans="1:38" ht="15" customHeight="1">
      <c r="A684" s="153" t="s">
        <v>1714</v>
      </c>
      <c r="B684" s="154">
        <v>42979</v>
      </c>
      <c r="C684" s="153" t="s">
        <v>1229</v>
      </c>
      <c r="D684" s="153" t="s">
        <v>1235</v>
      </c>
      <c r="E684" s="153" t="s">
        <v>1547</v>
      </c>
      <c r="F684" s="153">
        <v>2</v>
      </c>
      <c r="G684" s="153" t="s">
        <v>69</v>
      </c>
      <c r="H684" s="153">
        <v>2</v>
      </c>
      <c r="I684" s="153" t="s">
        <v>1715</v>
      </c>
      <c r="J684" s="153" t="s">
        <v>25</v>
      </c>
      <c r="K684" s="153" t="s">
        <v>26</v>
      </c>
      <c r="L684" s="153"/>
      <c r="M684" s="153" t="s">
        <v>210</v>
      </c>
      <c r="N684" s="153">
        <v>18125225</v>
      </c>
      <c r="O684" s="155">
        <v>3521008</v>
      </c>
      <c r="P684" s="7"/>
      <c r="Q684" s="12">
        <f>+IF(IFERROR(VLOOKUP(Tabla3[[#This Row],[Column14]],Tabla4[[NIT]:[TOTAL CREDITO]],3,FALSE),0)="",0,IFERROR(VLOOKUP(Tabla3[[#This Row],[Column14]],Tabla4[[NIT]:[TOTAL CREDITO]],3,FALSE),0))</f>
        <v>0</v>
      </c>
      <c r="R684" s="9">
        <f>+IFERROR(VLOOKUP(Tabla3[[#This Row],[Column14]],Tabla4[[NIT]:[TOTAL CREDITO]],6,FALSE),0)</f>
        <v>1000000000</v>
      </c>
      <c r="S6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4" s="5"/>
      <c r="AL684"/>
    </row>
    <row r="685" spans="1:38" ht="15" customHeight="1">
      <c r="A685" s="153" t="s">
        <v>1714</v>
      </c>
      <c r="B685" s="154">
        <v>42979</v>
      </c>
      <c r="C685" s="153" t="s">
        <v>1229</v>
      </c>
      <c r="D685" s="153" t="s">
        <v>1235</v>
      </c>
      <c r="E685" s="153" t="s">
        <v>1547</v>
      </c>
      <c r="F685" s="153">
        <v>1</v>
      </c>
      <c r="G685" s="153" t="s">
        <v>69</v>
      </c>
      <c r="H685" s="153">
        <v>1</v>
      </c>
      <c r="I685" s="153" t="s">
        <v>1715</v>
      </c>
      <c r="J685" s="153" t="s">
        <v>1550</v>
      </c>
      <c r="K685" s="153" t="s">
        <v>1438</v>
      </c>
      <c r="L685" s="153"/>
      <c r="M685" s="153" t="s">
        <v>210</v>
      </c>
      <c r="N685" s="153">
        <v>18125225</v>
      </c>
      <c r="O685" s="155">
        <v>3521008</v>
      </c>
      <c r="P685" s="7"/>
      <c r="Q685" s="12">
        <f>+IF(IFERROR(VLOOKUP(Tabla3[[#This Row],[Column14]],Tabla4[[NIT]:[TOTAL CREDITO]],3,FALSE),0)="",0,IFERROR(VLOOKUP(Tabla3[[#This Row],[Column14]],Tabla4[[NIT]:[TOTAL CREDITO]],3,FALSE),0))</f>
        <v>0</v>
      </c>
      <c r="R685" s="9">
        <f>+IFERROR(VLOOKUP(Tabla3[[#This Row],[Column14]],Tabla4[[NIT]:[TOTAL CREDITO]],6,FALSE),0)</f>
        <v>1000000000</v>
      </c>
      <c r="S6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5" s="5"/>
      <c r="AL685"/>
    </row>
    <row r="686" spans="1:38" ht="15" customHeight="1">
      <c r="A686" s="153" t="s">
        <v>1714</v>
      </c>
      <c r="B686" s="154">
        <v>42979</v>
      </c>
      <c r="C686" s="153" t="s">
        <v>1229</v>
      </c>
      <c r="D686" s="153" t="s">
        <v>1235</v>
      </c>
      <c r="E686" s="153" t="s">
        <v>1547</v>
      </c>
      <c r="F686" s="153">
        <v>1</v>
      </c>
      <c r="G686" s="153" t="s">
        <v>69</v>
      </c>
      <c r="H686" s="153">
        <v>1</v>
      </c>
      <c r="I686" s="153" t="s">
        <v>1715</v>
      </c>
      <c r="J686" s="153" t="s">
        <v>1550</v>
      </c>
      <c r="K686" s="153" t="s">
        <v>1426</v>
      </c>
      <c r="L686" s="153"/>
      <c r="M686" s="153" t="s">
        <v>210</v>
      </c>
      <c r="N686" s="153">
        <v>18125225</v>
      </c>
      <c r="O686" s="155">
        <v>3521008</v>
      </c>
      <c r="P686" s="7"/>
      <c r="Q686" s="12">
        <f>+IF(IFERROR(VLOOKUP(Tabla3[[#This Row],[Column14]],Tabla4[[NIT]:[TOTAL CREDITO]],3,FALSE),0)="",0,IFERROR(VLOOKUP(Tabla3[[#This Row],[Column14]],Tabla4[[NIT]:[TOTAL CREDITO]],3,FALSE),0))</f>
        <v>0</v>
      </c>
      <c r="R686" s="9">
        <f>+IFERROR(VLOOKUP(Tabla3[[#This Row],[Column14]],Tabla4[[NIT]:[TOTAL CREDITO]],6,FALSE),0)</f>
        <v>1000000000</v>
      </c>
      <c r="S6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6" s="5"/>
      <c r="AL686"/>
    </row>
    <row r="687" spans="1:38" ht="15" customHeight="1">
      <c r="A687" s="153" t="s">
        <v>1716</v>
      </c>
      <c r="B687" s="154">
        <v>42979</v>
      </c>
      <c r="C687" s="153" t="s">
        <v>1229</v>
      </c>
      <c r="D687" s="153" t="s">
        <v>1235</v>
      </c>
      <c r="E687" s="153" t="s">
        <v>1547</v>
      </c>
      <c r="F687" s="153">
        <v>2</v>
      </c>
      <c r="G687" s="153" t="s">
        <v>69</v>
      </c>
      <c r="H687" s="153">
        <v>2</v>
      </c>
      <c r="I687" s="153" t="s">
        <v>1717</v>
      </c>
      <c r="J687" s="153" t="s">
        <v>14</v>
      </c>
      <c r="K687" s="153" t="s">
        <v>17</v>
      </c>
      <c r="L687" s="153"/>
      <c r="M687" s="153" t="s">
        <v>214</v>
      </c>
      <c r="N687" s="153">
        <v>18125225</v>
      </c>
      <c r="O687" s="155">
        <v>3360504</v>
      </c>
      <c r="P687" s="7"/>
      <c r="Q687" s="12">
        <f>+IF(IFERROR(VLOOKUP(Tabla3[[#This Row],[Column14]],Tabla4[[NIT]:[TOTAL CREDITO]],3,FALSE),0)="",0,IFERROR(VLOOKUP(Tabla3[[#This Row],[Column14]],Tabla4[[NIT]:[TOTAL CREDITO]],3,FALSE),0))</f>
        <v>0</v>
      </c>
      <c r="R687" s="9">
        <f>+IFERROR(VLOOKUP(Tabla3[[#This Row],[Column14]],Tabla4[[NIT]:[TOTAL CREDITO]],6,FALSE),0)</f>
        <v>1000000000</v>
      </c>
      <c r="S6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7" s="5"/>
      <c r="AL687"/>
    </row>
    <row r="688" spans="1:38" ht="15" customHeight="1">
      <c r="A688" s="153" t="s">
        <v>1716</v>
      </c>
      <c r="B688" s="154">
        <v>42979</v>
      </c>
      <c r="C688" s="153" t="s">
        <v>1229</v>
      </c>
      <c r="D688" s="153" t="s">
        <v>1235</v>
      </c>
      <c r="E688" s="153" t="s">
        <v>1547</v>
      </c>
      <c r="F688" s="153">
        <v>3</v>
      </c>
      <c r="G688" s="153" t="s">
        <v>69</v>
      </c>
      <c r="H688" s="153">
        <v>3</v>
      </c>
      <c r="I688" s="153" t="s">
        <v>1717</v>
      </c>
      <c r="J688" s="153" t="s">
        <v>14</v>
      </c>
      <c r="K688" s="153" t="s">
        <v>16</v>
      </c>
      <c r="L688" s="153"/>
      <c r="M688" s="153" t="s">
        <v>214</v>
      </c>
      <c r="N688" s="153">
        <v>18125225</v>
      </c>
      <c r="O688" s="155">
        <v>3360504</v>
      </c>
      <c r="P688" s="7"/>
      <c r="Q688" s="12">
        <f>+IF(IFERROR(VLOOKUP(Tabla3[[#This Row],[Column14]],Tabla4[[NIT]:[TOTAL CREDITO]],3,FALSE),0)="",0,IFERROR(VLOOKUP(Tabla3[[#This Row],[Column14]],Tabla4[[NIT]:[TOTAL CREDITO]],3,FALSE),0))</f>
        <v>0</v>
      </c>
      <c r="R688" s="9">
        <f>+IFERROR(VLOOKUP(Tabla3[[#This Row],[Column14]],Tabla4[[NIT]:[TOTAL CREDITO]],6,FALSE),0)</f>
        <v>1000000000</v>
      </c>
      <c r="S6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8" s="5"/>
      <c r="AL688"/>
    </row>
    <row r="689" spans="1:38" ht="15" customHeight="1">
      <c r="A689" s="153" t="s">
        <v>1716</v>
      </c>
      <c r="B689" s="154">
        <v>42979</v>
      </c>
      <c r="C689" s="153" t="s">
        <v>1229</v>
      </c>
      <c r="D689" s="153" t="s">
        <v>1235</v>
      </c>
      <c r="E689" s="153" t="s">
        <v>1547</v>
      </c>
      <c r="F689" s="153">
        <v>4</v>
      </c>
      <c r="G689" s="153" t="s">
        <v>69</v>
      </c>
      <c r="H689" s="153">
        <v>4</v>
      </c>
      <c r="I689" s="153" t="s">
        <v>1717</v>
      </c>
      <c r="J689" s="153" t="s">
        <v>27</v>
      </c>
      <c r="K689" s="153" t="s">
        <v>16</v>
      </c>
      <c r="L689" s="153"/>
      <c r="M689" s="153" t="s">
        <v>214</v>
      </c>
      <c r="N689" s="153">
        <v>18125225</v>
      </c>
      <c r="O689" s="155">
        <v>5789916</v>
      </c>
      <c r="P689" s="7"/>
      <c r="Q689" s="12">
        <f>+IF(IFERROR(VLOOKUP(Tabla3[[#This Row],[Column14]],Tabla4[[NIT]:[TOTAL CREDITO]],3,FALSE),0)="",0,IFERROR(VLOOKUP(Tabla3[[#This Row],[Column14]],Tabla4[[NIT]:[TOTAL CREDITO]],3,FALSE),0))</f>
        <v>0</v>
      </c>
      <c r="R689" s="9">
        <f>+IFERROR(VLOOKUP(Tabla3[[#This Row],[Column14]],Tabla4[[NIT]:[TOTAL CREDITO]],6,FALSE),0)</f>
        <v>1000000000</v>
      </c>
      <c r="S6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89" s="5"/>
      <c r="AL689"/>
    </row>
    <row r="690" spans="1:38" ht="15" customHeight="1">
      <c r="A690" s="153" t="s">
        <v>1716</v>
      </c>
      <c r="B690" s="154">
        <v>42979</v>
      </c>
      <c r="C690" s="153" t="s">
        <v>1229</v>
      </c>
      <c r="D690" s="153" t="s">
        <v>1235</v>
      </c>
      <c r="E690" s="153" t="s">
        <v>1547</v>
      </c>
      <c r="F690" s="153">
        <v>1</v>
      </c>
      <c r="G690" s="153" t="s">
        <v>69</v>
      </c>
      <c r="H690" s="153">
        <v>1</v>
      </c>
      <c r="I690" s="153" t="s">
        <v>1717</v>
      </c>
      <c r="J690" s="153" t="s">
        <v>1433</v>
      </c>
      <c r="K690" s="153" t="s">
        <v>1426</v>
      </c>
      <c r="L690" s="153"/>
      <c r="M690" s="153" t="s">
        <v>214</v>
      </c>
      <c r="N690" s="153">
        <v>18125225</v>
      </c>
      <c r="O690" s="155">
        <v>3941176</v>
      </c>
      <c r="P690" s="7"/>
      <c r="Q690" s="12">
        <f>+IF(IFERROR(VLOOKUP(Tabla3[[#This Row],[Column14]],Tabla4[[NIT]:[TOTAL CREDITO]],3,FALSE),0)="",0,IFERROR(VLOOKUP(Tabla3[[#This Row],[Column14]],Tabla4[[NIT]:[TOTAL CREDITO]],3,FALSE),0))</f>
        <v>0</v>
      </c>
      <c r="R690" s="9">
        <f>+IFERROR(VLOOKUP(Tabla3[[#This Row],[Column14]],Tabla4[[NIT]:[TOTAL CREDITO]],6,FALSE),0)</f>
        <v>1000000000</v>
      </c>
      <c r="S6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0" s="5"/>
      <c r="AL690"/>
    </row>
    <row r="691" spans="1:38" ht="15" customHeight="1">
      <c r="A691" s="153" t="s">
        <v>1716</v>
      </c>
      <c r="B691" s="154">
        <v>42979</v>
      </c>
      <c r="C691" s="153" t="s">
        <v>1229</v>
      </c>
      <c r="D691" s="153" t="s">
        <v>1235</v>
      </c>
      <c r="E691" s="153" t="s">
        <v>1547</v>
      </c>
      <c r="F691" s="153">
        <v>1</v>
      </c>
      <c r="G691" s="153" t="s">
        <v>69</v>
      </c>
      <c r="H691" s="153">
        <v>1</v>
      </c>
      <c r="I691" s="153" t="s">
        <v>1717</v>
      </c>
      <c r="J691" s="153" t="s">
        <v>1437</v>
      </c>
      <c r="K691" s="153" t="s">
        <v>1438</v>
      </c>
      <c r="L691" s="153"/>
      <c r="M691" s="153" t="s">
        <v>214</v>
      </c>
      <c r="N691" s="153">
        <v>18125225</v>
      </c>
      <c r="O691" s="155">
        <v>3696639</v>
      </c>
      <c r="P691" s="7"/>
      <c r="Q691" s="12">
        <f>+IF(IFERROR(VLOOKUP(Tabla3[[#This Row],[Column14]],Tabla4[[NIT]:[TOTAL CREDITO]],3,FALSE),0)="",0,IFERROR(VLOOKUP(Tabla3[[#This Row],[Column14]],Tabla4[[NIT]:[TOTAL CREDITO]],3,FALSE),0))</f>
        <v>0</v>
      </c>
      <c r="R691" s="9">
        <f>+IFERROR(VLOOKUP(Tabla3[[#This Row],[Column14]],Tabla4[[NIT]:[TOTAL CREDITO]],6,FALSE),0)</f>
        <v>1000000000</v>
      </c>
      <c r="S6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1" s="5"/>
      <c r="AL691"/>
    </row>
    <row r="692" spans="1:38" ht="15" customHeight="1">
      <c r="A692" s="153" t="s">
        <v>1718</v>
      </c>
      <c r="B692" s="154">
        <v>42979</v>
      </c>
      <c r="C692" s="153" t="s">
        <v>1229</v>
      </c>
      <c r="D692" s="153" t="s">
        <v>1235</v>
      </c>
      <c r="E692" s="153" t="s">
        <v>1547</v>
      </c>
      <c r="F692" s="153">
        <v>1</v>
      </c>
      <c r="G692" s="153" t="s">
        <v>69</v>
      </c>
      <c r="H692" s="153">
        <v>1</v>
      </c>
      <c r="I692" s="153" t="s">
        <v>1719</v>
      </c>
      <c r="J692" s="153" t="s">
        <v>1550</v>
      </c>
      <c r="K692" s="153" t="s">
        <v>1426</v>
      </c>
      <c r="L692" s="153"/>
      <c r="M692" s="153" t="s">
        <v>80</v>
      </c>
      <c r="N692" s="153">
        <v>18125225</v>
      </c>
      <c r="O692" s="155">
        <v>3521008</v>
      </c>
      <c r="P692" s="7"/>
      <c r="Q692" s="12">
        <f>+IF(IFERROR(VLOOKUP(Tabla3[[#This Row],[Column14]],Tabla4[[NIT]:[TOTAL CREDITO]],3,FALSE),0)="",0,IFERROR(VLOOKUP(Tabla3[[#This Row],[Column14]],Tabla4[[NIT]:[TOTAL CREDITO]],3,FALSE),0))</f>
        <v>0</v>
      </c>
      <c r="R692" s="9">
        <f>+IFERROR(VLOOKUP(Tabla3[[#This Row],[Column14]],Tabla4[[NIT]:[TOTAL CREDITO]],6,FALSE),0)</f>
        <v>1000000000</v>
      </c>
      <c r="S6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2" s="5"/>
      <c r="AL692"/>
    </row>
    <row r="693" spans="1:38" ht="15" customHeight="1">
      <c r="A693" s="153" t="s">
        <v>1720</v>
      </c>
      <c r="B693" s="154">
        <v>42979</v>
      </c>
      <c r="C693" s="153" t="s">
        <v>1229</v>
      </c>
      <c r="D693" s="153" t="s">
        <v>1235</v>
      </c>
      <c r="E693" s="153" t="s">
        <v>1547</v>
      </c>
      <c r="F693" s="153">
        <v>1</v>
      </c>
      <c r="G693" s="153" t="s">
        <v>69</v>
      </c>
      <c r="H693" s="153">
        <v>1</v>
      </c>
      <c r="I693" s="153" t="s">
        <v>1721</v>
      </c>
      <c r="J693" s="153" t="s">
        <v>25</v>
      </c>
      <c r="K693" s="153" t="s">
        <v>26</v>
      </c>
      <c r="L693" s="153"/>
      <c r="M693" s="153" t="s">
        <v>84</v>
      </c>
      <c r="N693" s="153">
        <v>18125225</v>
      </c>
      <c r="O693" s="155">
        <v>3521008</v>
      </c>
      <c r="P693" s="7"/>
      <c r="Q693" s="12">
        <f>+IF(IFERROR(VLOOKUP(Tabla3[[#This Row],[Column14]],Tabla4[[NIT]:[TOTAL CREDITO]],3,FALSE),0)="",0,IFERROR(VLOOKUP(Tabla3[[#This Row],[Column14]],Tabla4[[NIT]:[TOTAL CREDITO]],3,FALSE),0))</f>
        <v>0</v>
      </c>
      <c r="R693" s="9">
        <f>+IFERROR(VLOOKUP(Tabla3[[#This Row],[Column14]],Tabla4[[NIT]:[TOTAL CREDITO]],6,FALSE),0)</f>
        <v>1000000000</v>
      </c>
      <c r="S6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3" s="5"/>
      <c r="AL693"/>
    </row>
    <row r="694" spans="1:38" ht="15" customHeight="1">
      <c r="A694" s="153" t="s">
        <v>1720</v>
      </c>
      <c r="B694" s="154">
        <v>42979</v>
      </c>
      <c r="C694" s="153" t="s">
        <v>1229</v>
      </c>
      <c r="D694" s="153" t="s">
        <v>1235</v>
      </c>
      <c r="E694" s="153" t="s">
        <v>1547</v>
      </c>
      <c r="F694" s="153">
        <v>1</v>
      </c>
      <c r="G694" s="153" t="s">
        <v>69</v>
      </c>
      <c r="H694" s="153">
        <v>1</v>
      </c>
      <c r="I694" s="153" t="s">
        <v>1721</v>
      </c>
      <c r="J694" s="153" t="s">
        <v>1550</v>
      </c>
      <c r="K694" s="153" t="s">
        <v>1426</v>
      </c>
      <c r="L694" s="153"/>
      <c r="M694" s="153" t="s">
        <v>84</v>
      </c>
      <c r="N694" s="153">
        <v>18125225</v>
      </c>
      <c r="O694" s="155">
        <v>3521008</v>
      </c>
      <c r="P694" s="7"/>
      <c r="Q694" s="12">
        <f>+IF(IFERROR(VLOOKUP(Tabla3[[#This Row],[Column14]],Tabla4[[NIT]:[TOTAL CREDITO]],3,FALSE),0)="",0,IFERROR(VLOOKUP(Tabla3[[#This Row],[Column14]],Tabla4[[NIT]:[TOTAL CREDITO]],3,FALSE),0))</f>
        <v>0</v>
      </c>
      <c r="R694" s="9">
        <f>+IFERROR(VLOOKUP(Tabla3[[#This Row],[Column14]],Tabla4[[NIT]:[TOTAL CREDITO]],6,FALSE),0)</f>
        <v>1000000000</v>
      </c>
      <c r="S6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4" s="5"/>
      <c r="AL694"/>
    </row>
    <row r="695" spans="1:38" ht="15" customHeight="1">
      <c r="A695" s="153" t="s">
        <v>1720</v>
      </c>
      <c r="B695" s="154">
        <v>42979</v>
      </c>
      <c r="C695" s="153" t="s">
        <v>1229</v>
      </c>
      <c r="D695" s="153" t="s">
        <v>1235</v>
      </c>
      <c r="E695" s="153" t="s">
        <v>1547</v>
      </c>
      <c r="F695" s="153">
        <v>1</v>
      </c>
      <c r="G695" s="153" t="s">
        <v>69</v>
      </c>
      <c r="H695" s="153">
        <v>1</v>
      </c>
      <c r="I695" s="153" t="s">
        <v>1721</v>
      </c>
      <c r="J695" s="153" t="s">
        <v>1433</v>
      </c>
      <c r="K695" s="153" t="s">
        <v>1426</v>
      </c>
      <c r="L695" s="153"/>
      <c r="M695" s="153" t="s">
        <v>84</v>
      </c>
      <c r="N695" s="153">
        <v>18125225</v>
      </c>
      <c r="O695" s="155">
        <v>3941176</v>
      </c>
      <c r="P695" s="7"/>
      <c r="Q695" s="12">
        <f>+IF(IFERROR(VLOOKUP(Tabla3[[#This Row],[Column14]],Tabla4[[NIT]:[TOTAL CREDITO]],3,FALSE),0)="",0,IFERROR(VLOOKUP(Tabla3[[#This Row],[Column14]],Tabla4[[NIT]:[TOTAL CREDITO]],3,FALSE),0))</f>
        <v>0</v>
      </c>
      <c r="R695" s="9">
        <f>+IFERROR(VLOOKUP(Tabla3[[#This Row],[Column14]],Tabla4[[NIT]:[TOTAL CREDITO]],6,FALSE),0)</f>
        <v>1000000000</v>
      </c>
      <c r="S6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5" s="5"/>
      <c r="AL695"/>
    </row>
    <row r="696" spans="1:38" ht="15" customHeight="1">
      <c r="A696" s="153" t="s">
        <v>1722</v>
      </c>
      <c r="B696" s="154">
        <v>42979</v>
      </c>
      <c r="C696" s="153" t="s">
        <v>1545</v>
      </c>
      <c r="D696" s="153" t="s">
        <v>1235</v>
      </c>
      <c r="E696" s="153" t="s">
        <v>1547</v>
      </c>
      <c r="F696" s="153">
        <v>1</v>
      </c>
      <c r="G696" s="153" t="s">
        <v>71</v>
      </c>
      <c r="H696" s="153">
        <v>1</v>
      </c>
      <c r="I696" s="153" t="s">
        <v>72</v>
      </c>
      <c r="J696" s="153" t="s">
        <v>1442</v>
      </c>
      <c r="K696" s="153" t="s">
        <v>16</v>
      </c>
      <c r="L696" s="153"/>
      <c r="M696" s="153" t="s">
        <v>73</v>
      </c>
      <c r="N696" s="153">
        <v>16614938</v>
      </c>
      <c r="O696" s="155">
        <v>11496063</v>
      </c>
      <c r="P696" s="7"/>
      <c r="Q696" s="12">
        <f>+IF(IFERROR(VLOOKUP(Tabla3[[#This Row],[Column14]],Tabla4[[NIT]:[TOTAL CREDITO]],3,FALSE),0)="",0,IFERROR(VLOOKUP(Tabla3[[#This Row],[Column14]],Tabla4[[NIT]:[TOTAL CREDITO]],3,FALSE),0))</f>
        <v>94000000</v>
      </c>
      <c r="R696" s="9">
        <f>+IFERROR(VLOOKUP(Tabla3[[#This Row],[Column14]],Tabla4[[NIT]:[TOTAL CREDITO]],6,FALSE),0)</f>
        <v>315000000</v>
      </c>
      <c r="S6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6" s="5"/>
      <c r="AL696"/>
    </row>
    <row r="697" spans="1:38" ht="15" customHeight="1">
      <c r="A697" s="153" t="s">
        <v>1722</v>
      </c>
      <c r="B697" s="154">
        <v>42979</v>
      </c>
      <c r="C697" s="153" t="s">
        <v>1545</v>
      </c>
      <c r="D697" s="153" t="s">
        <v>1235</v>
      </c>
      <c r="E697" s="153" t="s">
        <v>1547</v>
      </c>
      <c r="F697" s="153">
        <v>5</v>
      </c>
      <c r="G697" s="153" t="s">
        <v>71</v>
      </c>
      <c r="H697" s="153">
        <v>5</v>
      </c>
      <c r="I697" s="153" t="s">
        <v>72</v>
      </c>
      <c r="J697" s="153" t="s">
        <v>14</v>
      </c>
      <c r="K697" s="153" t="s">
        <v>17</v>
      </c>
      <c r="L697" s="153"/>
      <c r="M697" s="153" t="s">
        <v>73</v>
      </c>
      <c r="N697" s="153">
        <v>16614938</v>
      </c>
      <c r="O697" s="155">
        <v>3360504</v>
      </c>
      <c r="P697" s="7"/>
      <c r="Q697" s="12">
        <f>+IF(IFERROR(VLOOKUP(Tabla3[[#This Row],[Column14]],Tabla4[[NIT]:[TOTAL CREDITO]],3,FALSE),0)="",0,IFERROR(VLOOKUP(Tabla3[[#This Row],[Column14]],Tabla4[[NIT]:[TOTAL CREDITO]],3,FALSE),0))</f>
        <v>94000000</v>
      </c>
      <c r="R697" s="9">
        <f>+IFERROR(VLOOKUP(Tabla3[[#This Row],[Column14]],Tabla4[[NIT]:[TOTAL CREDITO]],6,FALSE),0)</f>
        <v>315000000</v>
      </c>
      <c r="S6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7" s="5"/>
      <c r="AL697"/>
    </row>
    <row r="698" spans="1:38" ht="15" customHeight="1">
      <c r="A698" s="153" t="s">
        <v>1722</v>
      </c>
      <c r="B698" s="154">
        <v>42979</v>
      </c>
      <c r="C698" s="153" t="s">
        <v>1545</v>
      </c>
      <c r="D698" s="153" t="s">
        <v>1235</v>
      </c>
      <c r="E698" s="153" t="s">
        <v>1547</v>
      </c>
      <c r="F698" s="153">
        <v>10</v>
      </c>
      <c r="G698" s="153" t="s">
        <v>71</v>
      </c>
      <c r="H698" s="153">
        <v>10</v>
      </c>
      <c r="I698" s="153" t="s">
        <v>72</v>
      </c>
      <c r="J698" s="153" t="s">
        <v>14</v>
      </c>
      <c r="K698" s="153" t="s">
        <v>16</v>
      </c>
      <c r="L698" s="153"/>
      <c r="M698" s="153" t="s">
        <v>73</v>
      </c>
      <c r="N698" s="153">
        <v>16614938</v>
      </c>
      <c r="O698" s="155">
        <v>3360504</v>
      </c>
      <c r="P698" s="7"/>
      <c r="Q698" s="12">
        <f>+IF(IFERROR(VLOOKUP(Tabla3[[#This Row],[Column14]],Tabla4[[NIT]:[TOTAL CREDITO]],3,FALSE),0)="",0,IFERROR(VLOOKUP(Tabla3[[#This Row],[Column14]],Tabla4[[NIT]:[TOTAL CREDITO]],3,FALSE),0))</f>
        <v>94000000</v>
      </c>
      <c r="R698" s="9">
        <f>+IFERROR(VLOOKUP(Tabla3[[#This Row],[Column14]],Tabla4[[NIT]:[TOTAL CREDITO]],6,FALSE),0)</f>
        <v>315000000</v>
      </c>
      <c r="S6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8" s="5"/>
      <c r="AL698"/>
    </row>
    <row r="699" spans="1:38" ht="15" customHeight="1">
      <c r="A699" s="153" t="s">
        <v>1722</v>
      </c>
      <c r="B699" s="154">
        <v>42979</v>
      </c>
      <c r="C699" s="153" t="s">
        <v>1545</v>
      </c>
      <c r="D699" s="153" t="s">
        <v>1235</v>
      </c>
      <c r="E699" s="153" t="s">
        <v>1547</v>
      </c>
      <c r="F699" s="153">
        <v>7</v>
      </c>
      <c r="G699" s="153" t="s">
        <v>71</v>
      </c>
      <c r="H699" s="153">
        <v>7</v>
      </c>
      <c r="I699" s="153" t="s">
        <v>72</v>
      </c>
      <c r="J699" s="153" t="s">
        <v>27</v>
      </c>
      <c r="K699" s="153" t="s">
        <v>32</v>
      </c>
      <c r="L699" s="153"/>
      <c r="M699" s="153" t="s">
        <v>73</v>
      </c>
      <c r="N699" s="153">
        <v>16614938</v>
      </c>
      <c r="O699" s="155">
        <v>5789916</v>
      </c>
      <c r="P699" s="7"/>
      <c r="Q699" s="12">
        <f>+IF(IFERROR(VLOOKUP(Tabla3[[#This Row],[Column14]],Tabla4[[NIT]:[TOTAL CREDITO]],3,FALSE),0)="",0,IFERROR(VLOOKUP(Tabla3[[#This Row],[Column14]],Tabla4[[NIT]:[TOTAL CREDITO]],3,FALSE),0))</f>
        <v>94000000</v>
      </c>
      <c r="R699" s="9">
        <f>+IFERROR(VLOOKUP(Tabla3[[#This Row],[Column14]],Tabla4[[NIT]:[TOTAL CREDITO]],6,FALSE),0)</f>
        <v>315000000</v>
      </c>
      <c r="S6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699" s="5"/>
      <c r="AL699"/>
    </row>
    <row r="700" spans="1:38" ht="15" customHeight="1">
      <c r="A700" s="153" t="s">
        <v>1722</v>
      </c>
      <c r="B700" s="154">
        <v>42979</v>
      </c>
      <c r="C700" s="153" t="s">
        <v>1545</v>
      </c>
      <c r="D700" s="153" t="s">
        <v>1235</v>
      </c>
      <c r="E700" s="153" t="s">
        <v>1547</v>
      </c>
      <c r="F700" s="153">
        <v>5</v>
      </c>
      <c r="G700" s="153" t="s">
        <v>71</v>
      </c>
      <c r="H700" s="153">
        <v>5</v>
      </c>
      <c r="I700" s="153" t="s">
        <v>72</v>
      </c>
      <c r="J700" s="153" t="s">
        <v>27</v>
      </c>
      <c r="K700" s="153" t="s">
        <v>16</v>
      </c>
      <c r="L700" s="153"/>
      <c r="M700" s="153" t="s">
        <v>73</v>
      </c>
      <c r="N700" s="153">
        <v>16614938</v>
      </c>
      <c r="O700" s="155">
        <v>5789916</v>
      </c>
      <c r="P700" s="7"/>
      <c r="Q700" s="12">
        <f>+IF(IFERROR(VLOOKUP(Tabla3[[#This Row],[Column14]],Tabla4[[NIT]:[TOTAL CREDITO]],3,FALSE),0)="",0,IFERROR(VLOOKUP(Tabla3[[#This Row],[Column14]],Tabla4[[NIT]:[TOTAL CREDITO]],3,FALSE),0))</f>
        <v>94000000</v>
      </c>
      <c r="R700" s="9">
        <f>+IFERROR(VLOOKUP(Tabla3[[#This Row],[Column14]],Tabla4[[NIT]:[TOTAL CREDITO]],6,FALSE),0)</f>
        <v>315000000</v>
      </c>
      <c r="S7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0" s="5"/>
      <c r="AL700"/>
    </row>
    <row r="701" spans="1:38" ht="15" customHeight="1">
      <c r="A701" s="153" t="s">
        <v>1722</v>
      </c>
      <c r="B701" s="154">
        <v>42979</v>
      </c>
      <c r="C701" s="153" t="s">
        <v>1545</v>
      </c>
      <c r="D701" s="153" t="s">
        <v>1235</v>
      </c>
      <c r="E701" s="153" t="s">
        <v>1547</v>
      </c>
      <c r="F701" s="153">
        <v>5</v>
      </c>
      <c r="G701" s="153" t="s">
        <v>71</v>
      </c>
      <c r="H701" s="153">
        <v>5</v>
      </c>
      <c r="I701" s="153" t="s">
        <v>72</v>
      </c>
      <c r="J701" s="153" t="s">
        <v>1550</v>
      </c>
      <c r="K701" s="153" t="s">
        <v>1438</v>
      </c>
      <c r="L701" s="153"/>
      <c r="M701" s="153" t="s">
        <v>73</v>
      </c>
      <c r="N701" s="153">
        <v>16614938</v>
      </c>
      <c r="O701" s="155">
        <v>3521008</v>
      </c>
      <c r="P701" s="7"/>
      <c r="Q701" s="12">
        <f>+IF(IFERROR(VLOOKUP(Tabla3[[#This Row],[Column14]],Tabla4[[NIT]:[TOTAL CREDITO]],3,FALSE),0)="",0,IFERROR(VLOOKUP(Tabla3[[#This Row],[Column14]],Tabla4[[NIT]:[TOTAL CREDITO]],3,FALSE),0))</f>
        <v>94000000</v>
      </c>
      <c r="R701" s="9">
        <f>+IFERROR(VLOOKUP(Tabla3[[#This Row],[Column14]],Tabla4[[NIT]:[TOTAL CREDITO]],6,FALSE),0)</f>
        <v>315000000</v>
      </c>
      <c r="S7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1" s="5"/>
      <c r="AL701"/>
    </row>
    <row r="702" spans="1:38" ht="15" customHeight="1">
      <c r="A702" s="153" t="s">
        <v>1722</v>
      </c>
      <c r="B702" s="154">
        <v>42979</v>
      </c>
      <c r="C702" s="153" t="s">
        <v>1545</v>
      </c>
      <c r="D702" s="153" t="s">
        <v>1235</v>
      </c>
      <c r="E702" s="153" t="s">
        <v>1547</v>
      </c>
      <c r="F702" s="153">
        <v>5</v>
      </c>
      <c r="G702" s="153" t="s">
        <v>71</v>
      </c>
      <c r="H702" s="153">
        <v>5</v>
      </c>
      <c r="I702" s="153" t="s">
        <v>72</v>
      </c>
      <c r="J702" s="153" t="s">
        <v>1550</v>
      </c>
      <c r="K702" s="153" t="s">
        <v>1426</v>
      </c>
      <c r="L702" s="153"/>
      <c r="M702" s="153" t="s">
        <v>73</v>
      </c>
      <c r="N702" s="153">
        <v>16614938</v>
      </c>
      <c r="O702" s="155">
        <v>3521008</v>
      </c>
      <c r="P702" s="7"/>
      <c r="Q702" s="12">
        <f>+IF(IFERROR(VLOOKUP(Tabla3[[#This Row],[Column14]],Tabla4[[NIT]:[TOTAL CREDITO]],3,FALSE),0)="",0,IFERROR(VLOOKUP(Tabla3[[#This Row],[Column14]],Tabla4[[NIT]:[TOTAL CREDITO]],3,FALSE),0))</f>
        <v>94000000</v>
      </c>
      <c r="R702" s="9">
        <f>+IFERROR(VLOOKUP(Tabla3[[#This Row],[Column14]],Tabla4[[NIT]:[TOTAL CREDITO]],6,FALSE),0)</f>
        <v>315000000</v>
      </c>
      <c r="S7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2" s="5"/>
      <c r="AL702"/>
    </row>
    <row r="703" spans="1:38" ht="15" customHeight="1">
      <c r="A703" s="153" t="s">
        <v>1722</v>
      </c>
      <c r="B703" s="154">
        <v>42979</v>
      </c>
      <c r="C703" s="153" t="s">
        <v>1545</v>
      </c>
      <c r="D703" s="153" t="s">
        <v>1235</v>
      </c>
      <c r="E703" s="153" t="s">
        <v>1547</v>
      </c>
      <c r="F703" s="153">
        <v>5</v>
      </c>
      <c r="G703" s="153" t="s">
        <v>71</v>
      </c>
      <c r="H703" s="153">
        <v>5</v>
      </c>
      <c r="I703" s="153" t="s">
        <v>72</v>
      </c>
      <c r="J703" s="153" t="s">
        <v>1428</v>
      </c>
      <c r="K703" s="153" t="s">
        <v>1430</v>
      </c>
      <c r="L703" s="153"/>
      <c r="M703" s="153" t="s">
        <v>73</v>
      </c>
      <c r="N703" s="153">
        <v>16614938</v>
      </c>
      <c r="O703" s="155">
        <v>3067227</v>
      </c>
      <c r="P703" s="7"/>
      <c r="Q703" s="12">
        <f>+IF(IFERROR(VLOOKUP(Tabla3[[#This Row],[Column14]],Tabla4[[NIT]:[TOTAL CREDITO]],3,FALSE),0)="",0,IFERROR(VLOOKUP(Tabla3[[#This Row],[Column14]],Tabla4[[NIT]:[TOTAL CREDITO]],3,FALSE),0))</f>
        <v>94000000</v>
      </c>
      <c r="R703" s="9">
        <f>+IFERROR(VLOOKUP(Tabla3[[#This Row],[Column14]],Tabla4[[NIT]:[TOTAL CREDITO]],6,FALSE),0)</f>
        <v>315000000</v>
      </c>
      <c r="S7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3" s="5"/>
      <c r="AL703"/>
    </row>
    <row r="704" spans="1:38" ht="15" customHeight="1">
      <c r="A704" s="153" t="s">
        <v>1722</v>
      </c>
      <c r="B704" s="154">
        <v>42979</v>
      </c>
      <c r="C704" s="153" t="s">
        <v>1545</v>
      </c>
      <c r="D704" s="153" t="s">
        <v>1235</v>
      </c>
      <c r="E704" s="153" t="s">
        <v>1547</v>
      </c>
      <c r="F704" s="153">
        <v>8</v>
      </c>
      <c r="G704" s="153" t="s">
        <v>71</v>
      </c>
      <c r="H704" s="153">
        <v>8</v>
      </c>
      <c r="I704" s="153" t="s">
        <v>72</v>
      </c>
      <c r="J704" s="153" t="s">
        <v>1428</v>
      </c>
      <c r="K704" s="153" t="s">
        <v>32</v>
      </c>
      <c r="L704" s="153"/>
      <c r="M704" s="153" t="s">
        <v>73</v>
      </c>
      <c r="N704" s="153">
        <v>16614938</v>
      </c>
      <c r="O704" s="155">
        <v>3067227</v>
      </c>
      <c r="P704" s="7"/>
      <c r="Q704" s="12">
        <f>+IF(IFERROR(VLOOKUP(Tabla3[[#This Row],[Column14]],Tabla4[[NIT]:[TOTAL CREDITO]],3,FALSE),0)="",0,IFERROR(VLOOKUP(Tabla3[[#This Row],[Column14]],Tabla4[[NIT]:[TOTAL CREDITO]],3,FALSE),0))</f>
        <v>94000000</v>
      </c>
      <c r="R704" s="9">
        <f>+IFERROR(VLOOKUP(Tabla3[[#This Row],[Column14]],Tabla4[[NIT]:[TOTAL CREDITO]],6,FALSE),0)</f>
        <v>315000000</v>
      </c>
      <c r="S7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4" s="5"/>
      <c r="AL704"/>
    </row>
    <row r="705" spans="1:38" ht="15" customHeight="1">
      <c r="A705" s="153" t="s">
        <v>1722</v>
      </c>
      <c r="B705" s="154">
        <v>42979</v>
      </c>
      <c r="C705" s="153" t="s">
        <v>1545</v>
      </c>
      <c r="D705" s="153" t="s">
        <v>1235</v>
      </c>
      <c r="E705" s="153" t="s">
        <v>1547</v>
      </c>
      <c r="F705" s="153">
        <v>15</v>
      </c>
      <c r="G705" s="153" t="s">
        <v>71</v>
      </c>
      <c r="H705" s="153">
        <v>15</v>
      </c>
      <c r="I705" s="153" t="s">
        <v>72</v>
      </c>
      <c r="J705" s="153" t="s">
        <v>1433</v>
      </c>
      <c r="K705" s="153" t="s">
        <v>1426</v>
      </c>
      <c r="L705" s="153"/>
      <c r="M705" s="153" t="s">
        <v>73</v>
      </c>
      <c r="N705" s="153">
        <v>16614938</v>
      </c>
      <c r="O705" s="155">
        <v>3941176</v>
      </c>
      <c r="P705" s="7"/>
      <c r="Q705" s="12">
        <f>+IF(IFERROR(VLOOKUP(Tabla3[[#This Row],[Column14]],Tabla4[[NIT]:[TOTAL CREDITO]],3,FALSE),0)="",0,IFERROR(VLOOKUP(Tabla3[[#This Row],[Column14]],Tabla4[[NIT]:[TOTAL CREDITO]],3,FALSE),0))</f>
        <v>94000000</v>
      </c>
      <c r="R705" s="9">
        <f>+IFERROR(VLOOKUP(Tabla3[[#This Row],[Column14]],Tabla4[[NIT]:[TOTAL CREDITO]],6,FALSE),0)</f>
        <v>315000000</v>
      </c>
      <c r="S7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5" s="5"/>
      <c r="AL705"/>
    </row>
    <row r="706" spans="1:38" ht="15" customHeight="1">
      <c r="A706" s="153" t="s">
        <v>1722</v>
      </c>
      <c r="B706" s="154">
        <v>42979</v>
      </c>
      <c r="C706" s="153" t="s">
        <v>1545</v>
      </c>
      <c r="D706" s="153" t="s">
        <v>1235</v>
      </c>
      <c r="E706" s="153" t="s">
        <v>1547</v>
      </c>
      <c r="F706" s="153">
        <v>6</v>
      </c>
      <c r="G706" s="153" t="s">
        <v>71</v>
      </c>
      <c r="H706" s="153">
        <v>6</v>
      </c>
      <c r="I706" s="153" t="s">
        <v>72</v>
      </c>
      <c r="J706" s="153" t="s">
        <v>1433</v>
      </c>
      <c r="K706" s="153" t="s">
        <v>16</v>
      </c>
      <c r="L706" s="153"/>
      <c r="M706" s="153" t="s">
        <v>73</v>
      </c>
      <c r="N706" s="153">
        <v>16614938</v>
      </c>
      <c r="O706" s="155">
        <v>3941176</v>
      </c>
      <c r="P706" s="7"/>
      <c r="Q706" s="12">
        <f>+IF(IFERROR(VLOOKUP(Tabla3[[#This Row],[Column14]],Tabla4[[NIT]:[TOTAL CREDITO]],3,FALSE),0)="",0,IFERROR(VLOOKUP(Tabla3[[#This Row],[Column14]],Tabla4[[NIT]:[TOTAL CREDITO]],3,FALSE),0))</f>
        <v>94000000</v>
      </c>
      <c r="R706" s="9">
        <f>+IFERROR(VLOOKUP(Tabla3[[#This Row],[Column14]],Tabla4[[NIT]:[TOTAL CREDITO]],6,FALSE),0)</f>
        <v>315000000</v>
      </c>
      <c r="S7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6" s="5"/>
      <c r="AL706"/>
    </row>
    <row r="707" spans="1:38" ht="15" customHeight="1">
      <c r="A707" s="153" t="s">
        <v>1722</v>
      </c>
      <c r="B707" s="154">
        <v>42979</v>
      </c>
      <c r="C707" s="153" t="s">
        <v>1545</v>
      </c>
      <c r="D707" s="153" t="s">
        <v>1235</v>
      </c>
      <c r="E707" s="153" t="s">
        <v>1547</v>
      </c>
      <c r="F707" s="153">
        <v>6</v>
      </c>
      <c r="G707" s="153" t="s">
        <v>71</v>
      </c>
      <c r="H707" s="153">
        <v>6</v>
      </c>
      <c r="I707" s="153" t="s">
        <v>72</v>
      </c>
      <c r="J707" s="153" t="s">
        <v>1437</v>
      </c>
      <c r="K707" s="153" t="s">
        <v>1426</v>
      </c>
      <c r="L707" s="153"/>
      <c r="M707" s="153" t="s">
        <v>73</v>
      </c>
      <c r="N707" s="153">
        <v>16614938</v>
      </c>
      <c r="O707" s="155">
        <v>3696639</v>
      </c>
      <c r="P707" s="7"/>
      <c r="Q707" s="12">
        <f>+IF(IFERROR(VLOOKUP(Tabla3[[#This Row],[Column14]],Tabla4[[NIT]:[TOTAL CREDITO]],3,FALSE),0)="",0,IFERROR(VLOOKUP(Tabla3[[#This Row],[Column14]],Tabla4[[NIT]:[TOTAL CREDITO]],3,FALSE),0))</f>
        <v>94000000</v>
      </c>
      <c r="R707" s="9">
        <f>+IFERROR(VLOOKUP(Tabla3[[#This Row],[Column14]],Tabla4[[NIT]:[TOTAL CREDITO]],6,FALSE),0)</f>
        <v>315000000</v>
      </c>
      <c r="S7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7" s="5"/>
      <c r="AL707"/>
    </row>
    <row r="708" spans="1:38" ht="15" customHeight="1">
      <c r="A708" s="153" t="s">
        <v>1723</v>
      </c>
      <c r="B708" s="154">
        <v>42979</v>
      </c>
      <c r="C708" s="153" t="s">
        <v>1229</v>
      </c>
      <c r="D708" s="153" t="s">
        <v>1235</v>
      </c>
      <c r="E708" s="153" t="s">
        <v>1547</v>
      </c>
      <c r="F708" s="153">
        <v>1</v>
      </c>
      <c r="G708" s="153" t="s">
        <v>33</v>
      </c>
      <c r="H708" s="153">
        <v>1</v>
      </c>
      <c r="I708" s="153" t="s">
        <v>33</v>
      </c>
      <c r="J708" s="153" t="s">
        <v>14</v>
      </c>
      <c r="K708" s="153" t="s">
        <v>17</v>
      </c>
      <c r="L708" s="153"/>
      <c r="M708" s="153" t="s">
        <v>34</v>
      </c>
      <c r="N708" s="153">
        <v>93402073</v>
      </c>
      <c r="O708" s="155">
        <v>3360504</v>
      </c>
      <c r="P708" s="7"/>
      <c r="Q708" s="12">
        <f>+IF(IFERROR(VLOOKUP(Tabla3[[#This Row],[Column14]],Tabla4[[NIT]:[TOTAL CREDITO]],3,FALSE),0)="",0,IFERROR(VLOOKUP(Tabla3[[#This Row],[Column14]],Tabla4[[NIT]:[TOTAL CREDITO]],3,FALSE),0))</f>
        <v>27102222</v>
      </c>
      <c r="R708" s="9">
        <f>+IFERROR(VLOOKUP(Tabla3[[#This Row],[Column14]],Tabla4[[NIT]:[TOTAL CREDITO]],6,FALSE),0)</f>
        <v>0</v>
      </c>
      <c r="S7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8" s="5"/>
      <c r="AL708"/>
    </row>
    <row r="709" spans="1:38" ht="15" customHeight="1">
      <c r="A709" s="153" t="s">
        <v>1723</v>
      </c>
      <c r="B709" s="154">
        <v>42979</v>
      </c>
      <c r="C709" s="153" t="s">
        <v>1229</v>
      </c>
      <c r="D709" s="153" t="s">
        <v>1235</v>
      </c>
      <c r="E709" s="153" t="s">
        <v>1547</v>
      </c>
      <c r="F709" s="153">
        <v>1</v>
      </c>
      <c r="G709" s="153" t="s">
        <v>33</v>
      </c>
      <c r="H709" s="153">
        <v>1</v>
      </c>
      <c r="I709" s="153" t="s">
        <v>33</v>
      </c>
      <c r="J709" s="153" t="s">
        <v>14</v>
      </c>
      <c r="K709" s="153" t="s">
        <v>15</v>
      </c>
      <c r="L709" s="153"/>
      <c r="M709" s="153" t="s">
        <v>34</v>
      </c>
      <c r="N709" s="153">
        <v>93402073</v>
      </c>
      <c r="O709" s="155">
        <v>3360504</v>
      </c>
      <c r="P709" s="7"/>
      <c r="Q709" s="12">
        <f>+IF(IFERROR(VLOOKUP(Tabla3[[#This Row],[Column14]],Tabla4[[NIT]:[TOTAL CREDITO]],3,FALSE),0)="",0,IFERROR(VLOOKUP(Tabla3[[#This Row],[Column14]],Tabla4[[NIT]:[TOTAL CREDITO]],3,FALSE),0))</f>
        <v>27102222</v>
      </c>
      <c r="R709" s="9">
        <f>+IFERROR(VLOOKUP(Tabla3[[#This Row],[Column14]],Tabla4[[NIT]:[TOTAL CREDITO]],6,FALSE),0)</f>
        <v>0</v>
      </c>
      <c r="S7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09" s="5"/>
      <c r="AL709"/>
    </row>
    <row r="710" spans="1:38" ht="15" customHeight="1">
      <c r="A710" s="153" t="s">
        <v>1723</v>
      </c>
      <c r="B710" s="154">
        <v>42979</v>
      </c>
      <c r="C710" s="153" t="s">
        <v>1229</v>
      </c>
      <c r="D710" s="153" t="s">
        <v>1235</v>
      </c>
      <c r="E710" s="153" t="s">
        <v>1547</v>
      </c>
      <c r="F710" s="153">
        <v>1</v>
      </c>
      <c r="G710" s="153" t="s">
        <v>33</v>
      </c>
      <c r="H710" s="153">
        <v>1</v>
      </c>
      <c r="I710" s="153" t="s">
        <v>33</v>
      </c>
      <c r="J710" s="153" t="s">
        <v>27</v>
      </c>
      <c r="K710" s="153" t="s">
        <v>32</v>
      </c>
      <c r="L710" s="153"/>
      <c r="M710" s="153" t="s">
        <v>34</v>
      </c>
      <c r="N710" s="153">
        <v>93402073</v>
      </c>
      <c r="O710" s="155">
        <v>5789916</v>
      </c>
      <c r="P710" s="7"/>
      <c r="Q710" s="12">
        <f>+IF(IFERROR(VLOOKUP(Tabla3[[#This Row],[Column14]],Tabla4[[NIT]:[TOTAL CREDITO]],3,FALSE),0)="",0,IFERROR(VLOOKUP(Tabla3[[#This Row],[Column14]],Tabla4[[NIT]:[TOTAL CREDITO]],3,FALSE),0))</f>
        <v>27102222</v>
      </c>
      <c r="R710" s="9">
        <f>+IFERROR(VLOOKUP(Tabla3[[#This Row],[Column14]],Tabla4[[NIT]:[TOTAL CREDITO]],6,FALSE),0)</f>
        <v>0</v>
      </c>
      <c r="S7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0" s="5"/>
      <c r="AL710"/>
    </row>
    <row r="711" spans="1:38" ht="15" customHeight="1">
      <c r="A711" s="153" t="s">
        <v>1723</v>
      </c>
      <c r="B711" s="154">
        <v>42979</v>
      </c>
      <c r="C711" s="153" t="s">
        <v>1229</v>
      </c>
      <c r="D711" s="153" t="s">
        <v>1235</v>
      </c>
      <c r="E711" s="153" t="s">
        <v>1547</v>
      </c>
      <c r="F711" s="153">
        <v>1</v>
      </c>
      <c r="G711" s="153" t="s">
        <v>33</v>
      </c>
      <c r="H711" s="153">
        <v>1</v>
      </c>
      <c r="I711" s="153" t="s">
        <v>33</v>
      </c>
      <c r="J711" s="153" t="s">
        <v>10</v>
      </c>
      <c r="K711" s="153" t="s">
        <v>13</v>
      </c>
      <c r="L711" s="153"/>
      <c r="M711" s="153" t="s">
        <v>34</v>
      </c>
      <c r="N711" s="153">
        <v>93402073</v>
      </c>
      <c r="O711" s="155">
        <v>7554622</v>
      </c>
      <c r="P711" s="7"/>
      <c r="Q711" s="12">
        <f>+IF(IFERROR(VLOOKUP(Tabla3[[#This Row],[Column14]],Tabla4[[NIT]:[TOTAL CREDITO]],3,FALSE),0)="",0,IFERROR(VLOOKUP(Tabla3[[#This Row],[Column14]],Tabla4[[NIT]:[TOTAL CREDITO]],3,FALSE),0))</f>
        <v>27102222</v>
      </c>
      <c r="R711" s="9">
        <f>+IFERROR(VLOOKUP(Tabla3[[#This Row],[Column14]],Tabla4[[NIT]:[TOTAL CREDITO]],6,FALSE),0)</f>
        <v>0</v>
      </c>
      <c r="S7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1" s="5"/>
      <c r="AL711"/>
    </row>
    <row r="712" spans="1:38" ht="15" customHeight="1">
      <c r="A712" s="153" t="s">
        <v>1723</v>
      </c>
      <c r="B712" s="154">
        <v>42979</v>
      </c>
      <c r="C712" s="153" t="s">
        <v>1229</v>
      </c>
      <c r="D712" s="153" t="s">
        <v>1235</v>
      </c>
      <c r="E712" s="153" t="s">
        <v>1547</v>
      </c>
      <c r="F712" s="153">
        <v>1</v>
      </c>
      <c r="G712" s="153" t="s">
        <v>33</v>
      </c>
      <c r="H712" s="153">
        <v>1</v>
      </c>
      <c r="I712" s="153" t="s">
        <v>33</v>
      </c>
      <c r="J712" s="153" t="s">
        <v>25</v>
      </c>
      <c r="K712" s="153" t="s">
        <v>26</v>
      </c>
      <c r="L712" s="153"/>
      <c r="M712" s="153" t="s">
        <v>34</v>
      </c>
      <c r="N712" s="153">
        <v>93402073</v>
      </c>
      <c r="O712" s="155">
        <v>3521008</v>
      </c>
      <c r="P712" s="7"/>
      <c r="Q712" s="12">
        <f>+IF(IFERROR(VLOOKUP(Tabla3[[#This Row],[Column14]],Tabla4[[NIT]:[TOTAL CREDITO]],3,FALSE),0)="",0,IFERROR(VLOOKUP(Tabla3[[#This Row],[Column14]],Tabla4[[NIT]:[TOTAL CREDITO]],3,FALSE),0))</f>
        <v>27102222</v>
      </c>
      <c r="R712" s="9">
        <f>+IFERROR(VLOOKUP(Tabla3[[#This Row],[Column14]],Tabla4[[NIT]:[TOTAL CREDITO]],6,FALSE),0)</f>
        <v>0</v>
      </c>
      <c r="S7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2" s="5"/>
      <c r="AL712"/>
    </row>
    <row r="713" spans="1:38" ht="15" customHeight="1">
      <c r="A713" s="153" t="s">
        <v>1723</v>
      </c>
      <c r="B713" s="154">
        <v>42979</v>
      </c>
      <c r="C713" s="153" t="s">
        <v>1229</v>
      </c>
      <c r="D713" s="153" t="s">
        <v>1235</v>
      </c>
      <c r="E713" s="153" t="s">
        <v>1547</v>
      </c>
      <c r="F713" s="153">
        <v>1</v>
      </c>
      <c r="G713" s="153" t="s">
        <v>33</v>
      </c>
      <c r="H713" s="153">
        <v>1</v>
      </c>
      <c r="I713" s="153" t="s">
        <v>33</v>
      </c>
      <c r="J713" s="153" t="s">
        <v>1422</v>
      </c>
      <c r="K713" s="153" t="s">
        <v>1423</v>
      </c>
      <c r="L713" s="153"/>
      <c r="M713" s="153" t="s">
        <v>34</v>
      </c>
      <c r="N713" s="153">
        <v>93402073</v>
      </c>
      <c r="O713" s="155">
        <v>7730252</v>
      </c>
      <c r="P713" s="7"/>
      <c r="Q713" s="12">
        <f>+IF(IFERROR(VLOOKUP(Tabla3[[#This Row],[Column14]],Tabla4[[NIT]:[TOTAL CREDITO]],3,FALSE),0)="",0,IFERROR(VLOOKUP(Tabla3[[#This Row],[Column14]],Tabla4[[NIT]:[TOTAL CREDITO]],3,FALSE),0))</f>
        <v>27102222</v>
      </c>
      <c r="R713" s="9">
        <f>+IFERROR(VLOOKUP(Tabla3[[#This Row],[Column14]],Tabla4[[NIT]:[TOTAL CREDITO]],6,FALSE),0)</f>
        <v>0</v>
      </c>
      <c r="S7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3" s="5"/>
      <c r="AL713"/>
    </row>
    <row r="714" spans="1:38" ht="15" customHeight="1">
      <c r="A714" s="153" t="s">
        <v>1723</v>
      </c>
      <c r="B714" s="154">
        <v>42979</v>
      </c>
      <c r="C714" s="153" t="s">
        <v>1229</v>
      </c>
      <c r="D714" s="153" t="s">
        <v>1235</v>
      </c>
      <c r="E714" s="153" t="s">
        <v>1547</v>
      </c>
      <c r="F714" s="153">
        <v>1</v>
      </c>
      <c r="G714" s="153" t="s">
        <v>33</v>
      </c>
      <c r="H714" s="153">
        <v>1</v>
      </c>
      <c r="I714" s="153" t="s">
        <v>33</v>
      </c>
      <c r="J714" s="153" t="s">
        <v>352</v>
      </c>
      <c r="K714" s="153" t="s">
        <v>353</v>
      </c>
      <c r="L714" s="153"/>
      <c r="M714" s="153" t="s">
        <v>34</v>
      </c>
      <c r="N714" s="153">
        <v>93402073</v>
      </c>
      <c r="O714" s="155">
        <v>6133613</v>
      </c>
      <c r="P714" s="7"/>
      <c r="Q714" s="12">
        <f>+IF(IFERROR(VLOOKUP(Tabla3[[#This Row],[Column14]],Tabla4[[NIT]:[TOTAL CREDITO]],3,FALSE),0)="",0,IFERROR(VLOOKUP(Tabla3[[#This Row],[Column14]],Tabla4[[NIT]:[TOTAL CREDITO]],3,FALSE),0))</f>
        <v>27102222</v>
      </c>
      <c r="R714" s="9">
        <f>+IFERROR(VLOOKUP(Tabla3[[#This Row],[Column14]],Tabla4[[NIT]:[TOTAL CREDITO]],6,FALSE),0)</f>
        <v>0</v>
      </c>
      <c r="S7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4" s="5"/>
      <c r="AL714"/>
    </row>
    <row r="715" spans="1:38" ht="15" customHeight="1">
      <c r="A715" s="153" t="s">
        <v>1723</v>
      </c>
      <c r="B715" s="154">
        <v>42979</v>
      </c>
      <c r="C715" s="153" t="s">
        <v>1229</v>
      </c>
      <c r="D715" s="153" t="s">
        <v>1235</v>
      </c>
      <c r="E715" s="153" t="s">
        <v>1547</v>
      </c>
      <c r="F715" s="153">
        <v>1</v>
      </c>
      <c r="G715" s="153" t="s">
        <v>33</v>
      </c>
      <c r="H715" s="153">
        <v>1</v>
      </c>
      <c r="I715" s="153" t="s">
        <v>33</v>
      </c>
      <c r="J715" s="153" t="s">
        <v>352</v>
      </c>
      <c r="K715" s="153" t="s">
        <v>17</v>
      </c>
      <c r="L715" s="153"/>
      <c r="M715" s="153" t="s">
        <v>34</v>
      </c>
      <c r="N715" s="153">
        <v>93402073</v>
      </c>
      <c r="O715" s="155">
        <v>6133613</v>
      </c>
      <c r="P715" s="7"/>
      <c r="Q715" s="12">
        <f>+IF(IFERROR(VLOOKUP(Tabla3[[#This Row],[Column14]],Tabla4[[NIT]:[TOTAL CREDITO]],3,FALSE),0)="",0,IFERROR(VLOOKUP(Tabla3[[#This Row],[Column14]],Tabla4[[NIT]:[TOTAL CREDITO]],3,FALSE),0))</f>
        <v>27102222</v>
      </c>
      <c r="R715" s="9">
        <f>+IFERROR(VLOOKUP(Tabla3[[#This Row],[Column14]],Tabla4[[NIT]:[TOTAL CREDITO]],6,FALSE),0)</f>
        <v>0</v>
      </c>
      <c r="S7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5" s="5"/>
      <c r="AL715"/>
    </row>
    <row r="716" spans="1:38" ht="15" customHeight="1">
      <c r="A716" s="153" t="s">
        <v>1724</v>
      </c>
      <c r="B716" s="154">
        <v>42979</v>
      </c>
      <c r="C716" s="153" t="s">
        <v>1229</v>
      </c>
      <c r="D716" s="153" t="s">
        <v>1235</v>
      </c>
      <c r="E716" s="153" t="s">
        <v>1547</v>
      </c>
      <c r="F716" s="153">
        <v>1</v>
      </c>
      <c r="G716" s="153" t="s">
        <v>35</v>
      </c>
      <c r="H716" s="153">
        <v>1</v>
      </c>
      <c r="I716" s="153" t="s">
        <v>35</v>
      </c>
      <c r="J716" s="153" t="s">
        <v>25</v>
      </c>
      <c r="K716" s="153" t="s">
        <v>26</v>
      </c>
      <c r="L716" s="153"/>
      <c r="M716" s="153" t="s">
        <v>255</v>
      </c>
      <c r="N716" s="153">
        <v>14011711</v>
      </c>
      <c r="O716" s="155">
        <v>3521008</v>
      </c>
      <c r="P716" s="7"/>
      <c r="Q716" s="12">
        <f>+IF(IFERROR(VLOOKUP(Tabla3[[#This Row],[Column14]],Tabla4[[NIT]:[TOTAL CREDITO]],3,FALSE),0)="",0,IFERROR(VLOOKUP(Tabla3[[#This Row],[Column14]],Tabla4[[NIT]:[TOTAL CREDITO]],3,FALSE),0))</f>
        <v>28211111</v>
      </c>
      <c r="R716" s="9">
        <f>+IFERROR(VLOOKUP(Tabla3[[#This Row],[Column14]],Tabla4[[NIT]:[TOTAL CREDITO]],6,FALSE),0)</f>
        <v>200000000</v>
      </c>
      <c r="S7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6" s="5"/>
      <c r="AL716"/>
    </row>
    <row r="717" spans="1:38" ht="15" customHeight="1">
      <c r="A717" s="153" t="s">
        <v>1724</v>
      </c>
      <c r="B717" s="154">
        <v>42979</v>
      </c>
      <c r="C717" s="153" t="s">
        <v>1229</v>
      </c>
      <c r="D717" s="153" t="s">
        <v>1235</v>
      </c>
      <c r="E717" s="153" t="s">
        <v>1547</v>
      </c>
      <c r="F717" s="153">
        <v>1</v>
      </c>
      <c r="G717" s="153" t="s">
        <v>35</v>
      </c>
      <c r="H717" s="153">
        <v>1</v>
      </c>
      <c r="I717" s="153" t="s">
        <v>35</v>
      </c>
      <c r="J717" s="153" t="s">
        <v>352</v>
      </c>
      <c r="K717" s="153" t="s">
        <v>353</v>
      </c>
      <c r="L717" s="153"/>
      <c r="M717" s="153" t="s">
        <v>255</v>
      </c>
      <c r="N717" s="153">
        <v>14011711</v>
      </c>
      <c r="O717" s="155">
        <v>6133613</v>
      </c>
      <c r="P717" s="7"/>
      <c r="Q717" s="12">
        <f>+IF(IFERROR(VLOOKUP(Tabla3[[#This Row],[Column14]],Tabla4[[NIT]:[TOTAL CREDITO]],3,FALSE),0)="",0,IFERROR(VLOOKUP(Tabla3[[#This Row],[Column14]],Tabla4[[NIT]:[TOTAL CREDITO]],3,FALSE),0))</f>
        <v>28211111</v>
      </c>
      <c r="R717" s="9">
        <f>+IFERROR(VLOOKUP(Tabla3[[#This Row],[Column14]],Tabla4[[NIT]:[TOTAL CREDITO]],6,FALSE),0)</f>
        <v>200000000</v>
      </c>
      <c r="S7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7" s="5"/>
      <c r="AL717"/>
    </row>
    <row r="718" spans="1:38" ht="15" customHeight="1">
      <c r="A718" s="153" t="s">
        <v>1724</v>
      </c>
      <c r="B718" s="154">
        <v>42979</v>
      </c>
      <c r="C718" s="153" t="s">
        <v>1229</v>
      </c>
      <c r="D718" s="153" t="s">
        <v>1235</v>
      </c>
      <c r="E718" s="153" t="s">
        <v>1547</v>
      </c>
      <c r="F718" s="153">
        <v>1</v>
      </c>
      <c r="G718" s="153" t="s">
        <v>35</v>
      </c>
      <c r="H718" s="153">
        <v>1</v>
      </c>
      <c r="I718" s="153" t="s">
        <v>35</v>
      </c>
      <c r="J718" s="153" t="s">
        <v>352</v>
      </c>
      <c r="K718" s="153" t="s">
        <v>17</v>
      </c>
      <c r="L718" s="153"/>
      <c r="M718" s="153" t="s">
        <v>255</v>
      </c>
      <c r="N718" s="153">
        <v>14011711</v>
      </c>
      <c r="O718" s="155">
        <v>6133613</v>
      </c>
      <c r="P718" s="7"/>
      <c r="Q718" s="12">
        <f>+IF(IFERROR(VLOOKUP(Tabla3[[#This Row],[Column14]],Tabla4[[NIT]:[TOTAL CREDITO]],3,FALSE),0)="",0,IFERROR(VLOOKUP(Tabla3[[#This Row],[Column14]],Tabla4[[NIT]:[TOTAL CREDITO]],3,FALSE),0))</f>
        <v>28211111</v>
      </c>
      <c r="R718" s="9">
        <f>+IFERROR(VLOOKUP(Tabla3[[#This Row],[Column14]],Tabla4[[NIT]:[TOTAL CREDITO]],6,FALSE),0)</f>
        <v>200000000</v>
      </c>
      <c r="S7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8" s="5"/>
      <c r="AL718"/>
    </row>
    <row r="719" spans="1:38" ht="15" customHeight="1">
      <c r="A719" s="153" t="s">
        <v>1724</v>
      </c>
      <c r="B719" s="154">
        <v>42979</v>
      </c>
      <c r="C719" s="153" t="s">
        <v>1229</v>
      </c>
      <c r="D719" s="153" t="s">
        <v>1235</v>
      </c>
      <c r="E719" s="153" t="s">
        <v>1547</v>
      </c>
      <c r="F719" s="153">
        <v>1</v>
      </c>
      <c r="G719" s="153" t="s">
        <v>35</v>
      </c>
      <c r="H719" s="153">
        <v>1</v>
      </c>
      <c r="I719" s="153" t="s">
        <v>35</v>
      </c>
      <c r="J719" s="153" t="s">
        <v>1550</v>
      </c>
      <c r="K719" s="153" t="s">
        <v>1438</v>
      </c>
      <c r="L719" s="153"/>
      <c r="M719" s="153" t="s">
        <v>255</v>
      </c>
      <c r="N719" s="153">
        <v>14011711</v>
      </c>
      <c r="O719" s="155">
        <v>3521008</v>
      </c>
      <c r="P719" s="7"/>
      <c r="Q719" s="12">
        <f>+IF(IFERROR(VLOOKUP(Tabla3[[#This Row],[Column14]],Tabla4[[NIT]:[TOTAL CREDITO]],3,FALSE),0)="",0,IFERROR(VLOOKUP(Tabla3[[#This Row],[Column14]],Tabla4[[NIT]:[TOTAL CREDITO]],3,FALSE),0))</f>
        <v>28211111</v>
      </c>
      <c r="R719" s="9">
        <f>+IFERROR(VLOOKUP(Tabla3[[#This Row],[Column14]],Tabla4[[NIT]:[TOTAL CREDITO]],6,FALSE),0)</f>
        <v>200000000</v>
      </c>
      <c r="S7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19" s="5"/>
      <c r="AL719"/>
    </row>
    <row r="720" spans="1:38" ht="15" customHeight="1">
      <c r="A720" s="153" t="s">
        <v>1724</v>
      </c>
      <c r="B720" s="154">
        <v>42979</v>
      </c>
      <c r="C720" s="153" t="s">
        <v>1229</v>
      </c>
      <c r="D720" s="153" t="s">
        <v>1235</v>
      </c>
      <c r="E720" s="153" t="s">
        <v>1547</v>
      </c>
      <c r="F720" s="153">
        <v>1</v>
      </c>
      <c r="G720" s="153" t="s">
        <v>35</v>
      </c>
      <c r="H720" s="153">
        <v>1</v>
      </c>
      <c r="I720" s="153" t="s">
        <v>35</v>
      </c>
      <c r="J720" s="153" t="s">
        <v>1437</v>
      </c>
      <c r="K720" s="153" t="s">
        <v>1426</v>
      </c>
      <c r="L720" s="153"/>
      <c r="M720" s="153" t="s">
        <v>255</v>
      </c>
      <c r="N720" s="153">
        <v>14011711</v>
      </c>
      <c r="O720" s="155">
        <v>3696639</v>
      </c>
      <c r="P720" s="7"/>
      <c r="Q720" s="12">
        <f>+IF(IFERROR(VLOOKUP(Tabla3[[#This Row],[Column14]],Tabla4[[NIT]:[TOTAL CREDITO]],3,FALSE),0)="",0,IFERROR(VLOOKUP(Tabla3[[#This Row],[Column14]],Tabla4[[NIT]:[TOTAL CREDITO]],3,FALSE),0))</f>
        <v>28211111</v>
      </c>
      <c r="R720" s="9">
        <f>+IFERROR(VLOOKUP(Tabla3[[#This Row],[Column14]],Tabla4[[NIT]:[TOTAL CREDITO]],6,FALSE),0)</f>
        <v>200000000</v>
      </c>
      <c r="S7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0" s="5"/>
      <c r="AL720"/>
    </row>
    <row r="721" spans="1:38" ht="15" customHeight="1">
      <c r="A721" s="153" t="s">
        <v>1724</v>
      </c>
      <c r="B721" s="154">
        <v>42979</v>
      </c>
      <c r="C721" s="153" t="s">
        <v>1229</v>
      </c>
      <c r="D721" s="153" t="s">
        <v>1235</v>
      </c>
      <c r="E721" s="153" t="s">
        <v>1547</v>
      </c>
      <c r="F721" s="153">
        <v>1</v>
      </c>
      <c r="G721" s="153" t="s">
        <v>35</v>
      </c>
      <c r="H721" s="153">
        <v>1</v>
      </c>
      <c r="I721" s="153" t="s">
        <v>35</v>
      </c>
      <c r="J721" s="153" t="s">
        <v>1437</v>
      </c>
      <c r="K721" s="153" t="s">
        <v>1438</v>
      </c>
      <c r="L721" s="153"/>
      <c r="M721" s="153" t="s">
        <v>255</v>
      </c>
      <c r="N721" s="153">
        <v>14011711</v>
      </c>
      <c r="O721" s="155">
        <v>3696639</v>
      </c>
      <c r="P721" s="7"/>
      <c r="Q721" s="12">
        <f>+IF(IFERROR(VLOOKUP(Tabla3[[#This Row],[Column14]],Tabla4[[NIT]:[TOTAL CREDITO]],3,FALSE),0)="",0,IFERROR(VLOOKUP(Tabla3[[#This Row],[Column14]],Tabla4[[NIT]:[TOTAL CREDITO]],3,FALSE),0))</f>
        <v>28211111</v>
      </c>
      <c r="R721" s="9">
        <f>+IFERROR(VLOOKUP(Tabla3[[#This Row],[Column14]],Tabla4[[NIT]:[TOTAL CREDITO]],6,FALSE),0)</f>
        <v>200000000</v>
      </c>
      <c r="S7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1" s="5"/>
      <c r="AL721"/>
    </row>
    <row r="722" spans="1:38" ht="15" customHeight="1">
      <c r="A722" s="153" t="s">
        <v>1724</v>
      </c>
      <c r="B722" s="154">
        <v>42979</v>
      </c>
      <c r="C722" s="153" t="s">
        <v>1229</v>
      </c>
      <c r="D722" s="153" t="s">
        <v>1235</v>
      </c>
      <c r="E722" s="153" t="s">
        <v>1547</v>
      </c>
      <c r="F722" s="153">
        <v>1</v>
      </c>
      <c r="G722" s="153" t="s">
        <v>35</v>
      </c>
      <c r="H722" s="153">
        <v>1</v>
      </c>
      <c r="I722" s="153" t="s">
        <v>35</v>
      </c>
      <c r="J722" s="153" t="s">
        <v>1437</v>
      </c>
      <c r="K722" s="153" t="s">
        <v>16</v>
      </c>
      <c r="L722" s="153"/>
      <c r="M722" s="153" t="s">
        <v>255</v>
      </c>
      <c r="N722" s="153">
        <v>14011711</v>
      </c>
      <c r="O722" s="155">
        <v>3696639</v>
      </c>
      <c r="P722" s="7"/>
      <c r="Q722" s="12">
        <f>+IF(IFERROR(VLOOKUP(Tabla3[[#This Row],[Column14]],Tabla4[[NIT]:[TOTAL CREDITO]],3,FALSE),0)="",0,IFERROR(VLOOKUP(Tabla3[[#This Row],[Column14]],Tabla4[[NIT]:[TOTAL CREDITO]],3,FALSE),0))</f>
        <v>28211111</v>
      </c>
      <c r="R722" s="9">
        <f>+IFERROR(VLOOKUP(Tabla3[[#This Row],[Column14]],Tabla4[[NIT]:[TOTAL CREDITO]],6,FALSE),0)</f>
        <v>200000000</v>
      </c>
      <c r="S7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2" s="5"/>
      <c r="AL722"/>
    </row>
    <row r="723" spans="1:38" ht="15" customHeight="1">
      <c r="A723" s="153" t="s">
        <v>1725</v>
      </c>
      <c r="B723" s="154">
        <v>42979</v>
      </c>
      <c r="C723" s="153" t="s">
        <v>1229</v>
      </c>
      <c r="D723" s="153" t="s">
        <v>1235</v>
      </c>
      <c r="E723" s="153" t="s">
        <v>1547</v>
      </c>
      <c r="F723" s="153">
        <v>1</v>
      </c>
      <c r="G723" s="153" t="s">
        <v>35</v>
      </c>
      <c r="H723" s="153">
        <v>1</v>
      </c>
      <c r="I723" s="153" t="s">
        <v>1726</v>
      </c>
      <c r="J723" s="153" t="s">
        <v>27</v>
      </c>
      <c r="K723" s="153" t="s">
        <v>32</v>
      </c>
      <c r="L723" s="153"/>
      <c r="M723" s="153" t="s">
        <v>36</v>
      </c>
      <c r="N723" s="153">
        <v>14011711</v>
      </c>
      <c r="O723" s="155">
        <v>5789916</v>
      </c>
      <c r="P723" s="7"/>
      <c r="Q723" s="12">
        <f>+IF(IFERROR(VLOOKUP(Tabla3[[#This Row],[Column14]],Tabla4[[NIT]:[TOTAL CREDITO]],3,FALSE),0)="",0,IFERROR(VLOOKUP(Tabla3[[#This Row],[Column14]],Tabla4[[NIT]:[TOTAL CREDITO]],3,FALSE),0))</f>
        <v>28211111</v>
      </c>
      <c r="R723" s="9">
        <f>+IFERROR(VLOOKUP(Tabla3[[#This Row],[Column14]],Tabla4[[NIT]:[TOTAL CREDITO]],6,FALSE),0)</f>
        <v>200000000</v>
      </c>
      <c r="S7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3" s="5"/>
      <c r="AL723"/>
    </row>
    <row r="724" spans="1:38" ht="15" customHeight="1">
      <c r="A724" s="153" t="s">
        <v>1725</v>
      </c>
      <c r="B724" s="154">
        <v>42979</v>
      </c>
      <c r="C724" s="153" t="s">
        <v>1229</v>
      </c>
      <c r="D724" s="153" t="s">
        <v>1235</v>
      </c>
      <c r="E724" s="153" t="s">
        <v>1547</v>
      </c>
      <c r="F724" s="153">
        <v>1</v>
      </c>
      <c r="G724" s="153" t="s">
        <v>35</v>
      </c>
      <c r="H724" s="153">
        <v>1</v>
      </c>
      <c r="I724" s="153" t="s">
        <v>1726</v>
      </c>
      <c r="J724" s="153" t="s">
        <v>1437</v>
      </c>
      <c r="K724" s="153" t="s">
        <v>1426</v>
      </c>
      <c r="L724" s="153"/>
      <c r="M724" s="153" t="s">
        <v>36</v>
      </c>
      <c r="N724" s="153">
        <v>14011711</v>
      </c>
      <c r="O724" s="155">
        <v>3696639</v>
      </c>
      <c r="P724" s="7"/>
      <c r="Q724" s="12">
        <f>+IF(IFERROR(VLOOKUP(Tabla3[[#This Row],[Column14]],Tabla4[[NIT]:[TOTAL CREDITO]],3,FALSE),0)="",0,IFERROR(VLOOKUP(Tabla3[[#This Row],[Column14]],Tabla4[[NIT]:[TOTAL CREDITO]],3,FALSE),0))</f>
        <v>28211111</v>
      </c>
      <c r="R724" s="9">
        <f>+IFERROR(VLOOKUP(Tabla3[[#This Row],[Column14]],Tabla4[[NIT]:[TOTAL CREDITO]],6,FALSE),0)</f>
        <v>200000000</v>
      </c>
      <c r="S7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4" s="5"/>
      <c r="AL724"/>
    </row>
    <row r="725" spans="1:38" ht="15" customHeight="1">
      <c r="A725" s="153" t="s">
        <v>1725</v>
      </c>
      <c r="B725" s="154">
        <v>42979</v>
      </c>
      <c r="C725" s="153" t="s">
        <v>1229</v>
      </c>
      <c r="D725" s="153" t="s">
        <v>1235</v>
      </c>
      <c r="E725" s="153" t="s">
        <v>1547</v>
      </c>
      <c r="F725" s="153">
        <v>1</v>
      </c>
      <c r="G725" s="153" t="s">
        <v>35</v>
      </c>
      <c r="H725" s="153">
        <v>1</v>
      </c>
      <c r="I725" s="153" t="s">
        <v>1726</v>
      </c>
      <c r="J725" s="153" t="s">
        <v>1437</v>
      </c>
      <c r="K725" s="153" t="s">
        <v>16</v>
      </c>
      <c r="L725" s="153"/>
      <c r="M725" s="153" t="s">
        <v>36</v>
      </c>
      <c r="N725" s="153">
        <v>14011711</v>
      </c>
      <c r="O725" s="155">
        <v>3696639</v>
      </c>
      <c r="P725" s="7"/>
      <c r="Q725" s="12">
        <f>+IF(IFERROR(VLOOKUP(Tabla3[[#This Row],[Column14]],Tabla4[[NIT]:[TOTAL CREDITO]],3,FALSE),0)="",0,IFERROR(VLOOKUP(Tabla3[[#This Row],[Column14]],Tabla4[[NIT]:[TOTAL CREDITO]],3,FALSE),0))</f>
        <v>28211111</v>
      </c>
      <c r="R725" s="9">
        <f>+IFERROR(VLOOKUP(Tabla3[[#This Row],[Column14]],Tabla4[[NIT]:[TOTAL CREDITO]],6,FALSE),0)</f>
        <v>200000000</v>
      </c>
      <c r="S7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5" s="5"/>
      <c r="AL725"/>
    </row>
    <row r="726" spans="1:38" ht="15" customHeight="1">
      <c r="A726" s="153" t="s">
        <v>1727</v>
      </c>
      <c r="B726" s="154">
        <v>42979</v>
      </c>
      <c r="C726" s="153" t="s">
        <v>1229</v>
      </c>
      <c r="D726" s="153" t="s">
        <v>1235</v>
      </c>
      <c r="E726" s="153" t="s">
        <v>1547</v>
      </c>
      <c r="F726" s="153">
        <v>1</v>
      </c>
      <c r="G726" s="153" t="s">
        <v>35</v>
      </c>
      <c r="H726" s="153">
        <v>1</v>
      </c>
      <c r="I726" s="153" t="s">
        <v>1728</v>
      </c>
      <c r="J726" s="153" t="s">
        <v>27</v>
      </c>
      <c r="K726" s="153" t="s">
        <v>32</v>
      </c>
      <c r="L726" s="153"/>
      <c r="M726" s="153" t="s">
        <v>41</v>
      </c>
      <c r="N726" s="153">
        <v>14011711</v>
      </c>
      <c r="O726" s="155">
        <v>5789916</v>
      </c>
      <c r="P726" s="7"/>
      <c r="Q726" s="12">
        <f>+IF(IFERROR(VLOOKUP(Tabla3[[#This Row],[Column14]],Tabla4[[NIT]:[TOTAL CREDITO]],3,FALSE),0)="",0,IFERROR(VLOOKUP(Tabla3[[#This Row],[Column14]],Tabla4[[NIT]:[TOTAL CREDITO]],3,FALSE),0))</f>
        <v>28211111</v>
      </c>
      <c r="R726" s="9">
        <f>+IFERROR(VLOOKUP(Tabla3[[#This Row],[Column14]],Tabla4[[NIT]:[TOTAL CREDITO]],6,FALSE),0)</f>
        <v>200000000</v>
      </c>
      <c r="S7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6" s="5"/>
      <c r="AL726"/>
    </row>
    <row r="727" spans="1:38" ht="15" customHeight="1">
      <c r="A727" s="153" t="s">
        <v>1727</v>
      </c>
      <c r="B727" s="154">
        <v>42979</v>
      </c>
      <c r="C727" s="153" t="s">
        <v>1229</v>
      </c>
      <c r="D727" s="153" t="s">
        <v>1235</v>
      </c>
      <c r="E727" s="153" t="s">
        <v>1547</v>
      </c>
      <c r="F727" s="153">
        <v>1</v>
      </c>
      <c r="G727" s="153" t="s">
        <v>35</v>
      </c>
      <c r="H727" s="153">
        <v>1</v>
      </c>
      <c r="I727" s="153" t="s">
        <v>1728</v>
      </c>
      <c r="J727" s="153" t="s">
        <v>27</v>
      </c>
      <c r="K727" s="153" t="s">
        <v>16</v>
      </c>
      <c r="L727" s="153"/>
      <c r="M727" s="153" t="s">
        <v>41</v>
      </c>
      <c r="N727" s="153">
        <v>14011711</v>
      </c>
      <c r="O727" s="155">
        <v>5789916</v>
      </c>
      <c r="P727" s="7"/>
      <c r="Q727" s="12">
        <f>+IF(IFERROR(VLOOKUP(Tabla3[[#This Row],[Column14]],Tabla4[[NIT]:[TOTAL CREDITO]],3,FALSE),0)="",0,IFERROR(VLOOKUP(Tabla3[[#This Row],[Column14]],Tabla4[[NIT]:[TOTAL CREDITO]],3,FALSE),0))</f>
        <v>28211111</v>
      </c>
      <c r="R727" s="9">
        <f>+IFERROR(VLOOKUP(Tabla3[[#This Row],[Column14]],Tabla4[[NIT]:[TOTAL CREDITO]],6,FALSE),0)</f>
        <v>200000000</v>
      </c>
      <c r="S7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7" s="5"/>
      <c r="AL727"/>
    </row>
    <row r="728" spans="1:38" ht="15" customHeight="1">
      <c r="A728" s="153" t="s">
        <v>1727</v>
      </c>
      <c r="B728" s="154">
        <v>42979</v>
      </c>
      <c r="C728" s="153" t="s">
        <v>1229</v>
      </c>
      <c r="D728" s="153" t="s">
        <v>1235</v>
      </c>
      <c r="E728" s="153" t="s">
        <v>1547</v>
      </c>
      <c r="F728" s="153">
        <v>1</v>
      </c>
      <c r="G728" s="153" t="s">
        <v>35</v>
      </c>
      <c r="H728" s="153">
        <v>1</v>
      </c>
      <c r="I728" s="153" t="s">
        <v>1728</v>
      </c>
      <c r="J728" s="153" t="s">
        <v>25</v>
      </c>
      <c r="K728" s="153" t="s">
        <v>26</v>
      </c>
      <c r="L728" s="153"/>
      <c r="M728" s="153" t="s">
        <v>41</v>
      </c>
      <c r="N728" s="153">
        <v>14011711</v>
      </c>
      <c r="O728" s="155">
        <v>3521008</v>
      </c>
      <c r="P728" s="7"/>
      <c r="Q728" s="12">
        <f>+IF(IFERROR(VLOOKUP(Tabla3[[#This Row],[Column14]],Tabla4[[NIT]:[TOTAL CREDITO]],3,FALSE),0)="",0,IFERROR(VLOOKUP(Tabla3[[#This Row],[Column14]],Tabla4[[NIT]:[TOTAL CREDITO]],3,FALSE),0))</f>
        <v>28211111</v>
      </c>
      <c r="R728" s="9">
        <f>+IFERROR(VLOOKUP(Tabla3[[#This Row],[Column14]],Tabla4[[NIT]:[TOTAL CREDITO]],6,FALSE),0)</f>
        <v>200000000</v>
      </c>
      <c r="S7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8" s="5"/>
      <c r="AL728"/>
    </row>
    <row r="729" spans="1:38" ht="15" customHeight="1">
      <c r="A729" s="153" t="s">
        <v>1727</v>
      </c>
      <c r="B729" s="154">
        <v>42979</v>
      </c>
      <c r="C729" s="153" t="s">
        <v>1229</v>
      </c>
      <c r="D729" s="153" t="s">
        <v>1235</v>
      </c>
      <c r="E729" s="153" t="s">
        <v>1547</v>
      </c>
      <c r="F729" s="153">
        <v>1</v>
      </c>
      <c r="G729" s="153" t="s">
        <v>35</v>
      </c>
      <c r="H729" s="153">
        <v>1</v>
      </c>
      <c r="I729" s="153" t="s">
        <v>1728</v>
      </c>
      <c r="J729" s="153" t="s">
        <v>352</v>
      </c>
      <c r="K729" s="153" t="s">
        <v>353</v>
      </c>
      <c r="L729" s="153"/>
      <c r="M729" s="153" t="s">
        <v>41</v>
      </c>
      <c r="N729" s="153">
        <v>14011711</v>
      </c>
      <c r="O729" s="155">
        <v>6133613</v>
      </c>
      <c r="P729" s="7"/>
      <c r="Q729" s="12">
        <f>+IF(IFERROR(VLOOKUP(Tabla3[[#This Row],[Column14]],Tabla4[[NIT]:[TOTAL CREDITO]],3,FALSE),0)="",0,IFERROR(VLOOKUP(Tabla3[[#This Row],[Column14]],Tabla4[[NIT]:[TOTAL CREDITO]],3,FALSE),0))</f>
        <v>28211111</v>
      </c>
      <c r="R729" s="9">
        <f>+IFERROR(VLOOKUP(Tabla3[[#This Row],[Column14]],Tabla4[[NIT]:[TOTAL CREDITO]],6,FALSE),0)</f>
        <v>200000000</v>
      </c>
      <c r="S7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29" s="5"/>
      <c r="AL729"/>
    </row>
    <row r="730" spans="1:38" ht="15" customHeight="1">
      <c r="A730" s="153" t="s">
        <v>1727</v>
      </c>
      <c r="B730" s="154">
        <v>42979</v>
      </c>
      <c r="C730" s="153" t="s">
        <v>1229</v>
      </c>
      <c r="D730" s="153" t="s">
        <v>1235</v>
      </c>
      <c r="E730" s="153" t="s">
        <v>1547</v>
      </c>
      <c r="F730" s="153">
        <v>1</v>
      </c>
      <c r="G730" s="153" t="s">
        <v>35</v>
      </c>
      <c r="H730" s="153">
        <v>1</v>
      </c>
      <c r="I730" s="153" t="s">
        <v>1728</v>
      </c>
      <c r="J730" s="153" t="s">
        <v>1437</v>
      </c>
      <c r="K730" s="153" t="s">
        <v>1438</v>
      </c>
      <c r="L730" s="153"/>
      <c r="M730" s="153" t="s">
        <v>41</v>
      </c>
      <c r="N730" s="153">
        <v>14011711</v>
      </c>
      <c r="O730" s="155">
        <v>3696639</v>
      </c>
      <c r="P730" s="7"/>
      <c r="Q730" s="12">
        <f>+IF(IFERROR(VLOOKUP(Tabla3[[#This Row],[Column14]],Tabla4[[NIT]:[TOTAL CREDITO]],3,FALSE),0)="",0,IFERROR(VLOOKUP(Tabla3[[#This Row],[Column14]],Tabla4[[NIT]:[TOTAL CREDITO]],3,FALSE),0))</f>
        <v>28211111</v>
      </c>
      <c r="R730" s="9">
        <f>+IFERROR(VLOOKUP(Tabla3[[#This Row],[Column14]],Tabla4[[NIT]:[TOTAL CREDITO]],6,FALSE),0)</f>
        <v>200000000</v>
      </c>
      <c r="S7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0" s="5"/>
      <c r="AL730"/>
    </row>
    <row r="731" spans="1:38" ht="15" customHeight="1">
      <c r="A731" s="153" t="s">
        <v>1729</v>
      </c>
      <c r="B731" s="154">
        <v>42979</v>
      </c>
      <c r="C731" s="153" t="s">
        <v>1229</v>
      </c>
      <c r="D731" s="153" t="s">
        <v>1235</v>
      </c>
      <c r="E731" s="153" t="s">
        <v>1547</v>
      </c>
      <c r="F731" s="153">
        <v>1</v>
      </c>
      <c r="G731" s="153" t="s">
        <v>35</v>
      </c>
      <c r="H731" s="153">
        <v>1</v>
      </c>
      <c r="I731" s="153" t="s">
        <v>1730</v>
      </c>
      <c r="J731" s="153" t="s">
        <v>10</v>
      </c>
      <c r="K731" s="153" t="s">
        <v>13</v>
      </c>
      <c r="L731" s="153"/>
      <c r="M731" s="153" t="s">
        <v>207</v>
      </c>
      <c r="N731" s="153">
        <v>14011711</v>
      </c>
      <c r="O731" s="155">
        <v>7554622</v>
      </c>
      <c r="P731" s="7"/>
      <c r="Q731" s="12">
        <f>+IF(IFERROR(VLOOKUP(Tabla3[[#This Row],[Column14]],Tabla4[[NIT]:[TOTAL CREDITO]],3,FALSE),0)="",0,IFERROR(VLOOKUP(Tabla3[[#This Row],[Column14]],Tabla4[[NIT]:[TOTAL CREDITO]],3,FALSE),0))</f>
        <v>28211111</v>
      </c>
      <c r="R731" s="9">
        <f>+IFERROR(VLOOKUP(Tabla3[[#This Row],[Column14]],Tabla4[[NIT]:[TOTAL CREDITO]],6,FALSE),0)</f>
        <v>200000000</v>
      </c>
      <c r="S7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1" s="5"/>
      <c r="AL731"/>
    </row>
    <row r="732" spans="1:38" ht="15" customHeight="1">
      <c r="A732" s="153" t="s">
        <v>1729</v>
      </c>
      <c r="B732" s="154">
        <v>42979</v>
      </c>
      <c r="C732" s="153" t="s">
        <v>1229</v>
      </c>
      <c r="D732" s="153" t="s">
        <v>1235</v>
      </c>
      <c r="E732" s="153" t="s">
        <v>1547</v>
      </c>
      <c r="F732" s="153">
        <v>2</v>
      </c>
      <c r="G732" s="153" t="s">
        <v>35</v>
      </c>
      <c r="H732" s="153">
        <v>2</v>
      </c>
      <c r="I732" s="153" t="s">
        <v>1730</v>
      </c>
      <c r="J732" s="153" t="s">
        <v>352</v>
      </c>
      <c r="K732" s="153" t="s">
        <v>353</v>
      </c>
      <c r="L732" s="153"/>
      <c r="M732" s="153" t="s">
        <v>207</v>
      </c>
      <c r="N732" s="153">
        <v>14011711</v>
      </c>
      <c r="O732" s="155">
        <v>6133613</v>
      </c>
      <c r="P732" s="7"/>
      <c r="Q732" s="12">
        <f>+IF(IFERROR(VLOOKUP(Tabla3[[#This Row],[Column14]],Tabla4[[NIT]:[TOTAL CREDITO]],3,FALSE),0)="",0,IFERROR(VLOOKUP(Tabla3[[#This Row],[Column14]],Tabla4[[NIT]:[TOTAL CREDITO]],3,FALSE),0))</f>
        <v>28211111</v>
      </c>
      <c r="R732" s="9">
        <f>+IFERROR(VLOOKUP(Tabla3[[#This Row],[Column14]],Tabla4[[NIT]:[TOTAL CREDITO]],6,FALSE),0)</f>
        <v>200000000</v>
      </c>
      <c r="S7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2" s="5"/>
      <c r="AL732"/>
    </row>
    <row r="733" spans="1:38" ht="15" customHeight="1">
      <c r="A733" s="153" t="s">
        <v>1729</v>
      </c>
      <c r="B733" s="154">
        <v>42979</v>
      </c>
      <c r="C733" s="153" t="s">
        <v>1229</v>
      </c>
      <c r="D733" s="153" t="s">
        <v>1235</v>
      </c>
      <c r="E733" s="153" t="s">
        <v>1547</v>
      </c>
      <c r="F733" s="153">
        <v>1</v>
      </c>
      <c r="G733" s="153" t="s">
        <v>35</v>
      </c>
      <c r="H733" s="153">
        <v>1</v>
      </c>
      <c r="I733" s="153" t="s">
        <v>1730</v>
      </c>
      <c r="J733" s="153" t="s">
        <v>352</v>
      </c>
      <c r="K733" s="153" t="s">
        <v>17</v>
      </c>
      <c r="L733" s="153"/>
      <c r="M733" s="153" t="s">
        <v>207</v>
      </c>
      <c r="N733" s="153">
        <v>14011711</v>
      </c>
      <c r="O733" s="155">
        <v>6133613</v>
      </c>
      <c r="P733" s="7"/>
      <c r="Q733" s="12">
        <f>+IF(IFERROR(VLOOKUP(Tabla3[[#This Row],[Column14]],Tabla4[[NIT]:[TOTAL CREDITO]],3,FALSE),0)="",0,IFERROR(VLOOKUP(Tabla3[[#This Row],[Column14]],Tabla4[[NIT]:[TOTAL CREDITO]],3,FALSE),0))</f>
        <v>28211111</v>
      </c>
      <c r="R733" s="9">
        <f>+IFERROR(VLOOKUP(Tabla3[[#This Row],[Column14]],Tabla4[[NIT]:[TOTAL CREDITO]],6,FALSE),0)</f>
        <v>200000000</v>
      </c>
      <c r="S7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3" s="5"/>
      <c r="AL733"/>
    </row>
    <row r="734" spans="1:38" ht="15" customHeight="1">
      <c r="A734" s="153" t="s">
        <v>1729</v>
      </c>
      <c r="B734" s="154">
        <v>42979</v>
      </c>
      <c r="C734" s="153" t="s">
        <v>1229</v>
      </c>
      <c r="D734" s="153" t="s">
        <v>1235</v>
      </c>
      <c r="E734" s="153" t="s">
        <v>1547</v>
      </c>
      <c r="F734" s="153">
        <v>1</v>
      </c>
      <c r="G734" s="153" t="s">
        <v>35</v>
      </c>
      <c r="H734" s="153">
        <v>1</v>
      </c>
      <c r="I734" s="153" t="s">
        <v>1730</v>
      </c>
      <c r="J734" s="153" t="s">
        <v>1437</v>
      </c>
      <c r="K734" s="153" t="s">
        <v>1436</v>
      </c>
      <c r="L734" s="153"/>
      <c r="M734" s="153" t="s">
        <v>207</v>
      </c>
      <c r="N734" s="153">
        <v>14011711</v>
      </c>
      <c r="O734" s="155">
        <v>3696639</v>
      </c>
      <c r="P734" s="7"/>
      <c r="Q734" s="12">
        <f>+IF(IFERROR(VLOOKUP(Tabla3[[#This Row],[Column14]],Tabla4[[NIT]:[TOTAL CREDITO]],3,FALSE),0)="",0,IFERROR(VLOOKUP(Tabla3[[#This Row],[Column14]],Tabla4[[NIT]:[TOTAL CREDITO]],3,FALSE),0))</f>
        <v>28211111</v>
      </c>
      <c r="R734" s="9">
        <f>+IFERROR(VLOOKUP(Tabla3[[#This Row],[Column14]],Tabla4[[NIT]:[TOTAL CREDITO]],6,FALSE),0)</f>
        <v>200000000</v>
      </c>
      <c r="S7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4" s="5"/>
      <c r="AL734"/>
    </row>
    <row r="735" spans="1:38" ht="15" customHeight="1">
      <c r="A735" s="153" t="s">
        <v>1729</v>
      </c>
      <c r="B735" s="154">
        <v>42979</v>
      </c>
      <c r="C735" s="153" t="s">
        <v>1229</v>
      </c>
      <c r="D735" s="153" t="s">
        <v>1235</v>
      </c>
      <c r="E735" s="153" t="s">
        <v>1547</v>
      </c>
      <c r="F735" s="153">
        <v>1</v>
      </c>
      <c r="G735" s="153" t="s">
        <v>35</v>
      </c>
      <c r="H735" s="153">
        <v>1</v>
      </c>
      <c r="I735" s="153" t="s">
        <v>1730</v>
      </c>
      <c r="J735" s="153" t="s">
        <v>1437</v>
      </c>
      <c r="K735" s="153" t="s">
        <v>1426</v>
      </c>
      <c r="L735" s="153"/>
      <c r="M735" s="153" t="s">
        <v>207</v>
      </c>
      <c r="N735" s="153">
        <v>14011711</v>
      </c>
      <c r="O735" s="155">
        <v>3696639</v>
      </c>
      <c r="P735" s="7"/>
      <c r="Q735" s="12">
        <f>+IF(IFERROR(VLOOKUP(Tabla3[[#This Row],[Column14]],Tabla4[[NIT]:[TOTAL CREDITO]],3,FALSE),0)="",0,IFERROR(VLOOKUP(Tabla3[[#This Row],[Column14]],Tabla4[[NIT]:[TOTAL CREDITO]],3,FALSE),0))</f>
        <v>28211111</v>
      </c>
      <c r="R735" s="9">
        <f>+IFERROR(VLOOKUP(Tabla3[[#This Row],[Column14]],Tabla4[[NIT]:[TOTAL CREDITO]],6,FALSE),0)</f>
        <v>200000000</v>
      </c>
      <c r="S7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5" s="5"/>
      <c r="AL735"/>
    </row>
    <row r="736" spans="1:38" ht="15" customHeight="1">
      <c r="A736" s="153" t="s">
        <v>1729</v>
      </c>
      <c r="B736" s="154">
        <v>42979</v>
      </c>
      <c r="C736" s="153" t="s">
        <v>1229</v>
      </c>
      <c r="D736" s="153" t="s">
        <v>1235</v>
      </c>
      <c r="E736" s="153" t="s">
        <v>1547</v>
      </c>
      <c r="F736" s="153">
        <v>1</v>
      </c>
      <c r="G736" s="153" t="s">
        <v>35</v>
      </c>
      <c r="H736" s="153">
        <v>1</v>
      </c>
      <c r="I736" s="153" t="s">
        <v>1730</v>
      </c>
      <c r="J736" s="153" t="s">
        <v>1437</v>
      </c>
      <c r="K736" s="153" t="s">
        <v>1438</v>
      </c>
      <c r="L736" s="153"/>
      <c r="M736" s="153" t="s">
        <v>207</v>
      </c>
      <c r="N736" s="153">
        <v>14011711</v>
      </c>
      <c r="O736" s="155">
        <v>3696639</v>
      </c>
      <c r="P736" s="7"/>
      <c r="Q736" s="12">
        <f>+IF(IFERROR(VLOOKUP(Tabla3[[#This Row],[Column14]],Tabla4[[NIT]:[TOTAL CREDITO]],3,FALSE),0)="",0,IFERROR(VLOOKUP(Tabla3[[#This Row],[Column14]],Tabla4[[NIT]:[TOTAL CREDITO]],3,FALSE),0))</f>
        <v>28211111</v>
      </c>
      <c r="R736" s="9">
        <f>+IFERROR(VLOOKUP(Tabla3[[#This Row],[Column14]],Tabla4[[NIT]:[TOTAL CREDITO]],6,FALSE),0)</f>
        <v>200000000</v>
      </c>
      <c r="S7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6" s="5"/>
      <c r="AL736"/>
    </row>
    <row r="737" spans="1:38" ht="15" customHeight="1">
      <c r="A737" s="153" t="s">
        <v>1729</v>
      </c>
      <c r="B737" s="154">
        <v>42979</v>
      </c>
      <c r="C737" s="153" t="s">
        <v>1229</v>
      </c>
      <c r="D737" s="153" t="s">
        <v>1235</v>
      </c>
      <c r="E737" s="153" t="s">
        <v>1547</v>
      </c>
      <c r="F737" s="153">
        <v>2</v>
      </c>
      <c r="G737" s="153" t="s">
        <v>35</v>
      </c>
      <c r="H737" s="153">
        <v>2</v>
      </c>
      <c r="I737" s="153" t="s">
        <v>1730</v>
      </c>
      <c r="J737" s="153" t="s">
        <v>1437</v>
      </c>
      <c r="K737" s="153" t="s">
        <v>16</v>
      </c>
      <c r="L737" s="153"/>
      <c r="M737" s="153" t="s">
        <v>207</v>
      </c>
      <c r="N737" s="153">
        <v>14011711</v>
      </c>
      <c r="O737" s="155">
        <v>3696639</v>
      </c>
      <c r="P737" s="7"/>
      <c r="Q737" s="12">
        <f>+IF(IFERROR(VLOOKUP(Tabla3[[#This Row],[Column14]],Tabla4[[NIT]:[TOTAL CREDITO]],3,FALSE),0)="",0,IFERROR(VLOOKUP(Tabla3[[#This Row],[Column14]],Tabla4[[NIT]:[TOTAL CREDITO]],3,FALSE),0))</f>
        <v>28211111</v>
      </c>
      <c r="R737" s="9">
        <f>+IFERROR(VLOOKUP(Tabla3[[#This Row],[Column14]],Tabla4[[NIT]:[TOTAL CREDITO]],6,FALSE),0)</f>
        <v>200000000</v>
      </c>
      <c r="S7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7" s="5"/>
      <c r="AL737"/>
    </row>
    <row r="738" spans="1:38" ht="15" customHeight="1">
      <c r="A738" s="153" t="s">
        <v>1731</v>
      </c>
      <c r="B738" s="154">
        <v>42979</v>
      </c>
      <c r="C738" s="153" t="s">
        <v>1229</v>
      </c>
      <c r="D738" s="153" t="s">
        <v>1546</v>
      </c>
      <c r="E738" s="153" t="s">
        <v>1547</v>
      </c>
      <c r="F738" s="153">
        <v>1</v>
      </c>
      <c r="G738" s="153" t="s">
        <v>217</v>
      </c>
      <c r="H738" s="153">
        <v>1</v>
      </c>
      <c r="I738" s="153" t="s">
        <v>1643</v>
      </c>
      <c r="J738" s="153" t="s">
        <v>27</v>
      </c>
      <c r="K738" s="153" t="s">
        <v>16</v>
      </c>
      <c r="L738" s="153"/>
      <c r="M738" s="153" t="s">
        <v>218</v>
      </c>
      <c r="N738" s="153">
        <v>36284552</v>
      </c>
      <c r="O738" s="155">
        <v>5789916</v>
      </c>
      <c r="P738" s="7"/>
      <c r="Q738" s="12">
        <f>+IF(IFERROR(VLOOKUP(Tabla3[[#This Row],[Column14]],Tabla4[[NIT]:[TOTAL CREDITO]],3,FALSE),0)="",0,IFERROR(VLOOKUP(Tabla3[[#This Row],[Column14]],Tabla4[[NIT]:[TOTAL CREDITO]],3,FALSE),0))</f>
        <v>3034090</v>
      </c>
      <c r="R738" s="9">
        <f>+IFERROR(VLOOKUP(Tabla3[[#This Row],[Column14]],Tabla4[[NIT]:[TOTAL CREDITO]],6,FALSE),0)</f>
        <v>0</v>
      </c>
      <c r="S7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8" s="5"/>
      <c r="AL738"/>
    </row>
    <row r="739" spans="1:38" ht="15" customHeight="1">
      <c r="A739" s="153" t="s">
        <v>1731</v>
      </c>
      <c r="B739" s="154">
        <v>42979</v>
      </c>
      <c r="C739" s="153" t="s">
        <v>1229</v>
      </c>
      <c r="D739" s="153" t="s">
        <v>1546</v>
      </c>
      <c r="E739" s="153" t="s">
        <v>1547</v>
      </c>
      <c r="F739" s="153">
        <v>1</v>
      </c>
      <c r="G739" s="153" t="s">
        <v>217</v>
      </c>
      <c r="H739" s="153">
        <v>1</v>
      </c>
      <c r="I739" s="153" t="s">
        <v>1643</v>
      </c>
      <c r="J739" s="153" t="s">
        <v>1437</v>
      </c>
      <c r="K739" s="153" t="s">
        <v>1436</v>
      </c>
      <c r="L739" s="153"/>
      <c r="M739" s="153" t="s">
        <v>218</v>
      </c>
      <c r="N739" s="153">
        <v>36284552</v>
      </c>
      <c r="O739" s="155">
        <v>3696639</v>
      </c>
      <c r="P739" s="7"/>
      <c r="Q739" s="12">
        <f>+IF(IFERROR(VLOOKUP(Tabla3[[#This Row],[Column14]],Tabla4[[NIT]:[TOTAL CREDITO]],3,FALSE),0)="",0,IFERROR(VLOOKUP(Tabla3[[#This Row],[Column14]],Tabla4[[NIT]:[TOTAL CREDITO]],3,FALSE),0))</f>
        <v>3034090</v>
      </c>
      <c r="R739" s="9">
        <f>+IFERROR(VLOOKUP(Tabla3[[#This Row],[Column14]],Tabla4[[NIT]:[TOTAL CREDITO]],6,FALSE),0)</f>
        <v>0</v>
      </c>
      <c r="S7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39" s="5"/>
      <c r="AL739"/>
    </row>
    <row r="740" spans="1:38" ht="15" customHeight="1">
      <c r="A740" s="153" t="s">
        <v>1731</v>
      </c>
      <c r="B740" s="154">
        <v>42979</v>
      </c>
      <c r="C740" s="153" t="s">
        <v>1229</v>
      </c>
      <c r="D740" s="153" t="s">
        <v>1546</v>
      </c>
      <c r="E740" s="153" t="s">
        <v>1547</v>
      </c>
      <c r="F740" s="153">
        <v>1</v>
      </c>
      <c r="G740" s="153" t="s">
        <v>217</v>
      </c>
      <c r="H740" s="153">
        <v>1</v>
      </c>
      <c r="I740" s="153" t="s">
        <v>1643</v>
      </c>
      <c r="J740" s="153" t="s">
        <v>1437</v>
      </c>
      <c r="K740" s="153" t="s">
        <v>1438</v>
      </c>
      <c r="L740" s="153"/>
      <c r="M740" s="153" t="s">
        <v>218</v>
      </c>
      <c r="N740" s="153">
        <v>36284552</v>
      </c>
      <c r="O740" s="155">
        <v>3696639</v>
      </c>
      <c r="P740" s="7"/>
      <c r="Q740" s="12">
        <f>+IF(IFERROR(VLOOKUP(Tabla3[[#This Row],[Column14]],Tabla4[[NIT]:[TOTAL CREDITO]],3,FALSE),0)="",0,IFERROR(VLOOKUP(Tabla3[[#This Row],[Column14]],Tabla4[[NIT]:[TOTAL CREDITO]],3,FALSE),0))</f>
        <v>3034090</v>
      </c>
      <c r="R740" s="9">
        <f>+IFERROR(VLOOKUP(Tabla3[[#This Row],[Column14]],Tabla4[[NIT]:[TOTAL CREDITO]],6,FALSE),0)</f>
        <v>0</v>
      </c>
      <c r="S7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40" s="5"/>
      <c r="AL740"/>
    </row>
    <row r="741" spans="1:38" ht="15" customHeight="1">
      <c r="A741" s="153" t="s">
        <v>1732</v>
      </c>
      <c r="B741" s="154">
        <v>42979</v>
      </c>
      <c r="C741" s="153" t="s">
        <v>1229</v>
      </c>
      <c r="D741" s="153" t="s">
        <v>1235</v>
      </c>
      <c r="E741" s="153" t="s">
        <v>1547</v>
      </c>
      <c r="F741" s="153">
        <v>1</v>
      </c>
      <c r="G741" s="153" t="s">
        <v>35</v>
      </c>
      <c r="H741" s="153">
        <v>1</v>
      </c>
      <c r="I741" s="153" t="s">
        <v>1733</v>
      </c>
      <c r="J741" s="153" t="s">
        <v>25</v>
      </c>
      <c r="K741" s="153" t="s">
        <v>26</v>
      </c>
      <c r="L741" s="153"/>
      <c r="M741" s="153" t="s">
        <v>12</v>
      </c>
      <c r="N741" s="153">
        <v>14011711</v>
      </c>
      <c r="O741" s="155">
        <v>3521008</v>
      </c>
      <c r="P741" s="7"/>
      <c r="Q741" s="12">
        <f>+IF(IFERROR(VLOOKUP(Tabla3[[#This Row],[Column14]],Tabla4[[NIT]:[TOTAL CREDITO]],3,FALSE),0)="",0,IFERROR(VLOOKUP(Tabla3[[#This Row],[Column14]],Tabla4[[NIT]:[TOTAL CREDITO]],3,FALSE),0))</f>
        <v>28211111</v>
      </c>
      <c r="R741" s="9">
        <f>+IFERROR(VLOOKUP(Tabla3[[#This Row],[Column14]],Tabla4[[NIT]:[TOTAL CREDITO]],6,FALSE),0)</f>
        <v>200000000</v>
      </c>
      <c r="S7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41" s="5"/>
      <c r="AL741"/>
    </row>
    <row r="742" spans="1:38" ht="15" customHeight="1">
      <c r="A742" s="153" t="s">
        <v>1732</v>
      </c>
      <c r="B742" s="154">
        <v>42979</v>
      </c>
      <c r="C742" s="153" t="s">
        <v>1229</v>
      </c>
      <c r="D742" s="153" t="s">
        <v>1235</v>
      </c>
      <c r="E742" s="153" t="s">
        <v>1547</v>
      </c>
      <c r="F742" s="153">
        <v>1</v>
      </c>
      <c r="G742" s="153" t="s">
        <v>35</v>
      </c>
      <c r="H742" s="153">
        <v>1</v>
      </c>
      <c r="I742" s="153" t="s">
        <v>1733</v>
      </c>
      <c r="J742" s="153" t="s">
        <v>352</v>
      </c>
      <c r="K742" s="153" t="s">
        <v>353</v>
      </c>
      <c r="L742" s="153"/>
      <c r="M742" s="153" t="s">
        <v>12</v>
      </c>
      <c r="N742" s="153">
        <v>14011711</v>
      </c>
      <c r="O742" s="155">
        <v>6133613</v>
      </c>
      <c r="P742" s="7"/>
      <c r="Q742" s="12">
        <f>+IF(IFERROR(VLOOKUP(Tabla3[[#This Row],[Column14]],Tabla4[[NIT]:[TOTAL CREDITO]],3,FALSE),0)="",0,IFERROR(VLOOKUP(Tabla3[[#This Row],[Column14]],Tabla4[[NIT]:[TOTAL CREDITO]],3,FALSE),0))</f>
        <v>28211111</v>
      </c>
      <c r="R742" s="9">
        <f>+IFERROR(VLOOKUP(Tabla3[[#This Row],[Column14]],Tabla4[[NIT]:[TOTAL CREDITO]],6,FALSE),0)</f>
        <v>200000000</v>
      </c>
      <c r="S7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42" s="5"/>
      <c r="AL742"/>
    </row>
    <row r="743" spans="1:38" ht="15" customHeight="1">
      <c r="A743" s="153" t="s">
        <v>1734</v>
      </c>
      <c r="B743" s="154">
        <v>42979</v>
      </c>
      <c r="C743" s="153" t="s">
        <v>1229</v>
      </c>
      <c r="D743" s="153" t="s">
        <v>1235</v>
      </c>
      <c r="E743" s="153" t="s">
        <v>1547</v>
      </c>
      <c r="F743" s="153">
        <v>3</v>
      </c>
      <c r="G743" s="153" t="s">
        <v>1396</v>
      </c>
      <c r="H743" s="153">
        <v>3</v>
      </c>
      <c r="I743" s="153" t="s">
        <v>1396</v>
      </c>
      <c r="J743" s="153" t="s">
        <v>14</v>
      </c>
      <c r="K743" s="153" t="s">
        <v>17</v>
      </c>
      <c r="L743" s="153"/>
      <c r="M743" s="153" t="s">
        <v>12</v>
      </c>
      <c r="N743" s="153">
        <v>93153201</v>
      </c>
      <c r="O743" s="155">
        <v>3360504</v>
      </c>
      <c r="P743" s="7">
        <f>+Tabla3[[#This Row],[Column15]]*Tabla3[[#This Row],[Column8]]</f>
        <v>10081512</v>
      </c>
      <c r="Q743" s="12">
        <f>+IF(IFERROR(VLOOKUP(Tabla3[[#This Row],[Column14]],Tabla4[[NIT]:[TOTAL CREDITO]],3,FALSE),0)="",0,IFERROR(VLOOKUP(Tabla3[[#This Row],[Column14]],Tabla4[[NIT]:[TOTAL CREDITO]],3,FALSE),0))</f>
        <v>0</v>
      </c>
      <c r="R743" s="9">
        <f>+IFERROR(VLOOKUP(Tabla3[[#This Row],[Column14]],Tabla4[[NIT]:[TOTAL CREDITO]],6,FALSE),0)</f>
        <v>0</v>
      </c>
      <c r="S7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3" s="5"/>
      <c r="AL743"/>
    </row>
    <row r="744" spans="1:38" ht="15" customHeight="1">
      <c r="A744" s="153" t="s">
        <v>1734</v>
      </c>
      <c r="B744" s="154">
        <v>42979</v>
      </c>
      <c r="C744" s="153" t="s">
        <v>1229</v>
      </c>
      <c r="D744" s="153" t="s">
        <v>1235</v>
      </c>
      <c r="E744" s="153" t="s">
        <v>1547</v>
      </c>
      <c r="F744" s="153">
        <v>2</v>
      </c>
      <c r="G744" s="153" t="s">
        <v>1396</v>
      </c>
      <c r="H744" s="153">
        <v>2</v>
      </c>
      <c r="I744" s="153" t="s">
        <v>1396</v>
      </c>
      <c r="J744" s="153" t="s">
        <v>14</v>
      </c>
      <c r="K744" s="153" t="s">
        <v>15</v>
      </c>
      <c r="L744" s="153"/>
      <c r="M744" s="153" t="s">
        <v>12</v>
      </c>
      <c r="N744" s="153">
        <v>93153201</v>
      </c>
      <c r="O744" s="155">
        <v>3360504</v>
      </c>
      <c r="P744" s="7">
        <f>+Tabla3[[#This Row],[Column15]]*Tabla3[[#This Row],[Column8]]</f>
        <v>6721008</v>
      </c>
      <c r="Q744" s="12">
        <f>+IF(IFERROR(VLOOKUP(Tabla3[[#This Row],[Column14]],Tabla4[[NIT]:[TOTAL CREDITO]],3,FALSE),0)="",0,IFERROR(VLOOKUP(Tabla3[[#This Row],[Column14]],Tabla4[[NIT]:[TOTAL CREDITO]],3,FALSE),0))</f>
        <v>0</v>
      </c>
      <c r="R744" s="9">
        <f>+IFERROR(VLOOKUP(Tabla3[[#This Row],[Column14]],Tabla4[[NIT]:[TOTAL CREDITO]],6,FALSE),0)</f>
        <v>0</v>
      </c>
      <c r="S7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4" s="5"/>
      <c r="AL744"/>
    </row>
    <row r="745" spans="1:38" ht="15" customHeight="1">
      <c r="A745" s="153" t="s">
        <v>1734</v>
      </c>
      <c r="B745" s="154">
        <v>42979</v>
      </c>
      <c r="C745" s="153" t="s">
        <v>1229</v>
      </c>
      <c r="D745" s="153" t="s">
        <v>1235</v>
      </c>
      <c r="E745" s="153" t="s">
        <v>1547</v>
      </c>
      <c r="F745" s="153">
        <v>1</v>
      </c>
      <c r="G745" s="153" t="s">
        <v>1396</v>
      </c>
      <c r="H745" s="153">
        <v>1</v>
      </c>
      <c r="I745" s="153" t="s">
        <v>1396</v>
      </c>
      <c r="J745" s="153" t="s">
        <v>14</v>
      </c>
      <c r="K745" s="153" t="s">
        <v>1420</v>
      </c>
      <c r="L745" s="153"/>
      <c r="M745" s="153" t="s">
        <v>12</v>
      </c>
      <c r="N745" s="153">
        <v>93153201</v>
      </c>
      <c r="O745" s="155">
        <v>3360504</v>
      </c>
      <c r="P745" s="7"/>
      <c r="Q745" s="12">
        <f>+IF(IFERROR(VLOOKUP(Tabla3[[#This Row],[Column14]],Tabla4[[NIT]:[TOTAL CREDITO]],3,FALSE),0)="",0,IFERROR(VLOOKUP(Tabla3[[#This Row],[Column14]],Tabla4[[NIT]:[TOTAL CREDITO]],3,FALSE),0))</f>
        <v>0</v>
      </c>
      <c r="R745" s="9">
        <f>+IFERROR(VLOOKUP(Tabla3[[#This Row],[Column14]],Tabla4[[NIT]:[TOTAL CREDITO]],6,FALSE),0)</f>
        <v>0</v>
      </c>
      <c r="S7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5" s="5"/>
      <c r="AL745"/>
    </row>
    <row r="746" spans="1:38" ht="15" customHeight="1">
      <c r="A746" s="153" t="s">
        <v>1734</v>
      </c>
      <c r="B746" s="154">
        <v>42979</v>
      </c>
      <c r="C746" s="153" t="s">
        <v>1229</v>
      </c>
      <c r="D746" s="153" t="s">
        <v>1235</v>
      </c>
      <c r="E746" s="153" t="s">
        <v>1547</v>
      </c>
      <c r="F746" s="153">
        <v>1</v>
      </c>
      <c r="G746" s="153" t="s">
        <v>1396</v>
      </c>
      <c r="H746" s="153">
        <v>1</v>
      </c>
      <c r="I746" s="153" t="s">
        <v>1396</v>
      </c>
      <c r="J746" s="153" t="s">
        <v>10</v>
      </c>
      <c r="K746" s="153" t="s">
        <v>13</v>
      </c>
      <c r="L746" s="153"/>
      <c r="M746" s="153" t="s">
        <v>12</v>
      </c>
      <c r="N746" s="153">
        <v>93153201</v>
      </c>
      <c r="O746" s="155">
        <v>7554622</v>
      </c>
      <c r="P746" s="7"/>
      <c r="Q746" s="12">
        <f>+IF(IFERROR(VLOOKUP(Tabla3[[#This Row],[Column14]],Tabla4[[NIT]:[TOTAL CREDITO]],3,FALSE),0)="",0,IFERROR(VLOOKUP(Tabla3[[#This Row],[Column14]],Tabla4[[NIT]:[TOTAL CREDITO]],3,FALSE),0))</f>
        <v>0</v>
      </c>
      <c r="R746" s="9">
        <f>+IFERROR(VLOOKUP(Tabla3[[#This Row],[Column14]],Tabla4[[NIT]:[TOTAL CREDITO]],6,FALSE),0)</f>
        <v>0</v>
      </c>
      <c r="S7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6" s="5"/>
      <c r="AL746"/>
    </row>
    <row r="747" spans="1:38" ht="15" customHeight="1">
      <c r="A747" s="153" t="s">
        <v>1734</v>
      </c>
      <c r="B747" s="154">
        <v>42979</v>
      </c>
      <c r="C747" s="153" t="s">
        <v>1229</v>
      </c>
      <c r="D747" s="153" t="s">
        <v>1235</v>
      </c>
      <c r="E747" s="153" t="s">
        <v>1547</v>
      </c>
      <c r="F747" s="153">
        <v>1</v>
      </c>
      <c r="G747" s="153" t="s">
        <v>1396</v>
      </c>
      <c r="H747" s="153">
        <v>1</v>
      </c>
      <c r="I747" s="153" t="s">
        <v>1396</v>
      </c>
      <c r="J747" s="153" t="s">
        <v>1433</v>
      </c>
      <c r="K747" s="153" t="s">
        <v>1447</v>
      </c>
      <c r="L747" s="153"/>
      <c r="M747" s="153" t="s">
        <v>12</v>
      </c>
      <c r="N747" s="153">
        <v>93153201</v>
      </c>
      <c r="O747" s="155">
        <v>3941176</v>
      </c>
      <c r="P747" s="7"/>
      <c r="Q747" s="12">
        <f>+IF(IFERROR(VLOOKUP(Tabla3[[#This Row],[Column14]],Tabla4[[NIT]:[TOTAL CREDITO]],3,FALSE),0)="",0,IFERROR(VLOOKUP(Tabla3[[#This Row],[Column14]],Tabla4[[NIT]:[TOTAL CREDITO]],3,FALSE),0))</f>
        <v>0</v>
      </c>
      <c r="R747" s="9">
        <f>+IFERROR(VLOOKUP(Tabla3[[#This Row],[Column14]],Tabla4[[NIT]:[TOTAL CREDITO]],6,FALSE),0)</f>
        <v>0</v>
      </c>
      <c r="S7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7" s="5"/>
      <c r="AL747"/>
    </row>
    <row r="748" spans="1:38" ht="15" customHeight="1">
      <c r="A748" s="153" t="s">
        <v>1734</v>
      </c>
      <c r="B748" s="154">
        <v>42979</v>
      </c>
      <c r="C748" s="153" t="s">
        <v>1229</v>
      </c>
      <c r="D748" s="153" t="s">
        <v>1235</v>
      </c>
      <c r="E748" s="153" t="s">
        <v>1547</v>
      </c>
      <c r="F748" s="153">
        <v>1</v>
      </c>
      <c r="G748" s="153" t="s">
        <v>1396</v>
      </c>
      <c r="H748" s="153">
        <v>1</v>
      </c>
      <c r="I748" s="153" t="s">
        <v>1396</v>
      </c>
      <c r="J748" s="153" t="s">
        <v>1433</v>
      </c>
      <c r="K748" s="153" t="s">
        <v>16</v>
      </c>
      <c r="L748" s="153"/>
      <c r="M748" s="153" t="s">
        <v>12</v>
      </c>
      <c r="N748" s="153">
        <v>93153201</v>
      </c>
      <c r="O748" s="155">
        <v>3941176</v>
      </c>
      <c r="P748" s="7"/>
      <c r="Q748" s="12">
        <f>+IF(IFERROR(VLOOKUP(Tabla3[[#This Row],[Column14]],Tabla4[[NIT]:[TOTAL CREDITO]],3,FALSE),0)="",0,IFERROR(VLOOKUP(Tabla3[[#This Row],[Column14]],Tabla4[[NIT]:[TOTAL CREDITO]],3,FALSE),0))</f>
        <v>0</v>
      </c>
      <c r="R748" s="9">
        <f>+IFERROR(VLOOKUP(Tabla3[[#This Row],[Column14]],Tabla4[[NIT]:[TOTAL CREDITO]],6,FALSE),0)</f>
        <v>0</v>
      </c>
      <c r="S7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8" s="5"/>
      <c r="AL748"/>
    </row>
    <row r="749" spans="1:38" ht="15" customHeight="1">
      <c r="A749" s="153" t="s">
        <v>1735</v>
      </c>
      <c r="B749" s="154">
        <v>42979</v>
      </c>
      <c r="C749" s="153" t="s">
        <v>1229</v>
      </c>
      <c r="D749" s="153" t="s">
        <v>1235</v>
      </c>
      <c r="E749" s="153" t="s">
        <v>1547</v>
      </c>
      <c r="F749" s="153">
        <v>1</v>
      </c>
      <c r="G749" s="153" t="s">
        <v>1399</v>
      </c>
      <c r="H749" s="153">
        <v>1</v>
      </c>
      <c r="I749" s="153" t="s">
        <v>1399</v>
      </c>
      <c r="J749" s="153" t="s">
        <v>14</v>
      </c>
      <c r="K749" s="153" t="s">
        <v>1421</v>
      </c>
      <c r="L749" s="153"/>
      <c r="M749" s="153" t="s">
        <v>148</v>
      </c>
      <c r="N749" s="153">
        <v>93389237</v>
      </c>
      <c r="O749" s="155">
        <v>3360504</v>
      </c>
      <c r="P749" s="7"/>
      <c r="Q749" s="12">
        <f>+IF(IFERROR(VLOOKUP(Tabla3[[#This Row],[Column14]],Tabla4[[NIT]:[TOTAL CREDITO]],3,FALSE),0)="",0,IFERROR(VLOOKUP(Tabla3[[#This Row],[Column14]],Tabla4[[NIT]:[TOTAL CREDITO]],3,FALSE),0))</f>
        <v>49222</v>
      </c>
      <c r="R749" s="9">
        <f>+IFERROR(VLOOKUP(Tabla3[[#This Row],[Column14]],Tabla4[[NIT]:[TOTAL CREDITO]],6,FALSE),0)</f>
        <v>0</v>
      </c>
      <c r="S7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49" s="5"/>
      <c r="AL749"/>
    </row>
    <row r="750" spans="1:38" ht="15" customHeight="1">
      <c r="A750" s="153" t="s">
        <v>1735</v>
      </c>
      <c r="B750" s="154">
        <v>42979</v>
      </c>
      <c r="C750" s="153" t="s">
        <v>1229</v>
      </c>
      <c r="D750" s="153" t="s">
        <v>1235</v>
      </c>
      <c r="E750" s="153" t="s">
        <v>1547</v>
      </c>
      <c r="F750" s="153">
        <v>1</v>
      </c>
      <c r="G750" s="153" t="s">
        <v>1399</v>
      </c>
      <c r="H750" s="153">
        <v>1</v>
      </c>
      <c r="I750" s="153" t="s">
        <v>1399</v>
      </c>
      <c r="J750" s="153" t="s">
        <v>10</v>
      </c>
      <c r="K750" s="153" t="s">
        <v>13</v>
      </c>
      <c r="L750" s="153"/>
      <c r="M750" s="153" t="s">
        <v>148</v>
      </c>
      <c r="N750" s="153">
        <v>93389237</v>
      </c>
      <c r="O750" s="155">
        <v>7554622</v>
      </c>
      <c r="P750" s="7"/>
      <c r="Q750" s="12">
        <f>+IF(IFERROR(VLOOKUP(Tabla3[[#This Row],[Column14]],Tabla4[[NIT]:[TOTAL CREDITO]],3,FALSE),0)="",0,IFERROR(VLOOKUP(Tabla3[[#This Row],[Column14]],Tabla4[[NIT]:[TOTAL CREDITO]],3,FALSE),0))</f>
        <v>49222</v>
      </c>
      <c r="R750" s="9">
        <f>+IFERROR(VLOOKUP(Tabla3[[#This Row],[Column14]],Tabla4[[NIT]:[TOTAL CREDITO]],6,FALSE),0)</f>
        <v>0</v>
      </c>
      <c r="S7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0" s="5"/>
      <c r="AL750"/>
    </row>
    <row r="751" spans="1:38" ht="15" customHeight="1">
      <c r="A751" s="153" t="s">
        <v>1735</v>
      </c>
      <c r="B751" s="154">
        <v>42979</v>
      </c>
      <c r="C751" s="153" t="s">
        <v>1229</v>
      </c>
      <c r="D751" s="153" t="s">
        <v>1235</v>
      </c>
      <c r="E751" s="153" t="s">
        <v>1547</v>
      </c>
      <c r="F751" s="153">
        <v>1</v>
      </c>
      <c r="G751" s="153" t="s">
        <v>1399</v>
      </c>
      <c r="H751" s="153">
        <v>1</v>
      </c>
      <c r="I751" s="153" t="s">
        <v>1399</v>
      </c>
      <c r="J751" s="153" t="s">
        <v>10</v>
      </c>
      <c r="K751" s="153" t="s">
        <v>11</v>
      </c>
      <c r="L751" s="153"/>
      <c r="M751" s="153" t="s">
        <v>148</v>
      </c>
      <c r="N751" s="153">
        <v>93389237</v>
      </c>
      <c r="O751" s="155">
        <v>7554622</v>
      </c>
      <c r="P751" s="7"/>
      <c r="Q751" s="12">
        <f>+IF(IFERROR(VLOOKUP(Tabla3[[#This Row],[Column14]],Tabla4[[NIT]:[TOTAL CREDITO]],3,FALSE),0)="",0,IFERROR(VLOOKUP(Tabla3[[#This Row],[Column14]],Tabla4[[NIT]:[TOTAL CREDITO]],3,FALSE),0))</f>
        <v>49222</v>
      </c>
      <c r="R751" s="9">
        <f>+IFERROR(VLOOKUP(Tabla3[[#This Row],[Column14]],Tabla4[[NIT]:[TOTAL CREDITO]],6,FALSE),0)</f>
        <v>0</v>
      </c>
      <c r="S7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1" s="5"/>
      <c r="AL751"/>
    </row>
    <row r="752" spans="1:38" ht="15" customHeight="1">
      <c r="A752" s="153" t="s">
        <v>1735</v>
      </c>
      <c r="B752" s="154">
        <v>42979</v>
      </c>
      <c r="C752" s="153" t="s">
        <v>1229</v>
      </c>
      <c r="D752" s="153" t="s">
        <v>1235</v>
      </c>
      <c r="E752" s="153" t="s">
        <v>1547</v>
      </c>
      <c r="F752" s="153">
        <v>1</v>
      </c>
      <c r="G752" s="153" t="s">
        <v>1399</v>
      </c>
      <c r="H752" s="153">
        <v>1</v>
      </c>
      <c r="I752" s="153" t="s">
        <v>1399</v>
      </c>
      <c r="J752" s="153" t="s">
        <v>25</v>
      </c>
      <c r="K752" s="153" t="s">
        <v>26</v>
      </c>
      <c r="L752" s="153"/>
      <c r="M752" s="153" t="s">
        <v>148</v>
      </c>
      <c r="N752" s="153">
        <v>93389237</v>
      </c>
      <c r="O752" s="155">
        <v>3521008</v>
      </c>
      <c r="P752" s="7"/>
      <c r="Q752" s="12">
        <f>+IF(IFERROR(VLOOKUP(Tabla3[[#This Row],[Column14]],Tabla4[[NIT]:[TOTAL CREDITO]],3,FALSE),0)="",0,IFERROR(VLOOKUP(Tabla3[[#This Row],[Column14]],Tabla4[[NIT]:[TOTAL CREDITO]],3,FALSE),0))</f>
        <v>49222</v>
      </c>
      <c r="R752" s="9">
        <f>+IFERROR(VLOOKUP(Tabla3[[#This Row],[Column14]],Tabla4[[NIT]:[TOTAL CREDITO]],6,FALSE),0)</f>
        <v>0</v>
      </c>
      <c r="S7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2" s="5"/>
      <c r="AL752"/>
    </row>
    <row r="753" spans="1:38" ht="15" customHeight="1">
      <c r="A753" s="153" t="s">
        <v>1735</v>
      </c>
      <c r="B753" s="154">
        <v>42979</v>
      </c>
      <c r="C753" s="153" t="s">
        <v>1229</v>
      </c>
      <c r="D753" s="153" t="s">
        <v>1235</v>
      </c>
      <c r="E753" s="153" t="s">
        <v>1547</v>
      </c>
      <c r="F753" s="153">
        <v>1</v>
      </c>
      <c r="G753" s="153" t="s">
        <v>1399</v>
      </c>
      <c r="H753" s="153">
        <v>1</v>
      </c>
      <c r="I753" s="153" t="s">
        <v>1399</v>
      </c>
      <c r="J753" s="153" t="s">
        <v>1422</v>
      </c>
      <c r="K753" s="153" t="s">
        <v>1423</v>
      </c>
      <c r="L753" s="153"/>
      <c r="M753" s="153" t="s">
        <v>148</v>
      </c>
      <c r="N753" s="153">
        <v>93389237</v>
      </c>
      <c r="O753" s="155">
        <v>7730252</v>
      </c>
      <c r="P753" s="7"/>
      <c r="Q753" s="12">
        <f>+IF(IFERROR(VLOOKUP(Tabla3[[#This Row],[Column14]],Tabla4[[NIT]:[TOTAL CREDITO]],3,FALSE),0)="",0,IFERROR(VLOOKUP(Tabla3[[#This Row],[Column14]],Tabla4[[NIT]:[TOTAL CREDITO]],3,FALSE),0))</f>
        <v>49222</v>
      </c>
      <c r="R753" s="9">
        <f>+IFERROR(VLOOKUP(Tabla3[[#This Row],[Column14]],Tabla4[[NIT]:[TOTAL CREDITO]],6,FALSE),0)</f>
        <v>0</v>
      </c>
      <c r="S7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3" s="5"/>
      <c r="AL753"/>
    </row>
    <row r="754" spans="1:38" ht="15" customHeight="1">
      <c r="A754" s="153" t="s">
        <v>1735</v>
      </c>
      <c r="B754" s="154">
        <v>42979</v>
      </c>
      <c r="C754" s="153" t="s">
        <v>1229</v>
      </c>
      <c r="D754" s="153" t="s">
        <v>1235</v>
      </c>
      <c r="E754" s="153" t="s">
        <v>1547</v>
      </c>
      <c r="F754" s="153">
        <v>1</v>
      </c>
      <c r="G754" s="153" t="s">
        <v>1399</v>
      </c>
      <c r="H754" s="153">
        <v>1</v>
      </c>
      <c r="I754" s="153" t="s">
        <v>1399</v>
      </c>
      <c r="J754" s="153" t="s">
        <v>352</v>
      </c>
      <c r="K754" s="153" t="s">
        <v>353</v>
      </c>
      <c r="L754" s="153"/>
      <c r="M754" s="153" t="s">
        <v>148</v>
      </c>
      <c r="N754" s="153">
        <v>93389237</v>
      </c>
      <c r="O754" s="155">
        <v>6133613</v>
      </c>
      <c r="P754" s="7"/>
      <c r="Q754" s="12">
        <f>+IF(IFERROR(VLOOKUP(Tabla3[[#This Row],[Column14]],Tabla4[[NIT]:[TOTAL CREDITO]],3,FALSE),0)="",0,IFERROR(VLOOKUP(Tabla3[[#This Row],[Column14]],Tabla4[[NIT]:[TOTAL CREDITO]],3,FALSE),0))</f>
        <v>49222</v>
      </c>
      <c r="R754" s="9">
        <f>+IFERROR(VLOOKUP(Tabla3[[#This Row],[Column14]],Tabla4[[NIT]:[TOTAL CREDITO]],6,FALSE),0)</f>
        <v>0</v>
      </c>
      <c r="S7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4" s="5"/>
      <c r="AL754"/>
    </row>
    <row r="755" spans="1:38" ht="15" customHeight="1">
      <c r="A755" s="153" t="s">
        <v>1735</v>
      </c>
      <c r="B755" s="154">
        <v>42979</v>
      </c>
      <c r="C755" s="153" t="s">
        <v>1229</v>
      </c>
      <c r="D755" s="153" t="s">
        <v>1235</v>
      </c>
      <c r="E755" s="153" t="s">
        <v>1547</v>
      </c>
      <c r="F755" s="153">
        <v>1</v>
      </c>
      <c r="G755" s="153" t="s">
        <v>1399</v>
      </c>
      <c r="H755" s="153">
        <v>1</v>
      </c>
      <c r="I755" s="153" t="s">
        <v>1399</v>
      </c>
      <c r="J755" s="153" t="s">
        <v>352</v>
      </c>
      <c r="K755" s="153" t="s">
        <v>17</v>
      </c>
      <c r="L755" s="153"/>
      <c r="M755" s="153" t="s">
        <v>148</v>
      </c>
      <c r="N755" s="153">
        <v>93389237</v>
      </c>
      <c r="O755" s="155">
        <v>6133613</v>
      </c>
      <c r="P755" s="7"/>
      <c r="Q755" s="12">
        <f>+IF(IFERROR(VLOOKUP(Tabla3[[#This Row],[Column14]],Tabla4[[NIT]:[TOTAL CREDITO]],3,FALSE),0)="",0,IFERROR(VLOOKUP(Tabla3[[#This Row],[Column14]],Tabla4[[NIT]:[TOTAL CREDITO]],3,FALSE),0))</f>
        <v>49222</v>
      </c>
      <c r="R755" s="9">
        <f>+IFERROR(VLOOKUP(Tabla3[[#This Row],[Column14]],Tabla4[[NIT]:[TOTAL CREDITO]],6,FALSE),0)</f>
        <v>0</v>
      </c>
      <c r="S7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5" s="5"/>
      <c r="AL755"/>
    </row>
    <row r="756" spans="1:38" ht="15" customHeight="1">
      <c r="A756" s="153" t="s">
        <v>1735</v>
      </c>
      <c r="B756" s="154">
        <v>42979</v>
      </c>
      <c r="C756" s="153" t="s">
        <v>1229</v>
      </c>
      <c r="D756" s="153" t="s">
        <v>1235</v>
      </c>
      <c r="E756" s="153" t="s">
        <v>1547</v>
      </c>
      <c r="F756" s="153">
        <v>1</v>
      </c>
      <c r="G756" s="153" t="s">
        <v>1399</v>
      </c>
      <c r="H756" s="153">
        <v>1</v>
      </c>
      <c r="I756" s="153" t="s">
        <v>1399</v>
      </c>
      <c r="J756" s="153" t="s">
        <v>352</v>
      </c>
      <c r="K756" s="153" t="s">
        <v>472</v>
      </c>
      <c r="L756" s="153"/>
      <c r="M756" s="153" t="s">
        <v>148</v>
      </c>
      <c r="N756" s="153">
        <v>93389237</v>
      </c>
      <c r="O756" s="155">
        <v>6133613</v>
      </c>
      <c r="P756" s="7"/>
      <c r="Q756" s="12">
        <f>+IF(IFERROR(VLOOKUP(Tabla3[[#This Row],[Column14]],Tabla4[[NIT]:[TOTAL CREDITO]],3,FALSE),0)="",0,IFERROR(VLOOKUP(Tabla3[[#This Row],[Column14]],Tabla4[[NIT]:[TOTAL CREDITO]],3,FALSE),0))</f>
        <v>49222</v>
      </c>
      <c r="R756" s="9">
        <f>+IFERROR(VLOOKUP(Tabla3[[#This Row],[Column14]],Tabla4[[NIT]:[TOTAL CREDITO]],6,FALSE),0)</f>
        <v>0</v>
      </c>
      <c r="S7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6" s="5"/>
      <c r="AL756"/>
    </row>
    <row r="757" spans="1:38" ht="15" customHeight="1">
      <c r="A757" s="153" t="s">
        <v>1735</v>
      </c>
      <c r="B757" s="154">
        <v>42979</v>
      </c>
      <c r="C757" s="153" t="s">
        <v>1229</v>
      </c>
      <c r="D757" s="153" t="s">
        <v>1235</v>
      </c>
      <c r="E757" s="153" t="s">
        <v>1547</v>
      </c>
      <c r="F757" s="153">
        <v>1</v>
      </c>
      <c r="G757" s="153" t="s">
        <v>1399</v>
      </c>
      <c r="H757" s="153">
        <v>1</v>
      </c>
      <c r="I757" s="153" t="s">
        <v>1399</v>
      </c>
      <c r="J757" s="153" t="s">
        <v>1550</v>
      </c>
      <c r="K757" s="153" t="s">
        <v>1438</v>
      </c>
      <c r="L757" s="153"/>
      <c r="M757" s="153" t="s">
        <v>148</v>
      </c>
      <c r="N757" s="153">
        <v>93389237</v>
      </c>
      <c r="O757" s="155">
        <v>3521008</v>
      </c>
      <c r="P757" s="7"/>
      <c r="Q757" s="12">
        <f>+IF(IFERROR(VLOOKUP(Tabla3[[#This Row],[Column14]],Tabla4[[NIT]:[TOTAL CREDITO]],3,FALSE),0)="",0,IFERROR(VLOOKUP(Tabla3[[#This Row],[Column14]],Tabla4[[NIT]:[TOTAL CREDITO]],3,FALSE),0))</f>
        <v>49222</v>
      </c>
      <c r="R757" s="9">
        <f>+IFERROR(VLOOKUP(Tabla3[[#This Row],[Column14]],Tabla4[[NIT]:[TOTAL CREDITO]],6,FALSE),0)</f>
        <v>0</v>
      </c>
      <c r="S7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7" s="5"/>
      <c r="AL757"/>
    </row>
    <row r="758" spans="1:38" ht="15" customHeight="1">
      <c r="A758" s="153" t="s">
        <v>1735</v>
      </c>
      <c r="B758" s="154">
        <v>42979</v>
      </c>
      <c r="C758" s="153" t="s">
        <v>1229</v>
      </c>
      <c r="D758" s="153" t="s">
        <v>1235</v>
      </c>
      <c r="E758" s="153" t="s">
        <v>1547</v>
      </c>
      <c r="F758" s="153">
        <v>1</v>
      </c>
      <c r="G758" s="153" t="s">
        <v>1399</v>
      </c>
      <c r="H758" s="153">
        <v>1</v>
      </c>
      <c r="I758" s="153" t="s">
        <v>1399</v>
      </c>
      <c r="J758" s="153" t="s">
        <v>1433</v>
      </c>
      <c r="K758" s="153" t="s">
        <v>1426</v>
      </c>
      <c r="L758" s="153"/>
      <c r="M758" s="153" t="s">
        <v>148</v>
      </c>
      <c r="N758" s="153">
        <v>93389237</v>
      </c>
      <c r="O758" s="155">
        <v>3941176</v>
      </c>
      <c r="P758" s="7"/>
      <c r="Q758" s="12">
        <f>+IF(IFERROR(VLOOKUP(Tabla3[[#This Row],[Column14]],Tabla4[[NIT]:[TOTAL CREDITO]],3,FALSE),0)="",0,IFERROR(VLOOKUP(Tabla3[[#This Row],[Column14]],Tabla4[[NIT]:[TOTAL CREDITO]],3,FALSE),0))</f>
        <v>49222</v>
      </c>
      <c r="R758" s="9">
        <f>+IFERROR(VLOOKUP(Tabla3[[#This Row],[Column14]],Tabla4[[NIT]:[TOTAL CREDITO]],6,FALSE),0)</f>
        <v>0</v>
      </c>
      <c r="S7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8" s="5"/>
      <c r="AL758"/>
    </row>
    <row r="759" spans="1:38" ht="15" customHeight="1">
      <c r="A759" s="153" t="s">
        <v>1735</v>
      </c>
      <c r="B759" s="154">
        <v>42979</v>
      </c>
      <c r="C759" s="153" t="s">
        <v>1229</v>
      </c>
      <c r="D759" s="153" t="s">
        <v>1235</v>
      </c>
      <c r="E759" s="153" t="s">
        <v>1547</v>
      </c>
      <c r="F759" s="153">
        <v>2</v>
      </c>
      <c r="G759" s="153" t="s">
        <v>1399</v>
      </c>
      <c r="H759" s="153">
        <v>2</v>
      </c>
      <c r="I759" s="153" t="s">
        <v>1399</v>
      </c>
      <c r="J759" s="153" t="s">
        <v>1437</v>
      </c>
      <c r="K759" s="153" t="s">
        <v>1426</v>
      </c>
      <c r="L759" s="153"/>
      <c r="M759" s="153" t="s">
        <v>148</v>
      </c>
      <c r="N759" s="153">
        <v>93389237</v>
      </c>
      <c r="O759" s="155">
        <v>3696639</v>
      </c>
      <c r="P759" s="7"/>
      <c r="Q759" s="12">
        <f>+IF(IFERROR(VLOOKUP(Tabla3[[#This Row],[Column14]],Tabla4[[NIT]:[TOTAL CREDITO]],3,FALSE),0)="",0,IFERROR(VLOOKUP(Tabla3[[#This Row],[Column14]],Tabla4[[NIT]:[TOTAL CREDITO]],3,FALSE),0))</f>
        <v>49222</v>
      </c>
      <c r="R759" s="9">
        <f>+IFERROR(VLOOKUP(Tabla3[[#This Row],[Column14]],Tabla4[[NIT]:[TOTAL CREDITO]],6,FALSE),0)</f>
        <v>0</v>
      </c>
      <c r="S7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59" s="5"/>
      <c r="AL759"/>
    </row>
    <row r="760" spans="1:38" ht="15" customHeight="1">
      <c r="A760" s="153" t="s">
        <v>1735</v>
      </c>
      <c r="B760" s="154">
        <v>42979</v>
      </c>
      <c r="C760" s="153" t="s">
        <v>1229</v>
      </c>
      <c r="D760" s="153" t="s">
        <v>1235</v>
      </c>
      <c r="E760" s="153" t="s">
        <v>1547</v>
      </c>
      <c r="F760" s="153">
        <v>1</v>
      </c>
      <c r="G760" s="153" t="s">
        <v>1399</v>
      </c>
      <c r="H760" s="153">
        <v>1</v>
      </c>
      <c r="I760" s="153" t="s">
        <v>1399</v>
      </c>
      <c r="J760" s="153" t="s">
        <v>1437</v>
      </c>
      <c r="K760" s="153" t="s">
        <v>1438</v>
      </c>
      <c r="L760" s="153"/>
      <c r="M760" s="153" t="s">
        <v>148</v>
      </c>
      <c r="N760" s="153">
        <v>93389237</v>
      </c>
      <c r="O760" s="155">
        <v>3696639</v>
      </c>
      <c r="P760" s="7">
        <f>+Tabla3[[#This Row],[Column15]]*Tabla3[[#This Row],[Column8]]</f>
        <v>3696639</v>
      </c>
      <c r="Q760" s="12">
        <f>+IF(IFERROR(VLOOKUP(Tabla3[[#This Row],[Column14]],Tabla4[[NIT]:[TOTAL CREDITO]],3,FALSE),0)="",0,IFERROR(VLOOKUP(Tabla3[[#This Row],[Column14]],Tabla4[[NIT]:[TOTAL CREDITO]],3,FALSE),0))</f>
        <v>49222</v>
      </c>
      <c r="R760" s="9">
        <f>+IFERROR(VLOOKUP(Tabla3[[#This Row],[Column14]],Tabla4[[NIT]:[TOTAL CREDITO]],6,FALSE),0)</f>
        <v>0</v>
      </c>
      <c r="S7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0" s="5"/>
      <c r="AL760"/>
    </row>
    <row r="761" spans="1:38" ht="15" customHeight="1">
      <c r="A761" s="153" t="s">
        <v>1735</v>
      </c>
      <c r="B761" s="154">
        <v>42979</v>
      </c>
      <c r="C761" s="153" t="s">
        <v>1229</v>
      </c>
      <c r="D761" s="153" t="s">
        <v>1235</v>
      </c>
      <c r="E761" s="153" t="s">
        <v>1547</v>
      </c>
      <c r="F761" s="153">
        <v>2</v>
      </c>
      <c r="G761" s="153" t="s">
        <v>1399</v>
      </c>
      <c r="H761" s="153">
        <v>2</v>
      </c>
      <c r="I761" s="153" t="s">
        <v>1399</v>
      </c>
      <c r="J761" s="153" t="s">
        <v>1437</v>
      </c>
      <c r="K761" s="153" t="s">
        <v>16</v>
      </c>
      <c r="L761" s="153"/>
      <c r="M761" s="153" t="s">
        <v>148</v>
      </c>
      <c r="N761" s="153">
        <v>93389237</v>
      </c>
      <c r="O761" s="155">
        <v>3696639</v>
      </c>
      <c r="P761" s="7">
        <f>+Tabla3[[#This Row],[Column15]]*Tabla3[[#This Row],[Column8]]</f>
        <v>7393278</v>
      </c>
      <c r="Q761" s="12">
        <f>+IF(IFERROR(VLOOKUP(Tabla3[[#This Row],[Column14]],Tabla4[[NIT]:[TOTAL CREDITO]],3,FALSE),0)="",0,IFERROR(VLOOKUP(Tabla3[[#This Row],[Column14]],Tabla4[[NIT]:[TOTAL CREDITO]],3,FALSE),0))</f>
        <v>49222</v>
      </c>
      <c r="R761" s="9">
        <f>+IFERROR(VLOOKUP(Tabla3[[#This Row],[Column14]],Tabla4[[NIT]:[TOTAL CREDITO]],6,FALSE),0)</f>
        <v>0</v>
      </c>
      <c r="S7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1" s="5"/>
      <c r="AL761"/>
    </row>
    <row r="762" spans="1:38" ht="15" customHeight="1">
      <c r="A762" s="153" t="s">
        <v>1736</v>
      </c>
      <c r="B762" s="154">
        <v>42979</v>
      </c>
      <c r="C762" s="153" t="s">
        <v>1229</v>
      </c>
      <c r="D762" s="153" t="s">
        <v>1235</v>
      </c>
      <c r="E762" s="153" t="s">
        <v>1547</v>
      </c>
      <c r="F762" s="153">
        <v>1</v>
      </c>
      <c r="G762" s="153" t="s">
        <v>203</v>
      </c>
      <c r="H762" s="153">
        <v>1</v>
      </c>
      <c r="I762" s="153" t="s">
        <v>1737</v>
      </c>
      <c r="J762" s="153" t="s">
        <v>14</v>
      </c>
      <c r="K762" s="153" t="s">
        <v>16</v>
      </c>
      <c r="L762" s="153"/>
      <c r="M762" s="153" t="s">
        <v>204</v>
      </c>
      <c r="N762" s="153">
        <v>811044897</v>
      </c>
      <c r="O762" s="155">
        <v>3360504</v>
      </c>
      <c r="P762" s="7">
        <f>+Tabla3[[#This Row],[Column15]]*Tabla3[[#This Row],[Column8]]</f>
        <v>3360504</v>
      </c>
      <c r="Q762" s="12">
        <f>+IF(IFERROR(VLOOKUP(Tabla3[[#This Row],[Column14]],Tabla4[[NIT]:[TOTAL CREDITO]],3,FALSE),0)="",0,IFERROR(VLOOKUP(Tabla3[[#This Row],[Column14]],Tabla4[[NIT]:[TOTAL CREDITO]],3,FALSE),0))</f>
        <v>2102268</v>
      </c>
      <c r="R762" s="9">
        <f>+IFERROR(VLOOKUP(Tabla3[[#This Row],[Column14]],Tabla4[[NIT]:[TOTAL CREDITO]],6,FALSE),0)</f>
        <v>0</v>
      </c>
      <c r="S7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2" s="5"/>
      <c r="AL762"/>
    </row>
    <row r="763" spans="1:38" ht="15" customHeight="1">
      <c r="A763" s="153" t="s">
        <v>1736</v>
      </c>
      <c r="B763" s="154">
        <v>42979</v>
      </c>
      <c r="C763" s="153" t="s">
        <v>1229</v>
      </c>
      <c r="D763" s="153" t="s">
        <v>1235</v>
      </c>
      <c r="E763" s="153" t="s">
        <v>1547</v>
      </c>
      <c r="F763" s="153">
        <v>1</v>
      </c>
      <c r="G763" s="153" t="s">
        <v>203</v>
      </c>
      <c r="H763" s="153">
        <v>1</v>
      </c>
      <c r="I763" s="153" t="s">
        <v>1737</v>
      </c>
      <c r="J763" s="153" t="s">
        <v>14</v>
      </c>
      <c r="K763" s="153" t="s">
        <v>15</v>
      </c>
      <c r="L763" s="153"/>
      <c r="M763" s="153" t="s">
        <v>204</v>
      </c>
      <c r="N763" s="153">
        <v>811044897</v>
      </c>
      <c r="O763" s="155">
        <v>3360504</v>
      </c>
      <c r="P763" s="7">
        <f>+Tabla3[[#This Row],[Column15]]*Tabla3[[#This Row],[Column8]]</f>
        <v>3360504</v>
      </c>
      <c r="Q763" s="12">
        <f>+IF(IFERROR(VLOOKUP(Tabla3[[#This Row],[Column14]],Tabla4[[NIT]:[TOTAL CREDITO]],3,FALSE),0)="",0,IFERROR(VLOOKUP(Tabla3[[#This Row],[Column14]],Tabla4[[NIT]:[TOTAL CREDITO]],3,FALSE),0))</f>
        <v>2102268</v>
      </c>
      <c r="R763" s="9">
        <f>+IFERROR(VLOOKUP(Tabla3[[#This Row],[Column14]],Tabla4[[NIT]:[TOTAL CREDITO]],6,FALSE),0)</f>
        <v>0</v>
      </c>
      <c r="S7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3" s="5"/>
      <c r="AL763"/>
    </row>
    <row r="764" spans="1:38" ht="15" customHeight="1">
      <c r="A764" s="153" t="s">
        <v>1736</v>
      </c>
      <c r="B764" s="154">
        <v>42979</v>
      </c>
      <c r="C764" s="153" t="s">
        <v>1229</v>
      </c>
      <c r="D764" s="153" t="s">
        <v>1235</v>
      </c>
      <c r="E764" s="153" t="s">
        <v>1547</v>
      </c>
      <c r="F764" s="153">
        <v>2</v>
      </c>
      <c r="G764" s="153" t="s">
        <v>203</v>
      </c>
      <c r="H764" s="153">
        <v>2</v>
      </c>
      <c r="I764" s="153" t="s">
        <v>1737</v>
      </c>
      <c r="J764" s="153" t="s">
        <v>27</v>
      </c>
      <c r="K764" s="153" t="s">
        <v>32</v>
      </c>
      <c r="L764" s="153"/>
      <c r="M764" s="153" t="s">
        <v>204</v>
      </c>
      <c r="N764" s="153">
        <v>811044897</v>
      </c>
      <c r="O764" s="155">
        <v>5789916</v>
      </c>
      <c r="P764" s="7">
        <f>+Tabla3[[#This Row],[Column15]]*Tabla3[[#This Row],[Column8]]</f>
        <v>11579832</v>
      </c>
      <c r="Q764" s="12">
        <f>+IF(IFERROR(VLOOKUP(Tabla3[[#This Row],[Column14]],Tabla4[[NIT]:[TOTAL CREDITO]],3,FALSE),0)="",0,IFERROR(VLOOKUP(Tabla3[[#This Row],[Column14]],Tabla4[[NIT]:[TOTAL CREDITO]],3,FALSE),0))</f>
        <v>2102268</v>
      </c>
      <c r="R764" s="9">
        <f>+IFERROR(VLOOKUP(Tabla3[[#This Row],[Column14]],Tabla4[[NIT]:[TOTAL CREDITO]],6,FALSE),0)</f>
        <v>0</v>
      </c>
      <c r="S7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4" s="5"/>
      <c r="AL764"/>
    </row>
    <row r="765" spans="1:38" ht="15" customHeight="1">
      <c r="A765" s="153" t="s">
        <v>1736</v>
      </c>
      <c r="B765" s="154">
        <v>42979</v>
      </c>
      <c r="C765" s="153" t="s">
        <v>1229</v>
      </c>
      <c r="D765" s="153" t="s">
        <v>1235</v>
      </c>
      <c r="E765" s="153" t="s">
        <v>1547</v>
      </c>
      <c r="F765" s="153">
        <v>1</v>
      </c>
      <c r="G765" s="153" t="s">
        <v>203</v>
      </c>
      <c r="H765" s="153">
        <v>1</v>
      </c>
      <c r="I765" s="153" t="s">
        <v>1737</v>
      </c>
      <c r="J765" s="153" t="s">
        <v>27</v>
      </c>
      <c r="K765" s="153" t="s">
        <v>16</v>
      </c>
      <c r="L765" s="153"/>
      <c r="M765" s="153" t="s">
        <v>204</v>
      </c>
      <c r="N765" s="153">
        <v>811044897</v>
      </c>
      <c r="O765" s="155">
        <v>5789916</v>
      </c>
      <c r="P765" s="7">
        <f>+Tabla3[[#This Row],[Column15]]*Tabla3[[#This Row],[Column8]]</f>
        <v>5789916</v>
      </c>
      <c r="Q765" s="12">
        <f>+IF(IFERROR(VLOOKUP(Tabla3[[#This Row],[Column14]],Tabla4[[NIT]:[TOTAL CREDITO]],3,FALSE),0)="",0,IFERROR(VLOOKUP(Tabla3[[#This Row],[Column14]],Tabla4[[NIT]:[TOTAL CREDITO]],3,FALSE),0))</f>
        <v>2102268</v>
      </c>
      <c r="R765" s="9">
        <f>+IFERROR(VLOOKUP(Tabla3[[#This Row],[Column14]],Tabla4[[NIT]:[TOTAL CREDITO]],6,FALSE),0)</f>
        <v>0</v>
      </c>
      <c r="S7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5" s="5"/>
      <c r="AL765"/>
    </row>
    <row r="766" spans="1:38" ht="15" customHeight="1">
      <c r="A766" s="153" t="s">
        <v>1736</v>
      </c>
      <c r="B766" s="154">
        <v>42979</v>
      </c>
      <c r="C766" s="153" t="s">
        <v>1229</v>
      </c>
      <c r="D766" s="153" t="s">
        <v>1235</v>
      </c>
      <c r="E766" s="153" t="s">
        <v>1547</v>
      </c>
      <c r="F766" s="153">
        <v>2</v>
      </c>
      <c r="G766" s="153" t="s">
        <v>203</v>
      </c>
      <c r="H766" s="153">
        <v>2</v>
      </c>
      <c r="I766" s="153" t="s">
        <v>1737</v>
      </c>
      <c r="J766" s="153" t="s">
        <v>27</v>
      </c>
      <c r="K766" s="153" t="s">
        <v>26</v>
      </c>
      <c r="L766" s="153"/>
      <c r="M766" s="153" t="s">
        <v>204</v>
      </c>
      <c r="N766" s="153">
        <v>811044897</v>
      </c>
      <c r="O766" s="155">
        <v>5789916</v>
      </c>
      <c r="P766" s="7">
        <f>+Tabla3[[#This Row],[Column15]]*Tabla3[[#This Row],[Column8]]</f>
        <v>11579832</v>
      </c>
      <c r="Q766" s="12">
        <f>+IF(IFERROR(VLOOKUP(Tabla3[[#This Row],[Column14]],Tabla4[[NIT]:[TOTAL CREDITO]],3,FALSE),0)="",0,IFERROR(VLOOKUP(Tabla3[[#This Row],[Column14]],Tabla4[[NIT]:[TOTAL CREDITO]],3,FALSE),0))</f>
        <v>2102268</v>
      </c>
      <c r="R766" s="9">
        <f>+IFERROR(VLOOKUP(Tabla3[[#This Row],[Column14]],Tabla4[[NIT]:[TOTAL CREDITO]],6,FALSE),0)</f>
        <v>0</v>
      </c>
      <c r="S7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6" s="5"/>
      <c r="AL766"/>
    </row>
    <row r="767" spans="1:38" ht="15" customHeight="1">
      <c r="A767" s="153" t="s">
        <v>1736</v>
      </c>
      <c r="B767" s="154">
        <v>42979</v>
      </c>
      <c r="C767" s="153" t="s">
        <v>1229</v>
      </c>
      <c r="D767" s="153" t="s">
        <v>1235</v>
      </c>
      <c r="E767" s="153" t="s">
        <v>1547</v>
      </c>
      <c r="F767" s="153">
        <v>1</v>
      </c>
      <c r="G767" s="153" t="s">
        <v>203</v>
      </c>
      <c r="H767" s="153">
        <v>1</v>
      </c>
      <c r="I767" s="153" t="s">
        <v>1737</v>
      </c>
      <c r="J767" s="153" t="s">
        <v>1437</v>
      </c>
      <c r="K767" s="153" t="s">
        <v>1436</v>
      </c>
      <c r="L767" s="153"/>
      <c r="M767" s="153" t="s">
        <v>204</v>
      </c>
      <c r="N767" s="153">
        <v>811044897</v>
      </c>
      <c r="O767" s="155">
        <v>3696639</v>
      </c>
      <c r="P767" s="7">
        <f>+Tabla3[[#This Row],[Column15]]*Tabla3[[#This Row],[Column8]]</f>
        <v>3696639</v>
      </c>
      <c r="Q767" s="12">
        <f>+IF(IFERROR(VLOOKUP(Tabla3[[#This Row],[Column14]],Tabla4[[NIT]:[TOTAL CREDITO]],3,FALSE),0)="",0,IFERROR(VLOOKUP(Tabla3[[#This Row],[Column14]],Tabla4[[NIT]:[TOTAL CREDITO]],3,FALSE),0))</f>
        <v>2102268</v>
      </c>
      <c r="R767" s="9">
        <f>+IFERROR(VLOOKUP(Tabla3[[#This Row],[Column14]],Tabla4[[NIT]:[TOTAL CREDITO]],6,FALSE),0)</f>
        <v>0</v>
      </c>
      <c r="S7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7" s="5"/>
      <c r="AL767"/>
    </row>
    <row r="768" spans="1:38" ht="15" customHeight="1">
      <c r="A768" s="153" t="s">
        <v>1736</v>
      </c>
      <c r="B768" s="154">
        <v>42979</v>
      </c>
      <c r="C768" s="153" t="s">
        <v>1229</v>
      </c>
      <c r="D768" s="153" t="s">
        <v>1235</v>
      </c>
      <c r="E768" s="153" t="s">
        <v>1547</v>
      </c>
      <c r="F768" s="153">
        <v>1</v>
      </c>
      <c r="G768" s="153" t="s">
        <v>203</v>
      </c>
      <c r="H768" s="153">
        <v>1</v>
      </c>
      <c r="I768" s="153" t="s">
        <v>1737</v>
      </c>
      <c r="J768" s="153" t="s">
        <v>1437</v>
      </c>
      <c r="K768" s="153" t="s">
        <v>1426</v>
      </c>
      <c r="L768" s="153"/>
      <c r="M768" s="153" t="s">
        <v>204</v>
      </c>
      <c r="N768" s="153">
        <v>811044897</v>
      </c>
      <c r="O768" s="155">
        <v>3696639</v>
      </c>
      <c r="P768" s="7">
        <f>+Tabla3[[#This Row],[Column15]]*Tabla3[[#This Row],[Column8]]</f>
        <v>3696639</v>
      </c>
      <c r="Q768" s="12">
        <f>+IF(IFERROR(VLOOKUP(Tabla3[[#This Row],[Column14]],Tabla4[[NIT]:[TOTAL CREDITO]],3,FALSE),0)="",0,IFERROR(VLOOKUP(Tabla3[[#This Row],[Column14]],Tabla4[[NIT]:[TOTAL CREDITO]],3,FALSE),0))</f>
        <v>2102268</v>
      </c>
      <c r="R768" s="9">
        <f>+IFERROR(VLOOKUP(Tabla3[[#This Row],[Column14]],Tabla4[[NIT]:[TOTAL CREDITO]],6,FALSE),0)</f>
        <v>0</v>
      </c>
      <c r="S7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768" s="5"/>
      <c r="AL768"/>
    </row>
    <row r="769" spans="1:38" ht="15" customHeight="1">
      <c r="A769" s="153" t="s">
        <v>1738</v>
      </c>
      <c r="B769" s="154">
        <v>42979</v>
      </c>
      <c r="C769" s="153" t="s">
        <v>1229</v>
      </c>
      <c r="D769" s="153" t="s">
        <v>1235</v>
      </c>
      <c r="E769" s="153" t="s">
        <v>1547</v>
      </c>
      <c r="F769" s="153">
        <v>2</v>
      </c>
      <c r="G769" s="153" t="s">
        <v>1739</v>
      </c>
      <c r="H769" s="153">
        <v>2</v>
      </c>
      <c r="I769" s="153" t="s">
        <v>1739</v>
      </c>
      <c r="J769" s="153" t="s">
        <v>27</v>
      </c>
      <c r="K769" s="153" t="s">
        <v>32</v>
      </c>
      <c r="L769" s="153"/>
      <c r="M769" s="153" t="s">
        <v>1740</v>
      </c>
      <c r="N769" s="153">
        <v>40205161</v>
      </c>
      <c r="O769" s="155">
        <v>5789916</v>
      </c>
      <c r="P769" s="7">
        <f>+Tabla3[[#This Row],[Column15]]*Tabla3[[#This Row],[Column8]]</f>
        <v>11579832</v>
      </c>
      <c r="Q769" s="12">
        <f>+IF(IFERROR(VLOOKUP(Tabla3[[#This Row],[Column14]],Tabla4[[NIT]:[TOTAL CREDITO]],3,FALSE),0)="",0,IFERROR(VLOOKUP(Tabla3[[#This Row],[Column14]],Tabla4[[NIT]:[TOTAL CREDITO]],3,FALSE),0))</f>
        <v>5178565</v>
      </c>
      <c r="R769" s="9">
        <f>+IFERROR(VLOOKUP(Tabla3[[#This Row],[Column14]],Tabla4[[NIT]:[TOTAL CREDITO]],6,FALSE),0)</f>
        <v>0</v>
      </c>
      <c r="S7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69" s="5"/>
      <c r="AL769"/>
    </row>
    <row r="770" spans="1:38" ht="15" customHeight="1">
      <c r="A770" s="153" t="s">
        <v>1738</v>
      </c>
      <c r="B770" s="154">
        <v>42979</v>
      </c>
      <c r="C770" s="153" t="s">
        <v>1229</v>
      </c>
      <c r="D770" s="153" t="s">
        <v>1235</v>
      </c>
      <c r="E770" s="153" t="s">
        <v>1547</v>
      </c>
      <c r="F770" s="153">
        <v>2</v>
      </c>
      <c r="G770" s="153" t="s">
        <v>1739</v>
      </c>
      <c r="H770" s="153">
        <v>2</v>
      </c>
      <c r="I770" s="153" t="s">
        <v>1739</v>
      </c>
      <c r="J770" s="153" t="s">
        <v>27</v>
      </c>
      <c r="K770" s="153" t="s">
        <v>16</v>
      </c>
      <c r="L770" s="153"/>
      <c r="M770" s="153" t="s">
        <v>1740</v>
      </c>
      <c r="N770" s="153">
        <v>40205161</v>
      </c>
      <c r="O770" s="155">
        <v>5789916</v>
      </c>
      <c r="P770" s="7">
        <f>+Tabla3[[#This Row],[Column15]]*Tabla3[[#This Row],[Column8]]</f>
        <v>11579832</v>
      </c>
      <c r="Q770" s="12">
        <f>+IF(IFERROR(VLOOKUP(Tabla3[[#This Row],[Column14]],Tabla4[[NIT]:[TOTAL CREDITO]],3,FALSE),0)="",0,IFERROR(VLOOKUP(Tabla3[[#This Row],[Column14]],Tabla4[[NIT]:[TOTAL CREDITO]],3,FALSE),0))</f>
        <v>5178565</v>
      </c>
      <c r="R770" s="9">
        <f>+IFERROR(VLOOKUP(Tabla3[[#This Row],[Column14]],Tabla4[[NIT]:[TOTAL CREDITO]],6,FALSE),0)</f>
        <v>0</v>
      </c>
      <c r="S7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0" s="5"/>
      <c r="AL770"/>
    </row>
    <row r="771" spans="1:38" ht="15" customHeight="1">
      <c r="A771" s="153" t="s">
        <v>1738</v>
      </c>
      <c r="B771" s="154">
        <v>42979</v>
      </c>
      <c r="C771" s="153" t="s">
        <v>1229</v>
      </c>
      <c r="D771" s="153" t="s">
        <v>1235</v>
      </c>
      <c r="E771" s="153" t="s">
        <v>1547</v>
      </c>
      <c r="F771" s="153">
        <v>1</v>
      </c>
      <c r="G771" s="153" t="s">
        <v>1739</v>
      </c>
      <c r="H771" s="153">
        <v>1</v>
      </c>
      <c r="I771" s="153" t="s">
        <v>1739</v>
      </c>
      <c r="J771" s="153" t="s">
        <v>352</v>
      </c>
      <c r="K771" s="153" t="s">
        <v>353</v>
      </c>
      <c r="L771" s="153"/>
      <c r="M771" s="153" t="s">
        <v>1740</v>
      </c>
      <c r="N771" s="153">
        <v>40205161</v>
      </c>
      <c r="O771" s="155">
        <v>6133613</v>
      </c>
      <c r="P771" s="7">
        <f>+Tabla3[[#This Row],[Column15]]*Tabla3[[#This Row],[Column8]]</f>
        <v>6133613</v>
      </c>
      <c r="Q771" s="12">
        <f>+IF(IFERROR(VLOOKUP(Tabla3[[#This Row],[Column14]],Tabla4[[NIT]:[TOTAL CREDITO]],3,FALSE),0)="",0,IFERROR(VLOOKUP(Tabla3[[#This Row],[Column14]],Tabla4[[NIT]:[TOTAL CREDITO]],3,FALSE),0))</f>
        <v>5178565</v>
      </c>
      <c r="R771" s="9">
        <f>+IFERROR(VLOOKUP(Tabla3[[#This Row],[Column14]],Tabla4[[NIT]:[TOTAL CREDITO]],6,FALSE),0)</f>
        <v>0</v>
      </c>
      <c r="S7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1" s="5"/>
      <c r="AL771"/>
    </row>
    <row r="772" spans="1:38" ht="15" customHeight="1">
      <c r="A772" s="153" t="s">
        <v>1738</v>
      </c>
      <c r="B772" s="154">
        <v>42979</v>
      </c>
      <c r="C772" s="153" t="s">
        <v>1229</v>
      </c>
      <c r="D772" s="153" t="s">
        <v>1235</v>
      </c>
      <c r="E772" s="153" t="s">
        <v>1547</v>
      </c>
      <c r="F772" s="153">
        <v>1</v>
      </c>
      <c r="G772" s="153" t="s">
        <v>1739</v>
      </c>
      <c r="H772" s="153">
        <v>1</v>
      </c>
      <c r="I772" s="153" t="s">
        <v>1739</v>
      </c>
      <c r="J772" s="153" t="s">
        <v>352</v>
      </c>
      <c r="K772" s="153" t="s">
        <v>17</v>
      </c>
      <c r="L772" s="153"/>
      <c r="M772" s="153" t="s">
        <v>1740</v>
      </c>
      <c r="N772" s="153">
        <v>40205161</v>
      </c>
      <c r="O772" s="155">
        <v>6133613</v>
      </c>
      <c r="P772" s="7">
        <f>+Tabla3[[#This Row],[Column15]]*Tabla3[[#This Row],[Column8]]</f>
        <v>6133613</v>
      </c>
      <c r="Q772" s="12">
        <f>+IF(IFERROR(VLOOKUP(Tabla3[[#This Row],[Column14]],Tabla4[[NIT]:[TOTAL CREDITO]],3,FALSE),0)="",0,IFERROR(VLOOKUP(Tabla3[[#This Row],[Column14]],Tabla4[[NIT]:[TOTAL CREDITO]],3,FALSE),0))</f>
        <v>5178565</v>
      </c>
      <c r="R772" s="9">
        <f>+IFERROR(VLOOKUP(Tabla3[[#This Row],[Column14]],Tabla4[[NIT]:[TOTAL CREDITO]],6,FALSE),0)</f>
        <v>0</v>
      </c>
      <c r="S7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2" s="5"/>
      <c r="AL772"/>
    </row>
    <row r="773" spans="1:38" ht="15" customHeight="1">
      <c r="A773" s="153" t="s">
        <v>1738</v>
      </c>
      <c r="B773" s="154">
        <v>42979</v>
      </c>
      <c r="C773" s="153" t="s">
        <v>1229</v>
      </c>
      <c r="D773" s="153" t="s">
        <v>1235</v>
      </c>
      <c r="E773" s="153" t="s">
        <v>1547</v>
      </c>
      <c r="F773" s="153">
        <v>4</v>
      </c>
      <c r="G773" s="153" t="s">
        <v>1739</v>
      </c>
      <c r="H773" s="153">
        <v>4</v>
      </c>
      <c r="I773" s="153" t="s">
        <v>1739</v>
      </c>
      <c r="J773" s="153" t="s">
        <v>1437</v>
      </c>
      <c r="K773" s="153" t="s">
        <v>1436</v>
      </c>
      <c r="L773" s="153"/>
      <c r="M773" s="153" t="s">
        <v>1740</v>
      </c>
      <c r="N773" s="153">
        <v>40205161</v>
      </c>
      <c r="O773" s="155">
        <v>3696639</v>
      </c>
      <c r="P773" s="7">
        <f>+Tabla3[[#This Row],[Column15]]*Tabla3[[#This Row],[Column8]]</f>
        <v>14786556</v>
      </c>
      <c r="Q773" s="12">
        <f>+IF(IFERROR(VLOOKUP(Tabla3[[#This Row],[Column14]],Tabla4[[NIT]:[TOTAL CREDITO]],3,FALSE),0)="",0,IFERROR(VLOOKUP(Tabla3[[#This Row],[Column14]],Tabla4[[NIT]:[TOTAL CREDITO]],3,FALSE),0))</f>
        <v>5178565</v>
      </c>
      <c r="R773" s="9">
        <f>+IFERROR(VLOOKUP(Tabla3[[#This Row],[Column14]],Tabla4[[NIT]:[TOTAL CREDITO]],6,FALSE),0)</f>
        <v>0</v>
      </c>
      <c r="S7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3" s="5"/>
      <c r="AL773"/>
    </row>
    <row r="774" spans="1:38" ht="15" customHeight="1">
      <c r="A774" s="153" t="s">
        <v>1738</v>
      </c>
      <c r="B774" s="154">
        <v>42979</v>
      </c>
      <c r="C774" s="153" t="s">
        <v>1229</v>
      </c>
      <c r="D774" s="153" t="s">
        <v>1235</v>
      </c>
      <c r="E774" s="153" t="s">
        <v>1547</v>
      </c>
      <c r="F774" s="153">
        <v>1</v>
      </c>
      <c r="G774" s="153" t="s">
        <v>1739</v>
      </c>
      <c r="H774" s="153">
        <v>1</v>
      </c>
      <c r="I774" s="153" t="s">
        <v>1739</v>
      </c>
      <c r="J774" s="153" t="s">
        <v>1437</v>
      </c>
      <c r="K774" s="153" t="s">
        <v>1426</v>
      </c>
      <c r="L774" s="153"/>
      <c r="M774" s="153" t="s">
        <v>1740</v>
      </c>
      <c r="N774" s="153">
        <v>40205161</v>
      </c>
      <c r="O774" s="155">
        <v>3696639</v>
      </c>
      <c r="P774" s="7">
        <f>+Tabla3[[#This Row],[Column15]]*Tabla3[[#This Row],[Column8]]</f>
        <v>3696639</v>
      </c>
      <c r="Q774" s="12">
        <f>+IF(IFERROR(VLOOKUP(Tabla3[[#This Row],[Column14]],Tabla4[[NIT]:[TOTAL CREDITO]],3,FALSE),0)="",0,IFERROR(VLOOKUP(Tabla3[[#This Row],[Column14]],Tabla4[[NIT]:[TOTAL CREDITO]],3,FALSE),0))</f>
        <v>5178565</v>
      </c>
      <c r="R774" s="9">
        <f>+IFERROR(VLOOKUP(Tabla3[[#This Row],[Column14]],Tabla4[[NIT]:[TOTAL CREDITO]],6,FALSE),0)</f>
        <v>0</v>
      </c>
      <c r="S7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4" s="5"/>
      <c r="AL774"/>
    </row>
    <row r="775" spans="1:38" ht="15" customHeight="1">
      <c r="A775" s="153" t="s">
        <v>1738</v>
      </c>
      <c r="B775" s="154">
        <v>42979</v>
      </c>
      <c r="C775" s="153" t="s">
        <v>1229</v>
      </c>
      <c r="D775" s="153" t="s">
        <v>1235</v>
      </c>
      <c r="E775" s="153" t="s">
        <v>1547</v>
      </c>
      <c r="F775" s="153">
        <v>3</v>
      </c>
      <c r="G775" s="153" t="s">
        <v>1739</v>
      </c>
      <c r="H775" s="153">
        <v>3</v>
      </c>
      <c r="I775" s="153" t="s">
        <v>1739</v>
      </c>
      <c r="J775" s="153" t="s">
        <v>1437</v>
      </c>
      <c r="K775" s="153" t="s">
        <v>1438</v>
      </c>
      <c r="L775" s="153"/>
      <c r="M775" s="153" t="s">
        <v>1740</v>
      </c>
      <c r="N775" s="153">
        <v>40205161</v>
      </c>
      <c r="O775" s="155">
        <v>3696639</v>
      </c>
      <c r="P775" s="7">
        <f>+Tabla3[[#This Row],[Column15]]*Tabla3[[#This Row],[Column8]]</f>
        <v>11089917</v>
      </c>
      <c r="Q775" s="12">
        <f>+IF(IFERROR(VLOOKUP(Tabla3[[#This Row],[Column14]],Tabla4[[NIT]:[TOTAL CREDITO]],3,FALSE),0)="",0,IFERROR(VLOOKUP(Tabla3[[#This Row],[Column14]],Tabla4[[NIT]:[TOTAL CREDITO]],3,FALSE),0))</f>
        <v>5178565</v>
      </c>
      <c r="R775" s="9">
        <f>+IFERROR(VLOOKUP(Tabla3[[#This Row],[Column14]],Tabla4[[NIT]:[TOTAL CREDITO]],6,FALSE),0)</f>
        <v>0</v>
      </c>
      <c r="S7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5" s="5"/>
      <c r="AL775"/>
    </row>
    <row r="776" spans="1:38" ht="15" customHeight="1">
      <c r="A776" s="153" t="s">
        <v>1738</v>
      </c>
      <c r="B776" s="154">
        <v>42979</v>
      </c>
      <c r="C776" s="153" t="s">
        <v>1229</v>
      </c>
      <c r="D776" s="153" t="s">
        <v>1235</v>
      </c>
      <c r="E776" s="153" t="s">
        <v>1547</v>
      </c>
      <c r="F776" s="153">
        <v>5</v>
      </c>
      <c r="G776" s="153" t="s">
        <v>1739</v>
      </c>
      <c r="H776" s="153">
        <v>5</v>
      </c>
      <c r="I776" s="153" t="s">
        <v>1739</v>
      </c>
      <c r="J776" s="153" t="s">
        <v>1437</v>
      </c>
      <c r="K776" s="153" t="s">
        <v>16</v>
      </c>
      <c r="L776" s="153"/>
      <c r="M776" s="153" t="s">
        <v>1740</v>
      </c>
      <c r="N776" s="153">
        <v>40205161</v>
      </c>
      <c r="O776" s="155">
        <v>3696639</v>
      </c>
      <c r="P776" s="7">
        <f>+Tabla3[[#This Row],[Column15]]*Tabla3[[#This Row],[Column8]]</f>
        <v>18483195</v>
      </c>
      <c r="Q776" s="12">
        <f>+IF(IFERROR(VLOOKUP(Tabla3[[#This Row],[Column14]],Tabla4[[NIT]:[TOTAL CREDITO]],3,FALSE),0)="",0,IFERROR(VLOOKUP(Tabla3[[#This Row],[Column14]],Tabla4[[NIT]:[TOTAL CREDITO]],3,FALSE),0))</f>
        <v>5178565</v>
      </c>
      <c r="R776" s="9">
        <f>+IFERROR(VLOOKUP(Tabla3[[#This Row],[Column14]],Tabla4[[NIT]:[TOTAL CREDITO]],6,FALSE),0)</f>
        <v>0</v>
      </c>
      <c r="S7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6" s="5"/>
      <c r="AL776"/>
    </row>
    <row r="777" spans="1:38" ht="15" customHeight="1">
      <c r="A777" s="153" t="s">
        <v>1741</v>
      </c>
      <c r="B777" s="154">
        <v>42979</v>
      </c>
      <c r="C777" s="153" t="s">
        <v>1229</v>
      </c>
      <c r="D777" s="153" t="s">
        <v>1235</v>
      </c>
      <c r="E777" s="153" t="s">
        <v>1547</v>
      </c>
      <c r="F777" s="153">
        <v>1</v>
      </c>
      <c r="G777" s="153" t="s">
        <v>101</v>
      </c>
      <c r="H777" s="153">
        <v>1</v>
      </c>
      <c r="I777" s="153" t="s">
        <v>101</v>
      </c>
      <c r="J777" s="153" t="s">
        <v>27</v>
      </c>
      <c r="K777" s="153" t="s">
        <v>32</v>
      </c>
      <c r="L777" s="153"/>
      <c r="M777" s="153" t="s">
        <v>184</v>
      </c>
      <c r="N777" s="153">
        <v>900426895</v>
      </c>
      <c r="O777" s="155">
        <v>5789916</v>
      </c>
      <c r="P777" s="7">
        <f>+Tabla3[[#This Row],[Column15]]*Tabla3[[#This Row],[Column8]]</f>
        <v>5789916</v>
      </c>
      <c r="Q777" s="12">
        <f>+IF(IFERROR(VLOOKUP(Tabla3[[#This Row],[Column14]],Tabla4[[NIT]:[TOTAL CREDITO]],3,FALSE),0)="",0,IFERROR(VLOOKUP(Tabla3[[#This Row],[Column14]],Tabla4[[NIT]:[TOTAL CREDITO]],3,FALSE),0))</f>
        <v>6375000</v>
      </c>
      <c r="R777" s="9">
        <f>+IFERROR(VLOOKUP(Tabla3[[#This Row],[Column14]],Tabla4[[NIT]:[TOTAL CREDITO]],6,FALSE),0)</f>
        <v>0</v>
      </c>
      <c r="S7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7" s="5"/>
      <c r="AL777"/>
    </row>
    <row r="778" spans="1:38" ht="15" customHeight="1">
      <c r="A778" s="153" t="s">
        <v>1741</v>
      </c>
      <c r="B778" s="154">
        <v>42979</v>
      </c>
      <c r="C778" s="153" t="s">
        <v>1229</v>
      </c>
      <c r="D778" s="153" t="s">
        <v>1235</v>
      </c>
      <c r="E778" s="153" t="s">
        <v>1547</v>
      </c>
      <c r="F778" s="153">
        <v>1</v>
      </c>
      <c r="G778" s="153" t="s">
        <v>101</v>
      </c>
      <c r="H778" s="153">
        <v>1</v>
      </c>
      <c r="I778" s="153" t="s">
        <v>101</v>
      </c>
      <c r="J778" s="153" t="s">
        <v>10</v>
      </c>
      <c r="K778" s="153" t="s">
        <v>13</v>
      </c>
      <c r="L778" s="153"/>
      <c r="M778" s="153" t="s">
        <v>184</v>
      </c>
      <c r="N778" s="153">
        <v>900426895</v>
      </c>
      <c r="O778" s="155">
        <v>7554622</v>
      </c>
      <c r="P778" s="7">
        <f>+Tabla3[[#This Row],[Column15]]*Tabla3[[#This Row],[Column8]]</f>
        <v>7554622</v>
      </c>
      <c r="Q778" s="12">
        <f>+IF(IFERROR(VLOOKUP(Tabla3[[#This Row],[Column14]],Tabla4[[NIT]:[TOTAL CREDITO]],3,FALSE),0)="",0,IFERROR(VLOOKUP(Tabla3[[#This Row],[Column14]],Tabla4[[NIT]:[TOTAL CREDITO]],3,FALSE),0))</f>
        <v>6375000</v>
      </c>
      <c r="R778" s="9">
        <f>+IFERROR(VLOOKUP(Tabla3[[#This Row],[Column14]],Tabla4[[NIT]:[TOTAL CREDITO]],6,FALSE),0)</f>
        <v>0</v>
      </c>
      <c r="S7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8" s="5"/>
      <c r="AL778"/>
    </row>
    <row r="779" spans="1:38" ht="15" customHeight="1">
      <c r="A779" s="153" t="s">
        <v>1741</v>
      </c>
      <c r="B779" s="154">
        <v>42979</v>
      </c>
      <c r="C779" s="153" t="s">
        <v>1229</v>
      </c>
      <c r="D779" s="153" t="s">
        <v>1235</v>
      </c>
      <c r="E779" s="153" t="s">
        <v>1547</v>
      </c>
      <c r="F779" s="153">
        <v>1</v>
      </c>
      <c r="G779" s="153" t="s">
        <v>101</v>
      </c>
      <c r="H779" s="153">
        <v>1</v>
      </c>
      <c r="I779" s="153" t="s">
        <v>101</v>
      </c>
      <c r="J779" s="153" t="s">
        <v>10</v>
      </c>
      <c r="K779" s="153" t="s">
        <v>11</v>
      </c>
      <c r="L779" s="153"/>
      <c r="M779" s="153" t="s">
        <v>184</v>
      </c>
      <c r="N779" s="153">
        <v>900426895</v>
      </c>
      <c r="O779" s="155">
        <v>7554622</v>
      </c>
      <c r="P779" s="7">
        <f>+Tabla3[[#This Row],[Column15]]*Tabla3[[#This Row],[Column8]]</f>
        <v>7554622</v>
      </c>
      <c r="Q779" s="12">
        <f>+IF(IFERROR(VLOOKUP(Tabla3[[#This Row],[Column14]],Tabla4[[NIT]:[TOTAL CREDITO]],3,FALSE),0)="",0,IFERROR(VLOOKUP(Tabla3[[#This Row],[Column14]],Tabla4[[NIT]:[TOTAL CREDITO]],3,FALSE),0))</f>
        <v>6375000</v>
      </c>
      <c r="R779" s="9">
        <f>+IFERROR(VLOOKUP(Tabla3[[#This Row],[Column14]],Tabla4[[NIT]:[TOTAL CREDITO]],6,FALSE),0)</f>
        <v>0</v>
      </c>
      <c r="S7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79" s="5"/>
      <c r="AL779"/>
    </row>
    <row r="780" spans="1:38" ht="15" customHeight="1">
      <c r="A780" s="153" t="s">
        <v>1741</v>
      </c>
      <c r="B780" s="154">
        <v>42979</v>
      </c>
      <c r="C780" s="153" t="s">
        <v>1229</v>
      </c>
      <c r="D780" s="153" t="s">
        <v>1235</v>
      </c>
      <c r="E780" s="153" t="s">
        <v>1547</v>
      </c>
      <c r="F780" s="153">
        <v>1</v>
      </c>
      <c r="G780" s="153" t="s">
        <v>101</v>
      </c>
      <c r="H780" s="153">
        <v>1</v>
      </c>
      <c r="I780" s="153" t="s">
        <v>101</v>
      </c>
      <c r="J780" s="153" t="s">
        <v>1422</v>
      </c>
      <c r="K780" s="153" t="s">
        <v>1423</v>
      </c>
      <c r="L780" s="153"/>
      <c r="M780" s="153" t="s">
        <v>184</v>
      </c>
      <c r="N780" s="153">
        <v>900426895</v>
      </c>
      <c r="O780" s="155">
        <v>7730252</v>
      </c>
      <c r="P780" s="7">
        <f>+Tabla3[[#This Row],[Column15]]*Tabla3[[#This Row],[Column8]]</f>
        <v>7730252</v>
      </c>
      <c r="Q780" s="12">
        <f>+IF(IFERROR(VLOOKUP(Tabla3[[#This Row],[Column14]],Tabla4[[NIT]:[TOTAL CREDITO]],3,FALSE),0)="",0,IFERROR(VLOOKUP(Tabla3[[#This Row],[Column14]],Tabla4[[NIT]:[TOTAL CREDITO]],3,FALSE),0))</f>
        <v>6375000</v>
      </c>
      <c r="R780" s="9">
        <f>+IFERROR(VLOOKUP(Tabla3[[#This Row],[Column14]],Tabla4[[NIT]:[TOTAL CREDITO]],6,FALSE),0)</f>
        <v>0</v>
      </c>
      <c r="S7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0" s="5"/>
      <c r="AL780"/>
    </row>
    <row r="781" spans="1:38" ht="15" customHeight="1">
      <c r="A781" s="153" t="s">
        <v>1741</v>
      </c>
      <c r="B781" s="154">
        <v>42979</v>
      </c>
      <c r="C781" s="153" t="s">
        <v>1229</v>
      </c>
      <c r="D781" s="153" t="s">
        <v>1235</v>
      </c>
      <c r="E781" s="153" t="s">
        <v>1547</v>
      </c>
      <c r="F781" s="153">
        <v>1</v>
      </c>
      <c r="G781" s="153" t="s">
        <v>101</v>
      </c>
      <c r="H781" s="153">
        <v>1</v>
      </c>
      <c r="I781" s="153" t="s">
        <v>101</v>
      </c>
      <c r="J781" s="153" t="s">
        <v>352</v>
      </c>
      <c r="K781" s="153" t="s">
        <v>353</v>
      </c>
      <c r="L781" s="153"/>
      <c r="M781" s="153" t="s">
        <v>184</v>
      </c>
      <c r="N781" s="153">
        <v>900426895</v>
      </c>
      <c r="O781" s="155">
        <v>6133613</v>
      </c>
      <c r="P781" s="7">
        <f>+Tabla3[[#This Row],[Column15]]*Tabla3[[#This Row],[Column8]]</f>
        <v>6133613</v>
      </c>
      <c r="Q781" s="12">
        <f>+IF(IFERROR(VLOOKUP(Tabla3[[#This Row],[Column14]],Tabla4[[NIT]:[TOTAL CREDITO]],3,FALSE),0)="",0,IFERROR(VLOOKUP(Tabla3[[#This Row],[Column14]],Tabla4[[NIT]:[TOTAL CREDITO]],3,FALSE),0))</f>
        <v>6375000</v>
      </c>
      <c r="R781" s="9">
        <f>+IFERROR(VLOOKUP(Tabla3[[#This Row],[Column14]],Tabla4[[NIT]:[TOTAL CREDITO]],6,FALSE),0)</f>
        <v>0</v>
      </c>
      <c r="S7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1" s="5"/>
      <c r="AL781"/>
    </row>
    <row r="782" spans="1:38" ht="15" customHeight="1">
      <c r="A782" s="153" t="s">
        <v>1741</v>
      </c>
      <c r="B782" s="154">
        <v>42979</v>
      </c>
      <c r="C782" s="153" t="s">
        <v>1229</v>
      </c>
      <c r="D782" s="153" t="s">
        <v>1235</v>
      </c>
      <c r="E782" s="153" t="s">
        <v>1547</v>
      </c>
      <c r="F782" s="153">
        <v>1</v>
      </c>
      <c r="G782" s="153" t="s">
        <v>101</v>
      </c>
      <c r="H782" s="153">
        <v>1</v>
      </c>
      <c r="I782" s="153" t="s">
        <v>101</v>
      </c>
      <c r="J782" s="153" t="s">
        <v>352</v>
      </c>
      <c r="K782" s="153" t="s">
        <v>472</v>
      </c>
      <c r="L782" s="153"/>
      <c r="M782" s="153" t="s">
        <v>184</v>
      </c>
      <c r="N782" s="153">
        <v>900426895</v>
      </c>
      <c r="O782" s="155">
        <v>6133613</v>
      </c>
      <c r="P782" s="7">
        <f>+Tabla3[[#This Row],[Column15]]*Tabla3[[#This Row],[Column8]]</f>
        <v>6133613</v>
      </c>
      <c r="Q782" s="12">
        <f>+IF(IFERROR(VLOOKUP(Tabla3[[#This Row],[Column14]],Tabla4[[NIT]:[TOTAL CREDITO]],3,FALSE),0)="",0,IFERROR(VLOOKUP(Tabla3[[#This Row],[Column14]],Tabla4[[NIT]:[TOTAL CREDITO]],3,FALSE),0))</f>
        <v>6375000</v>
      </c>
      <c r="R782" s="9">
        <f>+IFERROR(VLOOKUP(Tabla3[[#This Row],[Column14]],Tabla4[[NIT]:[TOTAL CREDITO]],6,FALSE),0)</f>
        <v>0</v>
      </c>
      <c r="S7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2" s="5"/>
      <c r="AL782"/>
    </row>
    <row r="783" spans="1:38" ht="15" customHeight="1">
      <c r="A783" s="153" t="s">
        <v>1742</v>
      </c>
      <c r="B783" s="154">
        <v>42979</v>
      </c>
      <c r="C783" s="153" t="s">
        <v>1229</v>
      </c>
      <c r="D783" s="153" t="s">
        <v>1235</v>
      </c>
      <c r="E783" s="153" t="s">
        <v>1547</v>
      </c>
      <c r="F783" s="153">
        <v>1</v>
      </c>
      <c r="G783" s="153" t="s">
        <v>101</v>
      </c>
      <c r="H783" s="153">
        <v>1</v>
      </c>
      <c r="I783" s="153" t="s">
        <v>1743</v>
      </c>
      <c r="J783" s="153" t="s">
        <v>27</v>
      </c>
      <c r="K783" s="153" t="s">
        <v>32</v>
      </c>
      <c r="L783" s="153"/>
      <c r="M783" s="153" t="s">
        <v>100</v>
      </c>
      <c r="N783" s="153">
        <v>900426895</v>
      </c>
      <c r="O783" s="155">
        <v>5789916</v>
      </c>
      <c r="P783" s="7">
        <f>+Tabla3[[#This Row],[Column15]]*Tabla3[[#This Row],[Column8]]</f>
        <v>5789916</v>
      </c>
      <c r="Q783" s="12">
        <f>+IF(IFERROR(VLOOKUP(Tabla3[[#This Row],[Column14]],Tabla4[[NIT]:[TOTAL CREDITO]],3,FALSE),0)="",0,IFERROR(VLOOKUP(Tabla3[[#This Row],[Column14]],Tabla4[[NIT]:[TOTAL CREDITO]],3,FALSE),0))</f>
        <v>6375000</v>
      </c>
      <c r="R783" s="9">
        <f>+IFERROR(VLOOKUP(Tabla3[[#This Row],[Column14]],Tabla4[[NIT]:[TOTAL CREDITO]],6,FALSE),0)</f>
        <v>0</v>
      </c>
      <c r="S7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3" s="5"/>
      <c r="AL783"/>
    </row>
    <row r="784" spans="1:38" ht="15" customHeight="1">
      <c r="A784" s="153" t="s">
        <v>1742</v>
      </c>
      <c r="B784" s="154">
        <v>42979</v>
      </c>
      <c r="C784" s="153" t="s">
        <v>1229</v>
      </c>
      <c r="D784" s="153" t="s">
        <v>1235</v>
      </c>
      <c r="E784" s="153" t="s">
        <v>1547</v>
      </c>
      <c r="F784" s="153">
        <v>1</v>
      </c>
      <c r="G784" s="153" t="s">
        <v>101</v>
      </c>
      <c r="H784" s="153">
        <v>1</v>
      </c>
      <c r="I784" s="153" t="s">
        <v>1743</v>
      </c>
      <c r="J784" s="153" t="s">
        <v>352</v>
      </c>
      <c r="K784" s="153" t="s">
        <v>353</v>
      </c>
      <c r="L784" s="153"/>
      <c r="M784" s="153" t="s">
        <v>100</v>
      </c>
      <c r="N784" s="153">
        <v>900426895</v>
      </c>
      <c r="O784" s="155">
        <v>6133613</v>
      </c>
      <c r="P784" s="7">
        <f>+Tabla3[[#This Row],[Column15]]*Tabla3[[#This Row],[Column8]]</f>
        <v>6133613</v>
      </c>
      <c r="Q784" s="12">
        <f>+IF(IFERROR(VLOOKUP(Tabla3[[#This Row],[Column14]],Tabla4[[NIT]:[TOTAL CREDITO]],3,FALSE),0)="",0,IFERROR(VLOOKUP(Tabla3[[#This Row],[Column14]],Tabla4[[NIT]:[TOTAL CREDITO]],3,FALSE),0))</f>
        <v>6375000</v>
      </c>
      <c r="R784" s="9">
        <f>+IFERROR(VLOOKUP(Tabla3[[#This Row],[Column14]],Tabla4[[NIT]:[TOTAL CREDITO]],6,FALSE),0)</f>
        <v>0</v>
      </c>
      <c r="S7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4" s="5"/>
      <c r="AL784"/>
    </row>
    <row r="785" spans="1:38" ht="15" customHeight="1">
      <c r="A785" s="153" t="s">
        <v>1744</v>
      </c>
      <c r="B785" s="154">
        <v>42979</v>
      </c>
      <c r="C785" s="153" t="s">
        <v>1229</v>
      </c>
      <c r="D785" s="153" t="s">
        <v>1235</v>
      </c>
      <c r="E785" s="153" t="s">
        <v>1547</v>
      </c>
      <c r="F785" s="153">
        <v>2</v>
      </c>
      <c r="G785" s="153" t="s">
        <v>101</v>
      </c>
      <c r="H785" s="153">
        <v>2</v>
      </c>
      <c r="I785" s="153" t="s">
        <v>1745</v>
      </c>
      <c r="J785" s="153" t="s">
        <v>27</v>
      </c>
      <c r="K785" s="153" t="s">
        <v>26</v>
      </c>
      <c r="L785" s="153"/>
      <c r="M785" s="153" t="s">
        <v>202</v>
      </c>
      <c r="N785" s="153">
        <v>900426895</v>
      </c>
      <c r="O785" s="155">
        <v>5789916</v>
      </c>
      <c r="P785" s="7">
        <f>+Tabla3[[#This Row],[Column15]]*Tabla3[[#This Row],[Column8]]</f>
        <v>11579832</v>
      </c>
      <c r="Q785" s="12">
        <f>+IF(IFERROR(VLOOKUP(Tabla3[[#This Row],[Column14]],Tabla4[[NIT]:[TOTAL CREDITO]],3,FALSE),0)="",0,IFERROR(VLOOKUP(Tabla3[[#This Row],[Column14]],Tabla4[[NIT]:[TOTAL CREDITO]],3,FALSE),0))</f>
        <v>6375000</v>
      </c>
      <c r="R785" s="9">
        <f>+IFERROR(VLOOKUP(Tabla3[[#This Row],[Column14]],Tabla4[[NIT]:[TOTAL CREDITO]],6,FALSE),0)</f>
        <v>0</v>
      </c>
      <c r="S7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5" s="5"/>
      <c r="AL785"/>
    </row>
    <row r="786" spans="1:38" ht="15" customHeight="1">
      <c r="A786" s="153" t="s">
        <v>1744</v>
      </c>
      <c r="B786" s="154">
        <v>42979</v>
      </c>
      <c r="C786" s="153" t="s">
        <v>1229</v>
      </c>
      <c r="D786" s="153" t="s">
        <v>1235</v>
      </c>
      <c r="E786" s="153" t="s">
        <v>1547</v>
      </c>
      <c r="F786" s="153">
        <v>1</v>
      </c>
      <c r="G786" s="153" t="s">
        <v>101</v>
      </c>
      <c r="H786" s="153">
        <v>1</v>
      </c>
      <c r="I786" s="153" t="s">
        <v>1745</v>
      </c>
      <c r="J786" s="153" t="s">
        <v>10</v>
      </c>
      <c r="K786" s="153" t="s">
        <v>13</v>
      </c>
      <c r="L786" s="153"/>
      <c r="M786" s="153" t="s">
        <v>202</v>
      </c>
      <c r="N786" s="153">
        <v>900426895</v>
      </c>
      <c r="O786" s="155">
        <v>7554622</v>
      </c>
      <c r="P786" s="7">
        <f>+Tabla3[[#This Row],[Column15]]*Tabla3[[#This Row],[Column8]]</f>
        <v>7554622</v>
      </c>
      <c r="Q786" s="12">
        <f>+IF(IFERROR(VLOOKUP(Tabla3[[#This Row],[Column14]],Tabla4[[NIT]:[TOTAL CREDITO]],3,FALSE),0)="",0,IFERROR(VLOOKUP(Tabla3[[#This Row],[Column14]],Tabla4[[NIT]:[TOTAL CREDITO]],3,FALSE),0))</f>
        <v>6375000</v>
      </c>
      <c r="R786" s="9">
        <f>+IFERROR(VLOOKUP(Tabla3[[#This Row],[Column14]],Tabla4[[NIT]:[TOTAL CREDITO]],6,FALSE),0)</f>
        <v>0</v>
      </c>
      <c r="S7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6" s="5"/>
      <c r="AL786"/>
    </row>
    <row r="787" spans="1:38" ht="15" customHeight="1">
      <c r="A787" s="153" t="s">
        <v>1744</v>
      </c>
      <c r="B787" s="154">
        <v>42979</v>
      </c>
      <c r="C787" s="153" t="s">
        <v>1229</v>
      </c>
      <c r="D787" s="153" t="s">
        <v>1235</v>
      </c>
      <c r="E787" s="153" t="s">
        <v>1547</v>
      </c>
      <c r="F787" s="153">
        <v>1</v>
      </c>
      <c r="G787" s="153" t="s">
        <v>101</v>
      </c>
      <c r="H787" s="153">
        <v>1</v>
      </c>
      <c r="I787" s="153" t="s">
        <v>1745</v>
      </c>
      <c r="J787" s="153" t="s">
        <v>352</v>
      </c>
      <c r="K787" s="153" t="s">
        <v>353</v>
      </c>
      <c r="L787" s="153"/>
      <c r="M787" s="153" t="s">
        <v>202</v>
      </c>
      <c r="N787" s="153">
        <v>900426895</v>
      </c>
      <c r="O787" s="155">
        <v>6133613</v>
      </c>
      <c r="P787" s="7">
        <f>+Tabla3[[#This Row],[Column15]]*Tabla3[[#This Row],[Column8]]</f>
        <v>6133613</v>
      </c>
      <c r="Q787" s="12">
        <f>+IF(IFERROR(VLOOKUP(Tabla3[[#This Row],[Column14]],Tabla4[[NIT]:[TOTAL CREDITO]],3,FALSE),0)="",0,IFERROR(VLOOKUP(Tabla3[[#This Row],[Column14]],Tabla4[[NIT]:[TOTAL CREDITO]],3,FALSE),0))</f>
        <v>6375000</v>
      </c>
      <c r="R787" s="9">
        <f>+IFERROR(VLOOKUP(Tabla3[[#This Row],[Column14]],Tabla4[[NIT]:[TOTAL CREDITO]],6,FALSE),0)</f>
        <v>0</v>
      </c>
      <c r="S7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7" s="5"/>
      <c r="AL787"/>
    </row>
    <row r="788" spans="1:38" ht="15" customHeight="1">
      <c r="A788" s="153" t="s">
        <v>1744</v>
      </c>
      <c r="B788" s="154">
        <v>42979</v>
      </c>
      <c r="C788" s="153" t="s">
        <v>1229</v>
      </c>
      <c r="D788" s="153" t="s">
        <v>1235</v>
      </c>
      <c r="E788" s="153" t="s">
        <v>1547</v>
      </c>
      <c r="F788" s="153">
        <v>1</v>
      </c>
      <c r="G788" s="153" t="s">
        <v>101</v>
      </c>
      <c r="H788" s="153">
        <v>1</v>
      </c>
      <c r="I788" s="153" t="s">
        <v>1745</v>
      </c>
      <c r="J788" s="153" t="s">
        <v>1428</v>
      </c>
      <c r="K788" s="153" t="s">
        <v>1430</v>
      </c>
      <c r="L788" s="153"/>
      <c r="M788" s="153" t="s">
        <v>202</v>
      </c>
      <c r="N788" s="153">
        <v>900426895</v>
      </c>
      <c r="O788" s="155">
        <v>3067227</v>
      </c>
      <c r="P788" s="7">
        <f>+Tabla3[[#This Row],[Column15]]*Tabla3[[#This Row],[Column8]]</f>
        <v>3067227</v>
      </c>
      <c r="Q788" s="12">
        <f>+IF(IFERROR(VLOOKUP(Tabla3[[#This Row],[Column14]],Tabla4[[NIT]:[TOTAL CREDITO]],3,FALSE),0)="",0,IFERROR(VLOOKUP(Tabla3[[#This Row],[Column14]],Tabla4[[NIT]:[TOTAL CREDITO]],3,FALSE),0))</f>
        <v>6375000</v>
      </c>
      <c r="R788" s="9">
        <f>+IFERROR(VLOOKUP(Tabla3[[#This Row],[Column14]],Tabla4[[NIT]:[TOTAL CREDITO]],6,FALSE),0)</f>
        <v>0</v>
      </c>
      <c r="S7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8" s="5"/>
      <c r="AL788"/>
    </row>
    <row r="789" spans="1:38" ht="15" customHeight="1">
      <c r="A789" s="153" t="s">
        <v>1744</v>
      </c>
      <c r="B789" s="154">
        <v>42979</v>
      </c>
      <c r="C789" s="153" t="s">
        <v>1229</v>
      </c>
      <c r="D789" s="153" t="s">
        <v>1235</v>
      </c>
      <c r="E789" s="153" t="s">
        <v>1547</v>
      </c>
      <c r="F789" s="153">
        <v>1</v>
      </c>
      <c r="G789" s="153" t="s">
        <v>101</v>
      </c>
      <c r="H789" s="153">
        <v>1</v>
      </c>
      <c r="I789" s="153" t="s">
        <v>1745</v>
      </c>
      <c r="J789" s="153" t="s">
        <v>1428</v>
      </c>
      <c r="K789" s="153" t="s">
        <v>32</v>
      </c>
      <c r="L789" s="153"/>
      <c r="M789" s="153" t="s">
        <v>202</v>
      </c>
      <c r="N789" s="153">
        <v>900426895</v>
      </c>
      <c r="O789" s="155">
        <v>3067227</v>
      </c>
      <c r="P789" s="7">
        <f>+Tabla3[[#This Row],[Column15]]*Tabla3[[#This Row],[Column8]]</f>
        <v>3067227</v>
      </c>
      <c r="Q789" s="12">
        <f>+IF(IFERROR(VLOOKUP(Tabla3[[#This Row],[Column14]],Tabla4[[NIT]:[TOTAL CREDITO]],3,FALSE),0)="",0,IFERROR(VLOOKUP(Tabla3[[#This Row],[Column14]],Tabla4[[NIT]:[TOTAL CREDITO]],3,FALSE),0))</f>
        <v>6375000</v>
      </c>
      <c r="R789" s="9">
        <f>+IFERROR(VLOOKUP(Tabla3[[#This Row],[Column14]],Tabla4[[NIT]:[TOTAL CREDITO]],6,FALSE),0)</f>
        <v>0</v>
      </c>
      <c r="S7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89" s="5"/>
      <c r="AL789"/>
    </row>
    <row r="790" spans="1:38" ht="15" customHeight="1">
      <c r="A790" s="153" t="s">
        <v>1746</v>
      </c>
      <c r="B790" s="154">
        <v>42979</v>
      </c>
      <c r="C790" s="153" t="s">
        <v>1229</v>
      </c>
      <c r="D790" s="153" t="s">
        <v>1602</v>
      </c>
      <c r="E790" s="153" t="s">
        <v>1230</v>
      </c>
      <c r="F790" s="153">
        <v>2</v>
      </c>
      <c r="G790" s="153" t="s">
        <v>227</v>
      </c>
      <c r="H790" s="153">
        <v>2</v>
      </c>
      <c r="I790" s="153" t="s">
        <v>1747</v>
      </c>
      <c r="J790" s="153" t="s">
        <v>14</v>
      </c>
      <c r="K790" s="153" t="s">
        <v>1421</v>
      </c>
      <c r="L790" s="153"/>
      <c r="M790" s="153" t="s">
        <v>228</v>
      </c>
      <c r="N790" s="153">
        <v>900078079</v>
      </c>
      <c r="O790" s="155">
        <v>3360504</v>
      </c>
      <c r="P790" s="7">
        <f>+Tabla3[[#This Row],[Column15]]*Tabla3[[#This Row],[Column8]]</f>
        <v>6721008</v>
      </c>
      <c r="Q790" s="12" t="str">
        <f>+IF(IFERROR(VLOOKUP(Tabla3[[#This Row],[Column14]],Tabla4[[NIT]:[TOTAL CREDITO]],3,FALSE),0)="",0,IFERROR(VLOOKUP(Tabla3[[#This Row],[Column14]],Tabla4[[NIT]:[TOTAL CREDITO]],3,FALSE),0))</f>
        <v>NO TIENE CUPO</v>
      </c>
      <c r="R790" s="9">
        <f>+IFERROR(VLOOKUP(Tabla3[[#This Row],[Column14]],Tabla4[[NIT]:[TOTAL CREDITO]],6,FALSE),0)</f>
        <v>0</v>
      </c>
      <c r="S7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0" s="5"/>
      <c r="AL790"/>
    </row>
    <row r="791" spans="1:38" ht="15" customHeight="1">
      <c r="A791" s="153" t="s">
        <v>1746</v>
      </c>
      <c r="B791" s="154">
        <v>42979</v>
      </c>
      <c r="C791" s="153" t="s">
        <v>1229</v>
      </c>
      <c r="D791" s="153" t="s">
        <v>1602</v>
      </c>
      <c r="E791" s="153" t="s">
        <v>1230</v>
      </c>
      <c r="F791" s="153">
        <v>4</v>
      </c>
      <c r="G791" s="153" t="s">
        <v>227</v>
      </c>
      <c r="H791" s="153">
        <v>4</v>
      </c>
      <c r="I791" s="153" t="s">
        <v>1747</v>
      </c>
      <c r="J791" s="153" t="s">
        <v>14</v>
      </c>
      <c r="K791" s="153" t="s">
        <v>16</v>
      </c>
      <c r="L791" s="153"/>
      <c r="M791" s="153" t="s">
        <v>228</v>
      </c>
      <c r="N791" s="153">
        <v>900078079</v>
      </c>
      <c r="O791" s="155">
        <v>3360504</v>
      </c>
      <c r="P791" s="7">
        <f>+Tabla3[[#This Row],[Column15]]*Tabla3[[#This Row],[Column8]]</f>
        <v>13442016</v>
      </c>
      <c r="Q791" s="12" t="str">
        <f>+IF(IFERROR(VLOOKUP(Tabla3[[#This Row],[Column14]],Tabla4[[NIT]:[TOTAL CREDITO]],3,FALSE),0)="",0,IFERROR(VLOOKUP(Tabla3[[#This Row],[Column14]],Tabla4[[NIT]:[TOTAL CREDITO]],3,FALSE),0))</f>
        <v>NO TIENE CUPO</v>
      </c>
      <c r="R791" s="9">
        <f>+IFERROR(VLOOKUP(Tabla3[[#This Row],[Column14]],Tabla4[[NIT]:[TOTAL CREDITO]],6,FALSE),0)</f>
        <v>0</v>
      </c>
      <c r="S7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1" s="5"/>
      <c r="AL791"/>
    </row>
    <row r="792" spans="1:38" ht="15" customHeight="1">
      <c r="A792" s="153" t="s">
        <v>1746</v>
      </c>
      <c r="B792" s="154">
        <v>42979</v>
      </c>
      <c r="C792" s="153" t="s">
        <v>1229</v>
      </c>
      <c r="D792" s="153" t="s">
        <v>1602</v>
      </c>
      <c r="E792" s="153" t="s">
        <v>1230</v>
      </c>
      <c r="F792" s="153">
        <v>1</v>
      </c>
      <c r="G792" s="153" t="s">
        <v>227</v>
      </c>
      <c r="H792" s="153">
        <v>1</v>
      </c>
      <c r="I792" s="153" t="s">
        <v>1747</v>
      </c>
      <c r="J792" s="153" t="s">
        <v>27</v>
      </c>
      <c r="K792" s="153" t="s">
        <v>32</v>
      </c>
      <c r="L792" s="153"/>
      <c r="M792" s="153" t="s">
        <v>228</v>
      </c>
      <c r="N792" s="153">
        <v>900078079</v>
      </c>
      <c r="O792" s="155">
        <v>5789916</v>
      </c>
      <c r="P792" s="7">
        <f>+Tabla3[[#This Row],[Column15]]*Tabla3[[#This Row],[Column8]]</f>
        <v>5789916</v>
      </c>
      <c r="Q792" s="12" t="str">
        <f>+IF(IFERROR(VLOOKUP(Tabla3[[#This Row],[Column14]],Tabla4[[NIT]:[TOTAL CREDITO]],3,FALSE),0)="",0,IFERROR(VLOOKUP(Tabla3[[#This Row],[Column14]],Tabla4[[NIT]:[TOTAL CREDITO]],3,FALSE),0))</f>
        <v>NO TIENE CUPO</v>
      </c>
      <c r="R792" s="9">
        <f>+IFERROR(VLOOKUP(Tabla3[[#This Row],[Column14]],Tabla4[[NIT]:[TOTAL CREDITO]],6,FALSE),0)</f>
        <v>0</v>
      </c>
      <c r="S7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2" s="5"/>
      <c r="AL792"/>
    </row>
    <row r="793" spans="1:38" ht="15" customHeight="1">
      <c r="A793" s="153" t="s">
        <v>1746</v>
      </c>
      <c r="B793" s="154">
        <v>42979</v>
      </c>
      <c r="C793" s="153" t="s">
        <v>1229</v>
      </c>
      <c r="D793" s="153" t="s">
        <v>1602</v>
      </c>
      <c r="E793" s="153" t="s">
        <v>1230</v>
      </c>
      <c r="F793" s="153">
        <v>1</v>
      </c>
      <c r="G793" s="153" t="s">
        <v>227</v>
      </c>
      <c r="H793" s="153">
        <v>1</v>
      </c>
      <c r="I793" s="153" t="s">
        <v>1747</v>
      </c>
      <c r="J793" s="153" t="s">
        <v>27</v>
      </c>
      <c r="K793" s="153" t="s">
        <v>16</v>
      </c>
      <c r="L793" s="153"/>
      <c r="M793" s="153" t="s">
        <v>228</v>
      </c>
      <c r="N793" s="153">
        <v>900078079</v>
      </c>
      <c r="O793" s="155">
        <v>5789916</v>
      </c>
      <c r="P793" s="7">
        <f>+Tabla3[[#This Row],[Column15]]*Tabla3[[#This Row],[Column8]]</f>
        <v>5789916</v>
      </c>
      <c r="Q793" s="12" t="str">
        <f>+IF(IFERROR(VLOOKUP(Tabla3[[#This Row],[Column14]],Tabla4[[NIT]:[TOTAL CREDITO]],3,FALSE),0)="",0,IFERROR(VLOOKUP(Tabla3[[#This Row],[Column14]],Tabla4[[NIT]:[TOTAL CREDITO]],3,FALSE),0))</f>
        <v>NO TIENE CUPO</v>
      </c>
      <c r="R793" s="9">
        <f>+IFERROR(VLOOKUP(Tabla3[[#This Row],[Column14]],Tabla4[[NIT]:[TOTAL CREDITO]],6,FALSE),0)</f>
        <v>0</v>
      </c>
      <c r="S7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3" s="5"/>
      <c r="AL793"/>
    </row>
    <row r="794" spans="1:38">
      <c r="A794" s="153" t="s">
        <v>1746</v>
      </c>
      <c r="B794" s="154">
        <v>42979</v>
      </c>
      <c r="C794" s="153" t="s">
        <v>1229</v>
      </c>
      <c r="D794" s="153" t="s">
        <v>1602</v>
      </c>
      <c r="E794" s="153" t="s">
        <v>1230</v>
      </c>
      <c r="F794" s="153">
        <v>3</v>
      </c>
      <c r="G794" s="153" t="s">
        <v>227</v>
      </c>
      <c r="H794" s="153">
        <v>3</v>
      </c>
      <c r="I794" s="153" t="s">
        <v>1747</v>
      </c>
      <c r="J794" s="153" t="s">
        <v>27</v>
      </c>
      <c r="K794" s="153" t="s">
        <v>26</v>
      </c>
      <c r="L794" s="153"/>
      <c r="M794" s="153" t="s">
        <v>228</v>
      </c>
      <c r="N794" s="153">
        <v>900078079</v>
      </c>
      <c r="O794" s="155">
        <v>5789916</v>
      </c>
      <c r="P794" s="7">
        <f>+Tabla3[[#This Row],[Column15]]*Tabla3[[#This Row],[Column8]]</f>
        <v>17369748</v>
      </c>
      <c r="Q794" s="12" t="str">
        <f>+IF(IFERROR(VLOOKUP(Tabla3[[#This Row],[Column14]],Tabla4[[NIT]:[TOTAL CREDITO]],3,FALSE),0)="",0,IFERROR(VLOOKUP(Tabla3[[#This Row],[Column14]],Tabla4[[NIT]:[TOTAL CREDITO]],3,FALSE),0))</f>
        <v>NO TIENE CUPO</v>
      </c>
      <c r="R794" s="9">
        <f>+IFERROR(VLOOKUP(Tabla3[[#This Row],[Column14]],Tabla4[[NIT]:[TOTAL CREDITO]],6,FALSE),0)</f>
        <v>0</v>
      </c>
      <c r="S7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4" s="5"/>
      <c r="AL794"/>
    </row>
    <row r="795" spans="1:38" ht="15" customHeight="1">
      <c r="A795" s="153" t="s">
        <v>1746</v>
      </c>
      <c r="B795" s="154">
        <v>42979</v>
      </c>
      <c r="C795" s="153" t="s">
        <v>1229</v>
      </c>
      <c r="D795" s="153" t="s">
        <v>1602</v>
      </c>
      <c r="E795" s="153" t="s">
        <v>1230</v>
      </c>
      <c r="F795" s="153">
        <v>1</v>
      </c>
      <c r="G795" s="153" t="s">
        <v>227</v>
      </c>
      <c r="H795" s="153">
        <v>1</v>
      </c>
      <c r="I795" s="153" t="s">
        <v>1747</v>
      </c>
      <c r="J795" s="153" t="s">
        <v>10</v>
      </c>
      <c r="K795" s="153" t="s">
        <v>11</v>
      </c>
      <c r="L795" s="153"/>
      <c r="M795" s="153" t="s">
        <v>228</v>
      </c>
      <c r="N795" s="153">
        <v>900078079</v>
      </c>
      <c r="O795" s="155">
        <v>7554622</v>
      </c>
      <c r="P795" s="7">
        <f>+Tabla3[[#This Row],[Column15]]*Tabla3[[#This Row],[Column8]]</f>
        <v>7554622</v>
      </c>
      <c r="Q795" s="12" t="str">
        <f>+IF(IFERROR(VLOOKUP(Tabla3[[#This Row],[Column14]],Tabla4[[NIT]:[TOTAL CREDITO]],3,FALSE),0)="",0,IFERROR(VLOOKUP(Tabla3[[#This Row],[Column14]],Tabla4[[NIT]:[TOTAL CREDITO]],3,FALSE),0))</f>
        <v>NO TIENE CUPO</v>
      </c>
      <c r="R795" s="9">
        <f>+IFERROR(VLOOKUP(Tabla3[[#This Row],[Column14]],Tabla4[[NIT]:[TOTAL CREDITO]],6,FALSE),0)</f>
        <v>0</v>
      </c>
      <c r="S7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5" s="5"/>
      <c r="AL795"/>
    </row>
    <row r="796" spans="1:38" ht="15" customHeight="1">
      <c r="A796" s="153" t="s">
        <v>1746</v>
      </c>
      <c r="B796" s="154">
        <v>42979</v>
      </c>
      <c r="C796" s="153" t="s">
        <v>1229</v>
      </c>
      <c r="D796" s="153" t="s">
        <v>1602</v>
      </c>
      <c r="E796" s="153" t="s">
        <v>1230</v>
      </c>
      <c r="F796" s="153">
        <v>4</v>
      </c>
      <c r="G796" s="153" t="s">
        <v>227</v>
      </c>
      <c r="H796" s="153">
        <v>4</v>
      </c>
      <c r="I796" s="153" t="s">
        <v>1747</v>
      </c>
      <c r="J796" s="153" t="s">
        <v>352</v>
      </c>
      <c r="K796" s="153" t="s">
        <v>353</v>
      </c>
      <c r="L796" s="153"/>
      <c r="M796" s="153" t="s">
        <v>228</v>
      </c>
      <c r="N796" s="153">
        <v>900078079</v>
      </c>
      <c r="O796" s="155">
        <v>6133613</v>
      </c>
      <c r="P796" s="7">
        <f>+Tabla3[[#This Row],[Column15]]*Tabla3[[#This Row],[Column8]]</f>
        <v>24534452</v>
      </c>
      <c r="Q796" s="12" t="str">
        <f>+IF(IFERROR(VLOOKUP(Tabla3[[#This Row],[Column14]],Tabla4[[NIT]:[TOTAL CREDITO]],3,FALSE),0)="",0,IFERROR(VLOOKUP(Tabla3[[#This Row],[Column14]],Tabla4[[NIT]:[TOTAL CREDITO]],3,FALSE),0))</f>
        <v>NO TIENE CUPO</v>
      </c>
      <c r="R796" s="9">
        <f>+IFERROR(VLOOKUP(Tabla3[[#This Row],[Column14]],Tabla4[[NIT]:[TOTAL CREDITO]],6,FALSE),0)</f>
        <v>0</v>
      </c>
      <c r="S7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6" s="5"/>
      <c r="AL796"/>
    </row>
    <row r="797" spans="1:38">
      <c r="A797" s="153" t="s">
        <v>1746</v>
      </c>
      <c r="B797" s="154">
        <v>42979</v>
      </c>
      <c r="C797" s="153" t="s">
        <v>1229</v>
      </c>
      <c r="D797" s="153" t="s">
        <v>1602</v>
      </c>
      <c r="E797" s="153" t="s">
        <v>1230</v>
      </c>
      <c r="F797" s="153">
        <v>6</v>
      </c>
      <c r="G797" s="153" t="s">
        <v>227</v>
      </c>
      <c r="H797" s="153">
        <v>6</v>
      </c>
      <c r="I797" s="153" t="s">
        <v>1747</v>
      </c>
      <c r="J797" s="153" t="s">
        <v>1428</v>
      </c>
      <c r="K797" s="153" t="s">
        <v>1430</v>
      </c>
      <c r="L797" s="153"/>
      <c r="M797" s="153" t="s">
        <v>228</v>
      </c>
      <c r="N797" s="153">
        <v>900078079</v>
      </c>
      <c r="O797" s="155">
        <v>3067227</v>
      </c>
      <c r="P797" s="7">
        <f>+Tabla3[[#This Row],[Column15]]*Tabla3[[#This Row],[Column8]]</f>
        <v>18403362</v>
      </c>
      <c r="Q797" s="12" t="str">
        <f>+IF(IFERROR(VLOOKUP(Tabla3[[#This Row],[Column14]],Tabla4[[NIT]:[TOTAL CREDITO]],3,FALSE),0)="",0,IFERROR(VLOOKUP(Tabla3[[#This Row],[Column14]],Tabla4[[NIT]:[TOTAL CREDITO]],3,FALSE),0))</f>
        <v>NO TIENE CUPO</v>
      </c>
      <c r="R797" s="9">
        <f>+IFERROR(VLOOKUP(Tabla3[[#This Row],[Column14]],Tabla4[[NIT]:[TOTAL CREDITO]],6,FALSE),0)</f>
        <v>0</v>
      </c>
      <c r="S7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7" s="5"/>
      <c r="AL797"/>
    </row>
    <row r="798" spans="1:38" ht="15" customHeight="1">
      <c r="A798" s="153" t="s">
        <v>1746</v>
      </c>
      <c r="B798" s="154">
        <v>42979</v>
      </c>
      <c r="C798" s="153" t="s">
        <v>1229</v>
      </c>
      <c r="D798" s="153" t="s">
        <v>1602</v>
      </c>
      <c r="E798" s="153" t="s">
        <v>1230</v>
      </c>
      <c r="F798" s="153">
        <v>17</v>
      </c>
      <c r="G798" s="153" t="s">
        <v>227</v>
      </c>
      <c r="H798" s="153">
        <v>17</v>
      </c>
      <c r="I798" s="153" t="s">
        <v>1747</v>
      </c>
      <c r="J798" s="153" t="s">
        <v>1428</v>
      </c>
      <c r="K798" s="153" t="s">
        <v>32</v>
      </c>
      <c r="L798" s="153"/>
      <c r="M798" s="153" t="s">
        <v>228</v>
      </c>
      <c r="N798" s="153">
        <v>900078079</v>
      </c>
      <c r="O798" s="155">
        <v>3067227</v>
      </c>
      <c r="P798" s="7">
        <f>+Tabla3[[#This Row],[Column15]]*Tabla3[[#This Row],[Column8]]</f>
        <v>52142859</v>
      </c>
      <c r="Q798" s="12" t="str">
        <f>+IF(IFERROR(VLOOKUP(Tabla3[[#This Row],[Column14]],Tabla4[[NIT]:[TOTAL CREDITO]],3,FALSE),0)="",0,IFERROR(VLOOKUP(Tabla3[[#This Row],[Column14]],Tabla4[[NIT]:[TOTAL CREDITO]],3,FALSE),0))</f>
        <v>NO TIENE CUPO</v>
      </c>
      <c r="R798" s="9">
        <f>+IFERROR(VLOOKUP(Tabla3[[#This Row],[Column14]],Tabla4[[NIT]:[TOTAL CREDITO]],6,FALSE),0)</f>
        <v>0</v>
      </c>
      <c r="S7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8" s="5"/>
      <c r="AL798"/>
    </row>
    <row r="799" spans="1:38">
      <c r="A799" s="153" t="s">
        <v>1746</v>
      </c>
      <c r="B799" s="154">
        <v>42979</v>
      </c>
      <c r="C799" s="153" t="s">
        <v>1229</v>
      </c>
      <c r="D799" s="153" t="s">
        <v>1602</v>
      </c>
      <c r="E799" s="153" t="s">
        <v>1230</v>
      </c>
      <c r="F799" s="153">
        <v>5</v>
      </c>
      <c r="G799" s="153" t="s">
        <v>227</v>
      </c>
      <c r="H799" s="153">
        <v>5</v>
      </c>
      <c r="I799" s="153" t="s">
        <v>1747</v>
      </c>
      <c r="J799" s="153" t="s">
        <v>1433</v>
      </c>
      <c r="K799" s="153" t="s">
        <v>1426</v>
      </c>
      <c r="L799" s="153"/>
      <c r="M799" s="153" t="s">
        <v>228</v>
      </c>
      <c r="N799" s="153">
        <v>900078079</v>
      </c>
      <c r="O799" s="155">
        <v>3941176</v>
      </c>
      <c r="P799" s="7">
        <f>+Tabla3[[#This Row],[Column15]]*Tabla3[[#This Row],[Column8]]</f>
        <v>19705880</v>
      </c>
      <c r="Q799" s="12" t="str">
        <f>+IF(IFERROR(VLOOKUP(Tabla3[[#This Row],[Column14]],Tabla4[[NIT]:[TOTAL CREDITO]],3,FALSE),0)="",0,IFERROR(VLOOKUP(Tabla3[[#This Row],[Column14]],Tabla4[[NIT]:[TOTAL CREDITO]],3,FALSE),0))</f>
        <v>NO TIENE CUPO</v>
      </c>
      <c r="R799" s="9">
        <f>+IFERROR(VLOOKUP(Tabla3[[#This Row],[Column14]],Tabla4[[NIT]:[TOTAL CREDITO]],6,FALSE),0)</f>
        <v>0</v>
      </c>
      <c r="S7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799" s="5"/>
      <c r="AL799"/>
    </row>
    <row r="800" spans="1:38" ht="15" customHeight="1">
      <c r="A800" s="153" t="s">
        <v>1746</v>
      </c>
      <c r="B800" s="154">
        <v>42979</v>
      </c>
      <c r="C800" s="153" t="s">
        <v>1229</v>
      </c>
      <c r="D800" s="153" t="s">
        <v>1602</v>
      </c>
      <c r="E800" s="153" t="s">
        <v>1230</v>
      </c>
      <c r="F800" s="153">
        <v>1</v>
      </c>
      <c r="G800" s="153" t="s">
        <v>227</v>
      </c>
      <c r="H800" s="153">
        <v>1</v>
      </c>
      <c r="I800" s="153" t="s">
        <v>1747</v>
      </c>
      <c r="J800" s="153" t="s">
        <v>1437</v>
      </c>
      <c r="K800" s="153" t="s">
        <v>1436</v>
      </c>
      <c r="L800" s="153"/>
      <c r="M800" s="153" t="s">
        <v>228</v>
      </c>
      <c r="N800" s="153">
        <v>900078079</v>
      </c>
      <c r="O800" s="155">
        <v>3696639</v>
      </c>
      <c r="P800" s="7">
        <f>+Tabla3[[#This Row],[Column15]]*Tabla3[[#This Row],[Column8]]</f>
        <v>3696639</v>
      </c>
      <c r="Q800" s="12" t="str">
        <f>+IF(IFERROR(VLOOKUP(Tabla3[[#This Row],[Column14]],Tabla4[[NIT]:[TOTAL CREDITO]],3,FALSE),0)="",0,IFERROR(VLOOKUP(Tabla3[[#This Row],[Column14]],Tabla4[[NIT]:[TOTAL CREDITO]],3,FALSE),0))</f>
        <v>NO TIENE CUPO</v>
      </c>
      <c r="R800" s="9">
        <f>+IFERROR(VLOOKUP(Tabla3[[#This Row],[Column14]],Tabla4[[NIT]:[TOTAL CREDITO]],6,FALSE),0)</f>
        <v>0</v>
      </c>
      <c r="S8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0" s="5"/>
      <c r="AL800"/>
    </row>
    <row r="801" spans="1:38" ht="15" customHeight="1">
      <c r="A801" s="153" t="s">
        <v>1746</v>
      </c>
      <c r="B801" s="154">
        <v>42979</v>
      </c>
      <c r="C801" s="153" t="s">
        <v>1229</v>
      </c>
      <c r="D801" s="153" t="s">
        <v>1602</v>
      </c>
      <c r="E801" s="153" t="s">
        <v>1230</v>
      </c>
      <c r="F801" s="153">
        <v>1</v>
      </c>
      <c r="G801" s="153" t="s">
        <v>227</v>
      </c>
      <c r="H801" s="153">
        <v>1</v>
      </c>
      <c r="I801" s="153" t="s">
        <v>1747</v>
      </c>
      <c r="J801" s="153" t="s">
        <v>1437</v>
      </c>
      <c r="K801" s="153" t="s">
        <v>1438</v>
      </c>
      <c r="L801" s="153"/>
      <c r="M801" s="153" t="s">
        <v>228</v>
      </c>
      <c r="N801" s="153">
        <v>900078079</v>
      </c>
      <c r="O801" s="155">
        <v>3696639</v>
      </c>
      <c r="P801" s="7">
        <f>+Tabla3[[#This Row],[Column15]]*Tabla3[[#This Row],[Column8]]</f>
        <v>3696639</v>
      </c>
      <c r="Q801" s="12" t="str">
        <f>+IF(IFERROR(VLOOKUP(Tabla3[[#This Row],[Column14]],Tabla4[[NIT]:[TOTAL CREDITO]],3,FALSE),0)="",0,IFERROR(VLOOKUP(Tabla3[[#This Row],[Column14]],Tabla4[[NIT]:[TOTAL CREDITO]],3,FALSE),0))</f>
        <v>NO TIENE CUPO</v>
      </c>
      <c r="R801" s="9">
        <f>+IFERROR(VLOOKUP(Tabla3[[#This Row],[Column14]],Tabla4[[NIT]:[TOTAL CREDITO]],6,FALSE),0)</f>
        <v>0</v>
      </c>
      <c r="S8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1" s="5"/>
      <c r="AL801"/>
    </row>
    <row r="802" spans="1:38" ht="15" customHeight="1">
      <c r="A802" s="153" t="s">
        <v>1748</v>
      </c>
      <c r="B802" s="154">
        <v>42979</v>
      </c>
      <c r="C802" s="153" t="s">
        <v>1229</v>
      </c>
      <c r="D802" s="153" t="s">
        <v>1602</v>
      </c>
      <c r="E802" s="153" t="s">
        <v>1230</v>
      </c>
      <c r="F802" s="153">
        <v>2</v>
      </c>
      <c r="G802" s="153" t="s">
        <v>149</v>
      </c>
      <c r="H802" s="153">
        <v>2</v>
      </c>
      <c r="I802" s="153" t="s">
        <v>1749</v>
      </c>
      <c r="J802" s="153" t="s">
        <v>14</v>
      </c>
      <c r="K802" s="153" t="s">
        <v>1421</v>
      </c>
      <c r="L802" s="153"/>
      <c r="M802" s="153" t="s">
        <v>150</v>
      </c>
      <c r="N802" s="153">
        <v>890924996</v>
      </c>
      <c r="O802" s="155">
        <v>3360504</v>
      </c>
      <c r="P802" s="7">
        <f>+Tabla3[[#This Row],[Column15]]*Tabla3[[#This Row],[Column8]]</f>
        <v>6721008</v>
      </c>
      <c r="Q802" s="12" t="str">
        <f>+IF(IFERROR(VLOOKUP(Tabla3[[#This Row],[Column14]],Tabla4[[NIT]:[TOTAL CREDITO]],3,FALSE),0)="",0,IFERROR(VLOOKUP(Tabla3[[#This Row],[Column14]],Tabla4[[NIT]:[TOTAL CREDITO]],3,FALSE),0))</f>
        <v>NO TIENE CUPO</v>
      </c>
      <c r="R802" s="9">
        <f>+IFERROR(VLOOKUP(Tabla3[[#This Row],[Column14]],Tabla4[[NIT]:[TOTAL CREDITO]],6,FALSE),0)</f>
        <v>0</v>
      </c>
      <c r="S8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2" s="5"/>
      <c r="AL802"/>
    </row>
    <row r="803" spans="1:38" ht="15" customHeight="1">
      <c r="A803" s="153" t="s">
        <v>1748</v>
      </c>
      <c r="B803" s="154">
        <v>42979</v>
      </c>
      <c r="C803" s="153" t="s">
        <v>1229</v>
      </c>
      <c r="D803" s="153" t="s">
        <v>1602</v>
      </c>
      <c r="E803" s="153" t="s">
        <v>1230</v>
      </c>
      <c r="F803" s="153">
        <v>1</v>
      </c>
      <c r="G803" s="153" t="s">
        <v>149</v>
      </c>
      <c r="H803" s="153">
        <v>1</v>
      </c>
      <c r="I803" s="153" t="s">
        <v>1749</v>
      </c>
      <c r="J803" s="153" t="s">
        <v>14</v>
      </c>
      <c r="K803" s="153" t="s">
        <v>16</v>
      </c>
      <c r="L803" s="153"/>
      <c r="M803" s="153" t="s">
        <v>150</v>
      </c>
      <c r="N803" s="153">
        <v>890924996</v>
      </c>
      <c r="O803" s="155">
        <v>3360504</v>
      </c>
      <c r="P803" s="7">
        <f>+Tabla3[[#This Row],[Column15]]*Tabla3[[#This Row],[Column8]]</f>
        <v>3360504</v>
      </c>
      <c r="Q803" s="12" t="str">
        <f>+IF(IFERROR(VLOOKUP(Tabla3[[#This Row],[Column14]],Tabla4[[NIT]:[TOTAL CREDITO]],3,FALSE),0)="",0,IFERROR(VLOOKUP(Tabla3[[#This Row],[Column14]],Tabla4[[NIT]:[TOTAL CREDITO]],3,FALSE),0))</f>
        <v>NO TIENE CUPO</v>
      </c>
      <c r="R803" s="9">
        <f>+IFERROR(VLOOKUP(Tabla3[[#This Row],[Column14]],Tabla4[[NIT]:[TOTAL CREDITO]],6,FALSE),0)</f>
        <v>0</v>
      </c>
      <c r="S8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3" s="5"/>
      <c r="AL803"/>
    </row>
    <row r="804" spans="1:38" ht="15" customHeight="1">
      <c r="A804" s="153" t="s">
        <v>1748</v>
      </c>
      <c r="B804" s="154">
        <v>42979</v>
      </c>
      <c r="C804" s="153" t="s">
        <v>1229</v>
      </c>
      <c r="D804" s="153" t="s">
        <v>1602</v>
      </c>
      <c r="E804" s="153" t="s">
        <v>1230</v>
      </c>
      <c r="F804" s="153">
        <v>7</v>
      </c>
      <c r="G804" s="153" t="s">
        <v>149</v>
      </c>
      <c r="H804" s="153">
        <v>7</v>
      </c>
      <c r="I804" s="153" t="s">
        <v>1749</v>
      </c>
      <c r="J804" s="153" t="s">
        <v>27</v>
      </c>
      <c r="K804" s="153" t="s">
        <v>32</v>
      </c>
      <c r="L804" s="153"/>
      <c r="M804" s="153" t="s">
        <v>150</v>
      </c>
      <c r="N804" s="153">
        <v>890924996</v>
      </c>
      <c r="O804" s="155">
        <v>5789916</v>
      </c>
      <c r="P804" s="7">
        <f>+Tabla3[[#This Row],[Column15]]*Tabla3[[#This Row],[Column8]]</f>
        <v>40529412</v>
      </c>
      <c r="Q804" s="12" t="str">
        <f>+IF(IFERROR(VLOOKUP(Tabla3[[#This Row],[Column14]],Tabla4[[NIT]:[TOTAL CREDITO]],3,FALSE),0)="",0,IFERROR(VLOOKUP(Tabla3[[#This Row],[Column14]],Tabla4[[NIT]:[TOTAL CREDITO]],3,FALSE),0))</f>
        <v>NO TIENE CUPO</v>
      </c>
      <c r="R804" s="9">
        <f>+IFERROR(VLOOKUP(Tabla3[[#This Row],[Column14]],Tabla4[[NIT]:[TOTAL CREDITO]],6,FALSE),0)</f>
        <v>0</v>
      </c>
      <c r="S8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4" s="5"/>
      <c r="AL804"/>
    </row>
    <row r="805" spans="1:38" ht="15" customHeight="1">
      <c r="A805" s="153" t="s">
        <v>1748</v>
      </c>
      <c r="B805" s="154">
        <v>42979</v>
      </c>
      <c r="C805" s="153" t="s">
        <v>1229</v>
      </c>
      <c r="D805" s="153" t="s">
        <v>1602</v>
      </c>
      <c r="E805" s="153" t="s">
        <v>1230</v>
      </c>
      <c r="F805" s="153">
        <v>5</v>
      </c>
      <c r="G805" s="153" t="s">
        <v>149</v>
      </c>
      <c r="H805" s="153">
        <v>5</v>
      </c>
      <c r="I805" s="153" t="s">
        <v>1749</v>
      </c>
      <c r="J805" s="153" t="s">
        <v>27</v>
      </c>
      <c r="K805" s="153" t="s">
        <v>16</v>
      </c>
      <c r="L805" s="153"/>
      <c r="M805" s="153" t="s">
        <v>150</v>
      </c>
      <c r="N805" s="153">
        <v>890924996</v>
      </c>
      <c r="O805" s="155">
        <v>5789916</v>
      </c>
      <c r="P805" s="7"/>
      <c r="Q805" s="12" t="str">
        <f>+IF(IFERROR(VLOOKUP(Tabla3[[#This Row],[Column14]],Tabla4[[NIT]:[TOTAL CREDITO]],3,FALSE),0)="",0,IFERROR(VLOOKUP(Tabla3[[#This Row],[Column14]],Tabla4[[NIT]:[TOTAL CREDITO]],3,FALSE),0))</f>
        <v>NO TIENE CUPO</v>
      </c>
      <c r="R805" s="9">
        <f>+IFERROR(VLOOKUP(Tabla3[[#This Row],[Column14]],Tabla4[[NIT]:[TOTAL CREDITO]],6,FALSE),0)</f>
        <v>0</v>
      </c>
      <c r="S8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5" s="5"/>
      <c r="AL805"/>
    </row>
    <row r="806" spans="1:38" ht="15" customHeight="1">
      <c r="A806" s="153" t="s">
        <v>1748</v>
      </c>
      <c r="B806" s="154">
        <v>42979</v>
      </c>
      <c r="C806" s="153" t="s">
        <v>1229</v>
      </c>
      <c r="D806" s="153" t="s">
        <v>1602</v>
      </c>
      <c r="E806" s="153" t="s">
        <v>1230</v>
      </c>
      <c r="F806" s="153">
        <v>7</v>
      </c>
      <c r="G806" s="153" t="s">
        <v>149</v>
      </c>
      <c r="H806" s="153">
        <v>7</v>
      </c>
      <c r="I806" s="153" t="s">
        <v>1749</v>
      </c>
      <c r="J806" s="153" t="s">
        <v>27</v>
      </c>
      <c r="K806" s="153" t="s">
        <v>26</v>
      </c>
      <c r="L806" s="153"/>
      <c r="M806" s="153" t="s">
        <v>150</v>
      </c>
      <c r="N806" s="153">
        <v>890924996</v>
      </c>
      <c r="O806" s="155">
        <v>5789916</v>
      </c>
      <c r="P806" s="7">
        <f>+Tabla3[[#This Row],[Column15]]*Tabla3[[#This Row],[Column8]]</f>
        <v>40529412</v>
      </c>
      <c r="Q806" s="12" t="str">
        <f>+IF(IFERROR(VLOOKUP(Tabla3[[#This Row],[Column14]],Tabla4[[NIT]:[TOTAL CREDITO]],3,FALSE),0)="",0,IFERROR(VLOOKUP(Tabla3[[#This Row],[Column14]],Tabla4[[NIT]:[TOTAL CREDITO]],3,FALSE),0))</f>
        <v>NO TIENE CUPO</v>
      </c>
      <c r="R806" s="9">
        <f>+IFERROR(VLOOKUP(Tabla3[[#This Row],[Column14]],Tabla4[[NIT]:[TOTAL CREDITO]],6,FALSE),0)</f>
        <v>0</v>
      </c>
      <c r="S8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6" s="5"/>
      <c r="AL806"/>
    </row>
    <row r="807" spans="1:38" ht="15" customHeight="1">
      <c r="A807" s="153" t="s">
        <v>1748</v>
      </c>
      <c r="B807" s="154">
        <v>42979</v>
      </c>
      <c r="C807" s="153" t="s">
        <v>1229</v>
      </c>
      <c r="D807" s="153" t="s">
        <v>1602</v>
      </c>
      <c r="E807" s="153" t="s">
        <v>1230</v>
      </c>
      <c r="F807" s="153">
        <v>4</v>
      </c>
      <c r="G807" s="153" t="s">
        <v>149</v>
      </c>
      <c r="H807" s="153">
        <v>4</v>
      </c>
      <c r="I807" s="153" t="s">
        <v>1749</v>
      </c>
      <c r="J807" s="153" t="s">
        <v>10</v>
      </c>
      <c r="K807" s="153" t="s">
        <v>11</v>
      </c>
      <c r="L807" s="153"/>
      <c r="M807" s="153" t="s">
        <v>150</v>
      </c>
      <c r="N807" s="153">
        <v>890924996</v>
      </c>
      <c r="O807" s="155">
        <v>7554622</v>
      </c>
      <c r="P807" s="7">
        <f>+Tabla3[[#This Row],[Column15]]*Tabla3[[#This Row],[Column8]]</f>
        <v>30218488</v>
      </c>
      <c r="Q807" s="12" t="str">
        <f>+IF(IFERROR(VLOOKUP(Tabla3[[#This Row],[Column14]],Tabla4[[NIT]:[TOTAL CREDITO]],3,FALSE),0)="",0,IFERROR(VLOOKUP(Tabla3[[#This Row],[Column14]],Tabla4[[NIT]:[TOTAL CREDITO]],3,FALSE),0))</f>
        <v>NO TIENE CUPO</v>
      </c>
      <c r="R807" s="9">
        <f>+IFERROR(VLOOKUP(Tabla3[[#This Row],[Column14]],Tabla4[[NIT]:[TOTAL CREDITO]],6,FALSE),0)</f>
        <v>0</v>
      </c>
      <c r="S8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7" s="5"/>
      <c r="AL807"/>
    </row>
    <row r="808" spans="1:38" ht="15" customHeight="1">
      <c r="A808" s="153" t="s">
        <v>1748</v>
      </c>
      <c r="B808" s="154">
        <v>42979</v>
      </c>
      <c r="C808" s="153" t="s">
        <v>1229</v>
      </c>
      <c r="D808" s="153" t="s">
        <v>1602</v>
      </c>
      <c r="E808" s="153" t="s">
        <v>1230</v>
      </c>
      <c r="F808" s="153">
        <v>3</v>
      </c>
      <c r="G808" s="153" t="s">
        <v>149</v>
      </c>
      <c r="H808" s="153">
        <v>3</v>
      </c>
      <c r="I808" s="153" t="s">
        <v>1749</v>
      </c>
      <c r="J808" s="153" t="s">
        <v>1422</v>
      </c>
      <c r="K808" s="153" t="s">
        <v>1423</v>
      </c>
      <c r="L808" s="153"/>
      <c r="M808" s="153" t="s">
        <v>150</v>
      </c>
      <c r="N808" s="153">
        <v>890924996</v>
      </c>
      <c r="O808" s="155">
        <v>7730252</v>
      </c>
      <c r="P808" s="7">
        <f>+Tabla3[[#This Row],[Column15]]*Tabla3[[#This Row],[Column8]]</f>
        <v>23190756</v>
      </c>
      <c r="Q808" s="12" t="str">
        <f>+IF(IFERROR(VLOOKUP(Tabla3[[#This Row],[Column14]],Tabla4[[NIT]:[TOTAL CREDITO]],3,FALSE),0)="",0,IFERROR(VLOOKUP(Tabla3[[#This Row],[Column14]],Tabla4[[NIT]:[TOTAL CREDITO]],3,FALSE),0))</f>
        <v>NO TIENE CUPO</v>
      </c>
      <c r="R808" s="9">
        <f>+IFERROR(VLOOKUP(Tabla3[[#This Row],[Column14]],Tabla4[[NIT]:[TOTAL CREDITO]],6,FALSE),0)</f>
        <v>0</v>
      </c>
      <c r="S8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8" s="5"/>
      <c r="AL808"/>
    </row>
    <row r="809" spans="1:38" ht="15" customHeight="1">
      <c r="A809" s="153" t="s">
        <v>1748</v>
      </c>
      <c r="B809" s="154">
        <v>42979</v>
      </c>
      <c r="C809" s="153" t="s">
        <v>1229</v>
      </c>
      <c r="D809" s="153" t="s">
        <v>1602</v>
      </c>
      <c r="E809" s="153" t="s">
        <v>1230</v>
      </c>
      <c r="F809" s="153">
        <v>5</v>
      </c>
      <c r="G809" s="153" t="s">
        <v>149</v>
      </c>
      <c r="H809" s="153">
        <v>5</v>
      </c>
      <c r="I809" s="153" t="s">
        <v>1749</v>
      </c>
      <c r="J809" s="153" t="s">
        <v>352</v>
      </c>
      <c r="K809" s="153" t="s">
        <v>353</v>
      </c>
      <c r="L809" s="153"/>
      <c r="M809" s="153" t="s">
        <v>150</v>
      </c>
      <c r="N809" s="153">
        <v>890924996</v>
      </c>
      <c r="O809" s="155">
        <v>6133613</v>
      </c>
      <c r="P809" s="7">
        <f>+Tabla3[[#This Row],[Column15]]*Tabla3[[#This Row],[Column8]]</f>
        <v>30668065</v>
      </c>
      <c r="Q809" s="12" t="str">
        <f>+IF(IFERROR(VLOOKUP(Tabla3[[#This Row],[Column14]],Tabla4[[NIT]:[TOTAL CREDITO]],3,FALSE),0)="",0,IFERROR(VLOOKUP(Tabla3[[#This Row],[Column14]],Tabla4[[NIT]:[TOTAL CREDITO]],3,FALSE),0))</f>
        <v>NO TIENE CUPO</v>
      </c>
      <c r="R809" s="9">
        <f>+IFERROR(VLOOKUP(Tabla3[[#This Row],[Column14]],Tabla4[[NIT]:[TOTAL CREDITO]],6,FALSE),0)</f>
        <v>0</v>
      </c>
      <c r="S8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09" s="5"/>
      <c r="AL809"/>
    </row>
    <row r="810" spans="1:38">
      <c r="A810" s="153" t="s">
        <v>1748</v>
      </c>
      <c r="B810" s="154">
        <v>42979</v>
      </c>
      <c r="C810" s="153" t="s">
        <v>1229</v>
      </c>
      <c r="D810" s="153" t="s">
        <v>1602</v>
      </c>
      <c r="E810" s="153" t="s">
        <v>1230</v>
      </c>
      <c r="F810" s="153">
        <v>2</v>
      </c>
      <c r="G810" s="153" t="s">
        <v>149</v>
      </c>
      <c r="H810" s="153">
        <v>2</v>
      </c>
      <c r="I810" s="153" t="s">
        <v>1749</v>
      </c>
      <c r="J810" s="153" t="s">
        <v>352</v>
      </c>
      <c r="K810" s="153" t="s">
        <v>44</v>
      </c>
      <c r="L810" s="153"/>
      <c r="M810" s="153" t="s">
        <v>150</v>
      </c>
      <c r="N810" s="153">
        <v>890924996</v>
      </c>
      <c r="O810" s="155">
        <v>6133613</v>
      </c>
      <c r="P810" s="7">
        <f>+Tabla3[[#This Row],[Column15]]*Tabla3[[#This Row],[Column8]]</f>
        <v>12267226</v>
      </c>
      <c r="Q810" s="12" t="str">
        <f>+IF(IFERROR(VLOOKUP(Tabla3[[#This Row],[Column14]],Tabla4[[NIT]:[TOTAL CREDITO]],3,FALSE),0)="",0,IFERROR(VLOOKUP(Tabla3[[#This Row],[Column14]],Tabla4[[NIT]:[TOTAL CREDITO]],3,FALSE),0))</f>
        <v>NO TIENE CUPO</v>
      </c>
      <c r="R810" s="9">
        <f>+IFERROR(VLOOKUP(Tabla3[[#This Row],[Column14]],Tabla4[[NIT]:[TOTAL CREDITO]],6,FALSE),0)</f>
        <v>0</v>
      </c>
      <c r="S8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0" s="5"/>
      <c r="AL810"/>
    </row>
    <row r="811" spans="1:38" ht="15" customHeight="1">
      <c r="A811" s="153" t="s">
        <v>1748</v>
      </c>
      <c r="B811" s="154">
        <v>42979</v>
      </c>
      <c r="C811" s="153" t="s">
        <v>1229</v>
      </c>
      <c r="D811" s="153" t="s">
        <v>1602</v>
      </c>
      <c r="E811" s="153" t="s">
        <v>1230</v>
      </c>
      <c r="F811" s="153">
        <v>1</v>
      </c>
      <c r="G811" s="153" t="s">
        <v>149</v>
      </c>
      <c r="H811" s="153">
        <v>1</v>
      </c>
      <c r="I811" s="153" t="s">
        <v>1749</v>
      </c>
      <c r="J811" s="153" t="s">
        <v>352</v>
      </c>
      <c r="K811" s="153" t="s">
        <v>17</v>
      </c>
      <c r="L811" s="153"/>
      <c r="M811" s="153" t="s">
        <v>150</v>
      </c>
      <c r="N811" s="153">
        <v>890924996</v>
      </c>
      <c r="O811" s="155">
        <v>6133613</v>
      </c>
      <c r="P811" s="7">
        <f>+Tabla3[[#This Row],[Column15]]*Tabla3[[#This Row],[Column8]]</f>
        <v>6133613</v>
      </c>
      <c r="Q811" s="12" t="str">
        <f>+IF(IFERROR(VLOOKUP(Tabla3[[#This Row],[Column14]],Tabla4[[NIT]:[TOTAL CREDITO]],3,FALSE),0)="",0,IFERROR(VLOOKUP(Tabla3[[#This Row],[Column14]],Tabla4[[NIT]:[TOTAL CREDITO]],3,FALSE),0))</f>
        <v>NO TIENE CUPO</v>
      </c>
      <c r="R811" s="9">
        <f>+IFERROR(VLOOKUP(Tabla3[[#This Row],[Column14]],Tabla4[[NIT]:[TOTAL CREDITO]],6,FALSE),0)</f>
        <v>0</v>
      </c>
      <c r="S8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1" s="5"/>
      <c r="AL811"/>
    </row>
    <row r="812" spans="1:38" ht="15" customHeight="1">
      <c r="A812" s="153" t="s">
        <v>1748</v>
      </c>
      <c r="B812" s="154">
        <v>42979</v>
      </c>
      <c r="C812" s="153" t="s">
        <v>1229</v>
      </c>
      <c r="D812" s="153" t="s">
        <v>1602</v>
      </c>
      <c r="E812" s="153" t="s">
        <v>1230</v>
      </c>
      <c r="F812" s="153">
        <v>3</v>
      </c>
      <c r="G812" s="153" t="s">
        <v>149</v>
      </c>
      <c r="H812" s="153">
        <v>3</v>
      </c>
      <c r="I812" s="153" t="s">
        <v>1749</v>
      </c>
      <c r="J812" s="153" t="s">
        <v>352</v>
      </c>
      <c r="K812" s="153" t="s">
        <v>472</v>
      </c>
      <c r="L812" s="153"/>
      <c r="M812" s="153" t="s">
        <v>150</v>
      </c>
      <c r="N812" s="153">
        <v>890924996</v>
      </c>
      <c r="O812" s="155">
        <v>6133613</v>
      </c>
      <c r="P812" s="7">
        <f>+Tabla3[[#This Row],[Column15]]*Tabla3[[#This Row],[Column8]]</f>
        <v>18400839</v>
      </c>
      <c r="Q812" s="12" t="str">
        <f>+IF(IFERROR(VLOOKUP(Tabla3[[#This Row],[Column14]],Tabla4[[NIT]:[TOTAL CREDITO]],3,FALSE),0)="",0,IFERROR(VLOOKUP(Tabla3[[#This Row],[Column14]],Tabla4[[NIT]:[TOTAL CREDITO]],3,FALSE),0))</f>
        <v>NO TIENE CUPO</v>
      </c>
      <c r="R812" s="9">
        <f>+IFERROR(VLOOKUP(Tabla3[[#This Row],[Column14]],Tabla4[[NIT]:[TOTAL CREDITO]],6,FALSE),0)</f>
        <v>0</v>
      </c>
      <c r="S8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2" s="5"/>
      <c r="AL812"/>
    </row>
    <row r="813" spans="1:38" ht="15" customHeight="1">
      <c r="A813" s="153" t="s">
        <v>1748</v>
      </c>
      <c r="B813" s="154">
        <v>42979</v>
      </c>
      <c r="C813" s="153" t="s">
        <v>1229</v>
      </c>
      <c r="D813" s="153" t="s">
        <v>1602</v>
      </c>
      <c r="E813" s="153" t="s">
        <v>1230</v>
      </c>
      <c r="F813" s="153">
        <v>4</v>
      </c>
      <c r="G813" s="153" t="s">
        <v>149</v>
      </c>
      <c r="H813" s="153">
        <v>4</v>
      </c>
      <c r="I813" s="153" t="s">
        <v>1749</v>
      </c>
      <c r="J813" s="153" t="s">
        <v>1555</v>
      </c>
      <c r="K813" s="153" t="s">
        <v>11</v>
      </c>
      <c r="L813" s="153"/>
      <c r="M813" s="153" t="s">
        <v>150</v>
      </c>
      <c r="N813" s="153">
        <v>890924996</v>
      </c>
      <c r="O813" s="155">
        <v>7730252</v>
      </c>
      <c r="P813" s="7">
        <f>+Tabla3[[#This Row],[Column15]]*Tabla3[[#This Row],[Column8]]</f>
        <v>30921008</v>
      </c>
      <c r="Q813" s="12" t="str">
        <f>+IF(IFERROR(VLOOKUP(Tabla3[[#This Row],[Column14]],Tabla4[[NIT]:[TOTAL CREDITO]],3,FALSE),0)="",0,IFERROR(VLOOKUP(Tabla3[[#This Row],[Column14]],Tabla4[[NIT]:[TOTAL CREDITO]],3,FALSE),0))</f>
        <v>NO TIENE CUPO</v>
      </c>
      <c r="R813" s="9">
        <f>+IFERROR(VLOOKUP(Tabla3[[#This Row],[Column14]],Tabla4[[NIT]:[TOTAL CREDITO]],6,FALSE),0)</f>
        <v>0</v>
      </c>
      <c r="S8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3" s="5"/>
      <c r="AL813"/>
    </row>
    <row r="814" spans="1:38" ht="15" customHeight="1">
      <c r="A814" s="153" t="s">
        <v>1748</v>
      </c>
      <c r="B814" s="154">
        <v>42979</v>
      </c>
      <c r="C814" s="153" t="s">
        <v>1229</v>
      </c>
      <c r="D814" s="153" t="s">
        <v>1602</v>
      </c>
      <c r="E814" s="153" t="s">
        <v>1230</v>
      </c>
      <c r="F814" s="153">
        <v>5</v>
      </c>
      <c r="G814" s="153" t="s">
        <v>149</v>
      </c>
      <c r="H814" s="153">
        <v>5</v>
      </c>
      <c r="I814" s="153" t="s">
        <v>1749</v>
      </c>
      <c r="J814" s="153" t="s">
        <v>1428</v>
      </c>
      <c r="K814" s="153" t="s">
        <v>1430</v>
      </c>
      <c r="L814" s="153"/>
      <c r="M814" s="153" t="s">
        <v>150</v>
      </c>
      <c r="N814" s="153">
        <v>890924996</v>
      </c>
      <c r="O814" s="155">
        <v>3067227</v>
      </c>
      <c r="P814" s="7">
        <f>+Tabla3[[#This Row],[Column15]]*Tabla3[[#This Row],[Column8]]</f>
        <v>15336135</v>
      </c>
      <c r="Q814" s="12" t="str">
        <f>+IF(IFERROR(VLOOKUP(Tabla3[[#This Row],[Column14]],Tabla4[[NIT]:[TOTAL CREDITO]],3,FALSE),0)="",0,IFERROR(VLOOKUP(Tabla3[[#This Row],[Column14]],Tabla4[[NIT]:[TOTAL CREDITO]],3,FALSE),0))</f>
        <v>NO TIENE CUPO</v>
      </c>
      <c r="R814" s="9">
        <f>+IFERROR(VLOOKUP(Tabla3[[#This Row],[Column14]],Tabla4[[NIT]:[TOTAL CREDITO]],6,FALSE),0)</f>
        <v>0</v>
      </c>
      <c r="S8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4" s="5"/>
      <c r="AL814"/>
    </row>
    <row r="815" spans="1:38" ht="15" customHeight="1">
      <c r="A815" s="153" t="s">
        <v>1748</v>
      </c>
      <c r="B815" s="154">
        <v>42979</v>
      </c>
      <c r="C815" s="153" t="s">
        <v>1229</v>
      </c>
      <c r="D815" s="153" t="s">
        <v>1602</v>
      </c>
      <c r="E815" s="153" t="s">
        <v>1230</v>
      </c>
      <c r="F815" s="153">
        <v>12</v>
      </c>
      <c r="G815" s="153" t="s">
        <v>149</v>
      </c>
      <c r="H815" s="153">
        <v>12</v>
      </c>
      <c r="I815" s="153" t="s">
        <v>1749</v>
      </c>
      <c r="J815" s="153" t="s">
        <v>1428</v>
      </c>
      <c r="K815" s="153" t="s">
        <v>1429</v>
      </c>
      <c r="L815" s="153"/>
      <c r="M815" s="153" t="s">
        <v>150</v>
      </c>
      <c r="N815" s="153">
        <v>890924996</v>
      </c>
      <c r="O815" s="155">
        <v>3067227</v>
      </c>
      <c r="P815" s="7">
        <f>+Tabla3[[#This Row],[Column15]]*Tabla3[[#This Row],[Column8]]</f>
        <v>36806724</v>
      </c>
      <c r="Q815" s="12" t="str">
        <f>+IF(IFERROR(VLOOKUP(Tabla3[[#This Row],[Column14]],Tabla4[[NIT]:[TOTAL CREDITO]],3,FALSE),0)="",0,IFERROR(VLOOKUP(Tabla3[[#This Row],[Column14]],Tabla4[[NIT]:[TOTAL CREDITO]],3,FALSE),0))</f>
        <v>NO TIENE CUPO</v>
      </c>
      <c r="R815" s="9">
        <f>+IFERROR(VLOOKUP(Tabla3[[#This Row],[Column14]],Tabla4[[NIT]:[TOTAL CREDITO]],6,FALSE),0)</f>
        <v>0</v>
      </c>
      <c r="S8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5" s="5"/>
      <c r="AL815"/>
    </row>
    <row r="816" spans="1:38" ht="15" customHeight="1">
      <c r="A816" s="153" t="s">
        <v>1748</v>
      </c>
      <c r="B816" s="154">
        <v>42979</v>
      </c>
      <c r="C816" s="153" t="s">
        <v>1229</v>
      </c>
      <c r="D816" s="153" t="s">
        <v>1602</v>
      </c>
      <c r="E816" s="153" t="s">
        <v>1230</v>
      </c>
      <c r="F816" s="153">
        <v>20</v>
      </c>
      <c r="G816" s="153" t="s">
        <v>149</v>
      </c>
      <c r="H816" s="153">
        <v>20</v>
      </c>
      <c r="I816" s="153" t="s">
        <v>1749</v>
      </c>
      <c r="J816" s="153" t="s">
        <v>1428</v>
      </c>
      <c r="K816" s="153" t="s">
        <v>32</v>
      </c>
      <c r="L816" s="153"/>
      <c r="M816" s="153" t="s">
        <v>150</v>
      </c>
      <c r="N816" s="153">
        <v>890924996</v>
      </c>
      <c r="O816" s="155">
        <v>3067227</v>
      </c>
      <c r="P816" s="7">
        <f>+Tabla3[[#This Row],[Column15]]*Tabla3[[#This Row],[Column8]]</f>
        <v>61344540</v>
      </c>
      <c r="Q816" s="12" t="str">
        <f>+IF(IFERROR(VLOOKUP(Tabla3[[#This Row],[Column14]],Tabla4[[NIT]:[TOTAL CREDITO]],3,FALSE),0)="",0,IFERROR(VLOOKUP(Tabla3[[#This Row],[Column14]],Tabla4[[NIT]:[TOTAL CREDITO]],3,FALSE),0))</f>
        <v>NO TIENE CUPO</v>
      </c>
      <c r="R816" s="9">
        <f>+IFERROR(VLOOKUP(Tabla3[[#This Row],[Column14]],Tabla4[[NIT]:[TOTAL CREDITO]],6,FALSE),0)</f>
        <v>0</v>
      </c>
      <c r="S8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6" s="5"/>
      <c r="AL816"/>
    </row>
    <row r="817" spans="1:38" ht="15" customHeight="1">
      <c r="A817" s="153" t="s">
        <v>1748</v>
      </c>
      <c r="B817" s="154">
        <v>42979</v>
      </c>
      <c r="C817" s="153" t="s">
        <v>1229</v>
      </c>
      <c r="D817" s="153" t="s">
        <v>1602</v>
      </c>
      <c r="E817" s="153" t="s">
        <v>1230</v>
      </c>
      <c r="F817" s="153">
        <v>1</v>
      </c>
      <c r="G817" s="153" t="s">
        <v>149</v>
      </c>
      <c r="H817" s="153">
        <v>1</v>
      </c>
      <c r="I817" s="153" t="s">
        <v>1749</v>
      </c>
      <c r="J817" s="153" t="s">
        <v>1433</v>
      </c>
      <c r="K817" s="153" t="s">
        <v>1426</v>
      </c>
      <c r="L817" s="153"/>
      <c r="M817" s="153" t="s">
        <v>150</v>
      </c>
      <c r="N817" s="153">
        <v>890924996</v>
      </c>
      <c r="O817" s="155">
        <v>3941176</v>
      </c>
      <c r="P817" s="7"/>
      <c r="Q817" s="12" t="str">
        <f>+IF(IFERROR(VLOOKUP(Tabla3[[#This Row],[Column14]],Tabla4[[NIT]:[TOTAL CREDITO]],3,FALSE),0)="",0,IFERROR(VLOOKUP(Tabla3[[#This Row],[Column14]],Tabla4[[NIT]:[TOTAL CREDITO]],3,FALSE),0))</f>
        <v>NO TIENE CUPO</v>
      </c>
      <c r="R817" s="9">
        <f>+IFERROR(VLOOKUP(Tabla3[[#This Row],[Column14]],Tabla4[[NIT]:[TOTAL CREDITO]],6,FALSE),0)</f>
        <v>0</v>
      </c>
      <c r="S8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7" s="5"/>
      <c r="AL817"/>
    </row>
    <row r="818" spans="1:38" ht="15" customHeight="1">
      <c r="A818" s="153" t="s">
        <v>1748</v>
      </c>
      <c r="B818" s="154">
        <v>42979</v>
      </c>
      <c r="C818" s="153" t="s">
        <v>1229</v>
      </c>
      <c r="D818" s="153" t="s">
        <v>1602</v>
      </c>
      <c r="E818" s="153" t="s">
        <v>1230</v>
      </c>
      <c r="F818" s="153">
        <v>1</v>
      </c>
      <c r="G818" s="153" t="s">
        <v>149</v>
      </c>
      <c r="H818" s="153">
        <v>1</v>
      </c>
      <c r="I818" s="153" t="s">
        <v>1749</v>
      </c>
      <c r="J818" s="153" t="s">
        <v>1433</v>
      </c>
      <c r="K818" s="153" t="s">
        <v>1447</v>
      </c>
      <c r="L818" s="153"/>
      <c r="M818" s="153" t="s">
        <v>150</v>
      </c>
      <c r="N818" s="153">
        <v>890924996</v>
      </c>
      <c r="O818" s="155">
        <v>3941176</v>
      </c>
      <c r="P818" s="7"/>
      <c r="Q818" s="12" t="str">
        <f>+IF(IFERROR(VLOOKUP(Tabla3[[#This Row],[Column14]],Tabla4[[NIT]:[TOTAL CREDITO]],3,FALSE),0)="",0,IFERROR(VLOOKUP(Tabla3[[#This Row],[Column14]],Tabla4[[NIT]:[TOTAL CREDITO]],3,FALSE),0))</f>
        <v>NO TIENE CUPO</v>
      </c>
      <c r="R818" s="9">
        <f>+IFERROR(VLOOKUP(Tabla3[[#This Row],[Column14]],Tabla4[[NIT]:[TOTAL CREDITO]],6,FALSE),0)</f>
        <v>0</v>
      </c>
      <c r="S8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8" s="5"/>
      <c r="AL818"/>
    </row>
    <row r="819" spans="1:38" ht="15" customHeight="1">
      <c r="A819" s="153" t="s">
        <v>1748</v>
      </c>
      <c r="B819" s="154">
        <v>42979</v>
      </c>
      <c r="C819" s="153" t="s">
        <v>1229</v>
      </c>
      <c r="D819" s="153" t="s">
        <v>1602</v>
      </c>
      <c r="E819" s="153" t="s">
        <v>1230</v>
      </c>
      <c r="F819" s="153">
        <v>2</v>
      </c>
      <c r="G819" s="153" t="s">
        <v>149</v>
      </c>
      <c r="H819" s="153">
        <v>2</v>
      </c>
      <c r="I819" s="153" t="s">
        <v>1749</v>
      </c>
      <c r="J819" s="153" t="s">
        <v>1433</v>
      </c>
      <c r="K819" s="153" t="s">
        <v>16</v>
      </c>
      <c r="L819" s="153"/>
      <c r="M819" s="153" t="s">
        <v>150</v>
      </c>
      <c r="N819" s="153">
        <v>890924996</v>
      </c>
      <c r="O819" s="155">
        <v>3941176</v>
      </c>
      <c r="P819" s="7"/>
      <c r="Q819" s="12" t="str">
        <f>+IF(IFERROR(VLOOKUP(Tabla3[[#This Row],[Column14]],Tabla4[[NIT]:[TOTAL CREDITO]],3,FALSE),0)="",0,IFERROR(VLOOKUP(Tabla3[[#This Row],[Column14]],Tabla4[[NIT]:[TOTAL CREDITO]],3,FALSE),0))</f>
        <v>NO TIENE CUPO</v>
      </c>
      <c r="R819" s="9">
        <f>+IFERROR(VLOOKUP(Tabla3[[#This Row],[Column14]],Tabla4[[NIT]:[TOTAL CREDITO]],6,FALSE),0)</f>
        <v>0</v>
      </c>
      <c r="S8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19" s="5"/>
      <c r="AL819"/>
    </row>
    <row r="820" spans="1:38" ht="15" customHeight="1">
      <c r="A820" s="153" t="s">
        <v>1748</v>
      </c>
      <c r="B820" s="154">
        <v>42979</v>
      </c>
      <c r="C820" s="153" t="s">
        <v>1229</v>
      </c>
      <c r="D820" s="153" t="s">
        <v>1602</v>
      </c>
      <c r="E820" s="153" t="s">
        <v>1230</v>
      </c>
      <c r="F820" s="153">
        <v>5</v>
      </c>
      <c r="G820" s="153" t="s">
        <v>149</v>
      </c>
      <c r="H820" s="153">
        <v>5</v>
      </c>
      <c r="I820" s="153" t="s">
        <v>1749</v>
      </c>
      <c r="J820" s="153" t="s">
        <v>1232</v>
      </c>
      <c r="K820" s="153" t="s">
        <v>353</v>
      </c>
      <c r="L820" s="153"/>
      <c r="M820" s="153" t="s">
        <v>150</v>
      </c>
      <c r="N820" s="153">
        <v>890924996</v>
      </c>
      <c r="O820" s="155">
        <v>5453782</v>
      </c>
      <c r="P820" s="7"/>
      <c r="Q820" s="12" t="str">
        <f>+IF(IFERROR(VLOOKUP(Tabla3[[#This Row],[Column14]],Tabla4[[NIT]:[TOTAL CREDITO]],3,FALSE),0)="",0,IFERROR(VLOOKUP(Tabla3[[#This Row],[Column14]],Tabla4[[NIT]:[TOTAL CREDITO]],3,FALSE),0))</f>
        <v>NO TIENE CUPO</v>
      </c>
      <c r="R820" s="9">
        <f>+IFERROR(VLOOKUP(Tabla3[[#This Row],[Column14]],Tabla4[[NIT]:[TOTAL CREDITO]],6,FALSE),0)</f>
        <v>0</v>
      </c>
      <c r="S8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0" s="5"/>
      <c r="AL820"/>
    </row>
    <row r="821" spans="1:38" ht="15" customHeight="1">
      <c r="A821" s="153" t="s">
        <v>1748</v>
      </c>
      <c r="B821" s="154">
        <v>42979</v>
      </c>
      <c r="C821" s="153" t="s">
        <v>1229</v>
      </c>
      <c r="D821" s="153" t="s">
        <v>1602</v>
      </c>
      <c r="E821" s="153" t="s">
        <v>1230</v>
      </c>
      <c r="F821" s="153">
        <v>3</v>
      </c>
      <c r="G821" s="153" t="s">
        <v>149</v>
      </c>
      <c r="H821" s="153">
        <v>3</v>
      </c>
      <c r="I821" s="153" t="s">
        <v>1749</v>
      </c>
      <c r="J821" s="153" t="s">
        <v>1232</v>
      </c>
      <c r="K821" s="153" t="s">
        <v>17</v>
      </c>
      <c r="L821" s="153"/>
      <c r="M821" s="153" t="s">
        <v>150</v>
      </c>
      <c r="N821" s="153">
        <v>890924996</v>
      </c>
      <c r="O821" s="155">
        <v>5453782</v>
      </c>
      <c r="P821" s="7"/>
      <c r="Q821" s="12" t="str">
        <f>+IF(IFERROR(VLOOKUP(Tabla3[[#This Row],[Column14]],Tabla4[[NIT]:[TOTAL CREDITO]],3,FALSE),0)="",0,IFERROR(VLOOKUP(Tabla3[[#This Row],[Column14]],Tabla4[[NIT]:[TOTAL CREDITO]],3,FALSE),0))</f>
        <v>NO TIENE CUPO</v>
      </c>
      <c r="R821" s="9">
        <f>+IFERROR(VLOOKUP(Tabla3[[#This Row],[Column14]],Tabla4[[NIT]:[TOTAL CREDITO]],6,FALSE),0)</f>
        <v>0</v>
      </c>
      <c r="S8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1" s="5"/>
      <c r="AL821"/>
    </row>
    <row r="822" spans="1:38" ht="15" customHeight="1">
      <c r="A822" s="153" t="s">
        <v>1748</v>
      </c>
      <c r="B822" s="154">
        <v>42979</v>
      </c>
      <c r="C822" s="153" t="s">
        <v>1229</v>
      </c>
      <c r="D822" s="153" t="s">
        <v>1602</v>
      </c>
      <c r="E822" s="153" t="s">
        <v>1230</v>
      </c>
      <c r="F822" s="153">
        <v>4</v>
      </c>
      <c r="G822" s="153" t="s">
        <v>149</v>
      </c>
      <c r="H822" s="153">
        <v>4</v>
      </c>
      <c r="I822" s="153" t="s">
        <v>1749</v>
      </c>
      <c r="J822" s="153" t="s">
        <v>1232</v>
      </c>
      <c r="K822" s="153" t="s">
        <v>44</v>
      </c>
      <c r="L822" s="153"/>
      <c r="M822" s="153" t="s">
        <v>150</v>
      </c>
      <c r="N822" s="153">
        <v>890924996</v>
      </c>
      <c r="O822" s="155">
        <v>5453782</v>
      </c>
      <c r="P822" s="7"/>
      <c r="Q822" s="12" t="str">
        <f>+IF(IFERROR(VLOOKUP(Tabla3[[#This Row],[Column14]],Tabla4[[NIT]:[TOTAL CREDITO]],3,FALSE),0)="",0,IFERROR(VLOOKUP(Tabla3[[#This Row],[Column14]],Tabla4[[NIT]:[TOTAL CREDITO]],3,FALSE),0))</f>
        <v>NO TIENE CUPO</v>
      </c>
      <c r="R822" s="9">
        <f>+IFERROR(VLOOKUP(Tabla3[[#This Row],[Column14]],Tabla4[[NIT]:[TOTAL CREDITO]],6,FALSE),0)</f>
        <v>0</v>
      </c>
      <c r="S8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2" s="5"/>
      <c r="AL822"/>
    </row>
    <row r="823" spans="1:38" ht="15" customHeight="1">
      <c r="A823" s="153" t="s">
        <v>1750</v>
      </c>
      <c r="B823" s="154">
        <v>42982</v>
      </c>
      <c r="C823" s="153" t="s">
        <v>1545</v>
      </c>
      <c r="D823" s="153" t="s">
        <v>1602</v>
      </c>
      <c r="E823" s="153" t="s">
        <v>1230</v>
      </c>
      <c r="F823" s="153">
        <v>1</v>
      </c>
      <c r="G823" s="153" t="s">
        <v>151</v>
      </c>
      <c r="H823" s="153">
        <v>1</v>
      </c>
      <c r="I823" s="153" t="s">
        <v>1751</v>
      </c>
      <c r="J823" s="153" t="s">
        <v>10</v>
      </c>
      <c r="K823" s="153" t="s">
        <v>13</v>
      </c>
      <c r="L823" s="153"/>
      <c r="M823" s="153" t="s">
        <v>168</v>
      </c>
      <c r="N823" s="153">
        <v>900185816</v>
      </c>
      <c r="O823" s="155">
        <v>7554622</v>
      </c>
      <c r="P823" s="7"/>
      <c r="Q823" s="12" t="str">
        <f>+IF(IFERROR(VLOOKUP(Tabla3[[#This Row],[Column14]],Tabla4[[NIT]:[TOTAL CREDITO]],3,FALSE),0)="",0,IFERROR(VLOOKUP(Tabla3[[#This Row],[Column14]],Tabla4[[NIT]:[TOTAL CREDITO]],3,FALSE),0))</f>
        <v>NO TIENE CUPO</v>
      </c>
      <c r="R823" s="9">
        <f>+IFERROR(VLOOKUP(Tabla3[[#This Row],[Column14]],Tabla4[[NIT]:[TOTAL CREDITO]],6,FALSE),0)</f>
        <v>0</v>
      </c>
      <c r="S8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3" s="5"/>
      <c r="AL823"/>
    </row>
    <row r="824" spans="1:38" ht="15" customHeight="1">
      <c r="A824" s="153" t="s">
        <v>1750</v>
      </c>
      <c r="B824" s="154">
        <v>42982</v>
      </c>
      <c r="C824" s="153" t="s">
        <v>1545</v>
      </c>
      <c r="D824" s="153" t="s">
        <v>1602</v>
      </c>
      <c r="E824" s="153" t="s">
        <v>1230</v>
      </c>
      <c r="F824" s="153">
        <v>2</v>
      </c>
      <c r="G824" s="153" t="s">
        <v>151</v>
      </c>
      <c r="H824" s="153">
        <v>2</v>
      </c>
      <c r="I824" s="153" t="s">
        <v>1751</v>
      </c>
      <c r="J824" s="153" t="s">
        <v>25</v>
      </c>
      <c r="K824" s="153" t="s">
        <v>26</v>
      </c>
      <c r="L824" s="153"/>
      <c r="M824" s="153" t="s">
        <v>168</v>
      </c>
      <c r="N824" s="153">
        <v>900185816</v>
      </c>
      <c r="O824" s="155">
        <v>3521008</v>
      </c>
      <c r="P824" s="7"/>
      <c r="Q824" s="12" t="str">
        <f>+IF(IFERROR(VLOOKUP(Tabla3[[#This Row],[Column14]],Tabla4[[NIT]:[TOTAL CREDITO]],3,FALSE),0)="",0,IFERROR(VLOOKUP(Tabla3[[#This Row],[Column14]],Tabla4[[NIT]:[TOTAL CREDITO]],3,FALSE),0))</f>
        <v>NO TIENE CUPO</v>
      </c>
      <c r="R824" s="9">
        <f>+IFERROR(VLOOKUP(Tabla3[[#This Row],[Column14]],Tabla4[[NIT]:[TOTAL CREDITO]],6,FALSE),0)</f>
        <v>0</v>
      </c>
      <c r="S8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4" s="5"/>
      <c r="AL824"/>
    </row>
    <row r="825" spans="1:38" ht="15" customHeight="1">
      <c r="A825" s="153" t="s">
        <v>1750</v>
      </c>
      <c r="B825" s="154">
        <v>42982</v>
      </c>
      <c r="C825" s="153" t="s">
        <v>1545</v>
      </c>
      <c r="D825" s="153" t="s">
        <v>1602</v>
      </c>
      <c r="E825" s="153" t="s">
        <v>1230</v>
      </c>
      <c r="F825" s="153">
        <v>1</v>
      </c>
      <c r="G825" s="153" t="s">
        <v>151</v>
      </c>
      <c r="H825" s="153">
        <v>1</v>
      </c>
      <c r="I825" s="153" t="s">
        <v>1751</v>
      </c>
      <c r="J825" s="153" t="s">
        <v>1422</v>
      </c>
      <c r="K825" s="153" t="s">
        <v>1423</v>
      </c>
      <c r="L825" s="153"/>
      <c r="M825" s="153" t="s">
        <v>168</v>
      </c>
      <c r="N825" s="153">
        <v>900185816</v>
      </c>
      <c r="O825" s="155">
        <v>7730252</v>
      </c>
      <c r="P825" s="7"/>
      <c r="Q825" s="12" t="str">
        <f>+IF(IFERROR(VLOOKUP(Tabla3[[#This Row],[Column14]],Tabla4[[NIT]:[TOTAL CREDITO]],3,FALSE),0)="",0,IFERROR(VLOOKUP(Tabla3[[#This Row],[Column14]],Tabla4[[NIT]:[TOTAL CREDITO]],3,FALSE),0))</f>
        <v>NO TIENE CUPO</v>
      </c>
      <c r="R825" s="9">
        <f>+IFERROR(VLOOKUP(Tabla3[[#This Row],[Column14]],Tabla4[[NIT]:[TOTAL CREDITO]],6,FALSE),0)</f>
        <v>0</v>
      </c>
      <c r="S8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5" s="5"/>
      <c r="AL825"/>
    </row>
    <row r="826" spans="1:38" ht="15" customHeight="1">
      <c r="A826" s="153" t="s">
        <v>1750</v>
      </c>
      <c r="B826" s="154">
        <v>42982</v>
      </c>
      <c r="C826" s="153" t="s">
        <v>1545</v>
      </c>
      <c r="D826" s="153" t="s">
        <v>1602</v>
      </c>
      <c r="E826" s="153" t="s">
        <v>1230</v>
      </c>
      <c r="F826" s="153">
        <v>1</v>
      </c>
      <c r="G826" s="153" t="s">
        <v>151</v>
      </c>
      <c r="H826" s="153">
        <v>1</v>
      </c>
      <c r="I826" s="153" t="s">
        <v>1751</v>
      </c>
      <c r="J826" s="153" t="s">
        <v>352</v>
      </c>
      <c r="K826" s="153" t="s">
        <v>353</v>
      </c>
      <c r="L826" s="153"/>
      <c r="M826" s="153" t="s">
        <v>168</v>
      </c>
      <c r="N826" s="153">
        <v>900185816</v>
      </c>
      <c r="O826" s="155">
        <v>6133613</v>
      </c>
      <c r="P826" s="7"/>
      <c r="Q826" s="12" t="str">
        <f>+IF(IFERROR(VLOOKUP(Tabla3[[#This Row],[Column14]],Tabla4[[NIT]:[TOTAL CREDITO]],3,FALSE),0)="",0,IFERROR(VLOOKUP(Tabla3[[#This Row],[Column14]],Tabla4[[NIT]:[TOTAL CREDITO]],3,FALSE),0))</f>
        <v>NO TIENE CUPO</v>
      </c>
      <c r="R826" s="9">
        <f>+IFERROR(VLOOKUP(Tabla3[[#This Row],[Column14]],Tabla4[[NIT]:[TOTAL CREDITO]],6,FALSE),0)</f>
        <v>0</v>
      </c>
      <c r="S8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6" s="5"/>
      <c r="AL826"/>
    </row>
    <row r="827" spans="1:38" ht="15" customHeight="1">
      <c r="A827" s="153" t="s">
        <v>1750</v>
      </c>
      <c r="B827" s="154">
        <v>42982</v>
      </c>
      <c r="C827" s="153" t="s">
        <v>1545</v>
      </c>
      <c r="D827" s="153" t="s">
        <v>1602</v>
      </c>
      <c r="E827" s="153" t="s">
        <v>1230</v>
      </c>
      <c r="F827" s="153">
        <v>1</v>
      </c>
      <c r="G827" s="153" t="s">
        <v>151</v>
      </c>
      <c r="H827" s="153">
        <v>1</v>
      </c>
      <c r="I827" s="153" t="s">
        <v>1751</v>
      </c>
      <c r="J827" s="153" t="s">
        <v>352</v>
      </c>
      <c r="K827" s="153" t="s">
        <v>44</v>
      </c>
      <c r="L827" s="153"/>
      <c r="M827" s="153" t="s">
        <v>168</v>
      </c>
      <c r="N827" s="153">
        <v>900185816</v>
      </c>
      <c r="O827" s="155">
        <v>6133613</v>
      </c>
      <c r="P827" s="7"/>
      <c r="Q827" s="12" t="str">
        <f>+IF(IFERROR(VLOOKUP(Tabla3[[#This Row],[Column14]],Tabla4[[NIT]:[TOTAL CREDITO]],3,FALSE),0)="",0,IFERROR(VLOOKUP(Tabla3[[#This Row],[Column14]],Tabla4[[NIT]:[TOTAL CREDITO]],3,FALSE),0))</f>
        <v>NO TIENE CUPO</v>
      </c>
      <c r="R827" s="9">
        <f>+IFERROR(VLOOKUP(Tabla3[[#This Row],[Column14]],Tabla4[[NIT]:[TOTAL CREDITO]],6,FALSE),0)</f>
        <v>0</v>
      </c>
      <c r="S8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7" s="5"/>
      <c r="AL827"/>
    </row>
    <row r="828" spans="1:38" ht="15" customHeight="1">
      <c r="A828" s="153" t="s">
        <v>1750</v>
      </c>
      <c r="B828" s="154">
        <v>42982</v>
      </c>
      <c r="C828" s="153" t="s">
        <v>1545</v>
      </c>
      <c r="D828" s="153" t="s">
        <v>1602</v>
      </c>
      <c r="E828" s="153" t="s">
        <v>1230</v>
      </c>
      <c r="F828" s="153">
        <v>2</v>
      </c>
      <c r="G828" s="153" t="s">
        <v>151</v>
      </c>
      <c r="H828" s="153">
        <v>2</v>
      </c>
      <c r="I828" s="153" t="s">
        <v>1751</v>
      </c>
      <c r="J828" s="153" t="s">
        <v>1555</v>
      </c>
      <c r="K828" s="153" t="s">
        <v>11</v>
      </c>
      <c r="L828" s="153"/>
      <c r="M828" s="153" t="s">
        <v>168</v>
      </c>
      <c r="N828" s="153">
        <v>900185816</v>
      </c>
      <c r="O828" s="155">
        <v>7730252</v>
      </c>
      <c r="P828" s="7"/>
      <c r="Q828" s="12" t="str">
        <f>+IF(IFERROR(VLOOKUP(Tabla3[[#This Row],[Column14]],Tabla4[[NIT]:[TOTAL CREDITO]],3,FALSE),0)="",0,IFERROR(VLOOKUP(Tabla3[[#This Row],[Column14]],Tabla4[[NIT]:[TOTAL CREDITO]],3,FALSE),0))</f>
        <v>NO TIENE CUPO</v>
      </c>
      <c r="R828" s="9">
        <f>+IFERROR(VLOOKUP(Tabla3[[#This Row],[Column14]],Tabla4[[NIT]:[TOTAL CREDITO]],6,FALSE),0)</f>
        <v>0</v>
      </c>
      <c r="S8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8" s="5"/>
      <c r="AL828"/>
    </row>
    <row r="829" spans="1:38" ht="15" customHeight="1">
      <c r="A829" s="153" t="s">
        <v>1750</v>
      </c>
      <c r="B829" s="154">
        <v>42982</v>
      </c>
      <c r="C829" s="153" t="s">
        <v>1545</v>
      </c>
      <c r="D829" s="153" t="s">
        <v>1602</v>
      </c>
      <c r="E829" s="153" t="s">
        <v>1230</v>
      </c>
      <c r="F829" s="153">
        <v>4</v>
      </c>
      <c r="G829" s="153" t="s">
        <v>151</v>
      </c>
      <c r="H829" s="153">
        <v>4</v>
      </c>
      <c r="I829" s="153" t="s">
        <v>1751</v>
      </c>
      <c r="J829" s="153" t="s">
        <v>1428</v>
      </c>
      <c r="K829" s="153" t="s">
        <v>32</v>
      </c>
      <c r="L829" s="153"/>
      <c r="M829" s="153" t="s">
        <v>168</v>
      </c>
      <c r="N829" s="153">
        <v>900185816</v>
      </c>
      <c r="O829" s="155">
        <v>3067227</v>
      </c>
      <c r="P829" s="7"/>
      <c r="Q829" s="12" t="str">
        <f>+IF(IFERROR(VLOOKUP(Tabla3[[#This Row],[Column14]],Tabla4[[NIT]:[TOTAL CREDITO]],3,FALSE),0)="",0,IFERROR(VLOOKUP(Tabla3[[#This Row],[Column14]],Tabla4[[NIT]:[TOTAL CREDITO]],3,FALSE),0))</f>
        <v>NO TIENE CUPO</v>
      </c>
      <c r="R829" s="9">
        <f>+IFERROR(VLOOKUP(Tabla3[[#This Row],[Column14]],Tabla4[[NIT]:[TOTAL CREDITO]],6,FALSE),0)</f>
        <v>0</v>
      </c>
      <c r="S8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29" s="5"/>
      <c r="AL829"/>
    </row>
    <row r="830" spans="1:38">
      <c r="A830" s="153" t="s">
        <v>1750</v>
      </c>
      <c r="B830" s="154">
        <v>42982</v>
      </c>
      <c r="C830" s="153" t="s">
        <v>1545</v>
      </c>
      <c r="D830" s="153" t="s">
        <v>1602</v>
      </c>
      <c r="E830" s="153" t="s">
        <v>1230</v>
      </c>
      <c r="F830" s="153">
        <v>2</v>
      </c>
      <c r="G830" s="153" t="s">
        <v>151</v>
      </c>
      <c r="H830" s="153">
        <v>2</v>
      </c>
      <c r="I830" s="153" t="s">
        <v>1751</v>
      </c>
      <c r="J830" s="153" t="s">
        <v>1232</v>
      </c>
      <c r="K830" s="153" t="s">
        <v>353</v>
      </c>
      <c r="L830" s="153"/>
      <c r="M830" s="153" t="s">
        <v>168</v>
      </c>
      <c r="N830" s="153">
        <v>900185816</v>
      </c>
      <c r="O830" s="155">
        <v>5453782</v>
      </c>
      <c r="P830" s="7"/>
      <c r="Q830" s="12" t="str">
        <f>+IF(IFERROR(VLOOKUP(Tabla3[[#This Row],[Column14]],Tabla4[[NIT]:[TOTAL CREDITO]],3,FALSE),0)="",0,IFERROR(VLOOKUP(Tabla3[[#This Row],[Column14]],Tabla4[[NIT]:[TOTAL CREDITO]],3,FALSE),0))</f>
        <v>NO TIENE CUPO</v>
      </c>
      <c r="R830" s="9">
        <f>+IFERROR(VLOOKUP(Tabla3[[#This Row],[Column14]],Tabla4[[NIT]:[TOTAL CREDITO]],6,FALSE),0)</f>
        <v>0</v>
      </c>
      <c r="S8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0" s="5"/>
      <c r="AL830"/>
    </row>
    <row r="831" spans="1:38" ht="15" customHeight="1">
      <c r="A831" s="153" t="s">
        <v>1750</v>
      </c>
      <c r="B831" s="154">
        <v>42982</v>
      </c>
      <c r="C831" s="153" t="s">
        <v>1545</v>
      </c>
      <c r="D831" s="153" t="s">
        <v>1602</v>
      </c>
      <c r="E831" s="153" t="s">
        <v>1230</v>
      </c>
      <c r="F831" s="153">
        <v>2</v>
      </c>
      <c r="G831" s="153" t="s">
        <v>151</v>
      </c>
      <c r="H831" s="153">
        <v>2</v>
      </c>
      <c r="I831" s="153" t="s">
        <v>1751</v>
      </c>
      <c r="J831" s="153" t="s">
        <v>1232</v>
      </c>
      <c r="K831" s="153" t="s">
        <v>17</v>
      </c>
      <c r="L831" s="153"/>
      <c r="M831" s="153" t="s">
        <v>168</v>
      </c>
      <c r="N831" s="153">
        <v>900185816</v>
      </c>
      <c r="O831" s="155">
        <v>5453782</v>
      </c>
      <c r="P831" s="7"/>
      <c r="Q831" s="12" t="str">
        <f>+IF(IFERROR(VLOOKUP(Tabla3[[#This Row],[Column14]],Tabla4[[NIT]:[TOTAL CREDITO]],3,FALSE),0)="",0,IFERROR(VLOOKUP(Tabla3[[#This Row],[Column14]],Tabla4[[NIT]:[TOTAL CREDITO]],3,FALSE),0))</f>
        <v>NO TIENE CUPO</v>
      </c>
      <c r="R831" s="9">
        <f>+IFERROR(VLOOKUP(Tabla3[[#This Row],[Column14]],Tabla4[[NIT]:[TOTAL CREDITO]],6,FALSE),0)</f>
        <v>0</v>
      </c>
      <c r="S8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1" s="5"/>
      <c r="AL831"/>
    </row>
    <row r="832" spans="1:38" ht="15" customHeight="1">
      <c r="A832" s="153" t="s">
        <v>1750</v>
      </c>
      <c r="B832" s="154">
        <v>42982</v>
      </c>
      <c r="C832" s="153" t="s">
        <v>1545</v>
      </c>
      <c r="D832" s="153" t="s">
        <v>1602</v>
      </c>
      <c r="E832" s="153" t="s">
        <v>1230</v>
      </c>
      <c r="F832" s="153">
        <v>1</v>
      </c>
      <c r="G832" s="153" t="s">
        <v>151</v>
      </c>
      <c r="H832" s="153">
        <v>1</v>
      </c>
      <c r="I832" s="153" t="s">
        <v>1751</v>
      </c>
      <c r="J832" s="153" t="s">
        <v>1232</v>
      </c>
      <c r="K832" s="153" t="s">
        <v>44</v>
      </c>
      <c r="L832" s="153"/>
      <c r="M832" s="153" t="s">
        <v>168</v>
      </c>
      <c r="N832" s="153">
        <v>900185816</v>
      </c>
      <c r="O832" s="155">
        <v>5453782</v>
      </c>
      <c r="P832" s="7"/>
      <c r="Q832" s="12" t="str">
        <f>+IF(IFERROR(VLOOKUP(Tabla3[[#This Row],[Column14]],Tabla4[[NIT]:[TOTAL CREDITO]],3,FALSE),0)="",0,IFERROR(VLOOKUP(Tabla3[[#This Row],[Column14]],Tabla4[[NIT]:[TOTAL CREDITO]],3,FALSE),0))</f>
        <v>NO TIENE CUPO</v>
      </c>
      <c r="R832" s="9">
        <f>+IFERROR(VLOOKUP(Tabla3[[#This Row],[Column14]],Tabla4[[NIT]:[TOTAL CREDITO]],6,FALSE),0)</f>
        <v>0</v>
      </c>
      <c r="S8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2" s="5"/>
      <c r="AL832"/>
    </row>
    <row r="833" spans="1:38" ht="15" customHeight="1">
      <c r="A833" s="153" t="s">
        <v>1750</v>
      </c>
      <c r="B833" s="154">
        <v>42982</v>
      </c>
      <c r="C833" s="153" t="s">
        <v>1545</v>
      </c>
      <c r="D833" s="153" t="s">
        <v>1602</v>
      </c>
      <c r="E833" s="153" t="s">
        <v>1230</v>
      </c>
      <c r="F833" s="153">
        <v>1</v>
      </c>
      <c r="G833" s="153" t="s">
        <v>151</v>
      </c>
      <c r="H833" s="153">
        <v>1</v>
      </c>
      <c r="I833" s="153" t="s">
        <v>1751</v>
      </c>
      <c r="J833" s="153" t="s">
        <v>1437</v>
      </c>
      <c r="K833" s="153" t="s">
        <v>1426</v>
      </c>
      <c r="L833" s="153"/>
      <c r="M833" s="153" t="s">
        <v>168</v>
      </c>
      <c r="N833" s="153">
        <v>900185816</v>
      </c>
      <c r="O833" s="155">
        <v>3696639</v>
      </c>
      <c r="P833" s="7"/>
      <c r="Q833" s="12" t="str">
        <f>+IF(IFERROR(VLOOKUP(Tabla3[[#This Row],[Column14]],Tabla4[[NIT]:[TOTAL CREDITO]],3,FALSE),0)="",0,IFERROR(VLOOKUP(Tabla3[[#This Row],[Column14]],Tabla4[[NIT]:[TOTAL CREDITO]],3,FALSE),0))</f>
        <v>NO TIENE CUPO</v>
      </c>
      <c r="R833" s="9">
        <f>+IFERROR(VLOOKUP(Tabla3[[#This Row],[Column14]],Tabla4[[NIT]:[TOTAL CREDITO]],6,FALSE),0)</f>
        <v>0</v>
      </c>
      <c r="S8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3" s="5"/>
      <c r="AL833"/>
    </row>
    <row r="834" spans="1:38" ht="15" customHeight="1">
      <c r="A834" s="153" t="s">
        <v>1752</v>
      </c>
      <c r="B834" s="154">
        <v>42982</v>
      </c>
      <c r="C834" s="153" t="s">
        <v>1545</v>
      </c>
      <c r="D834" s="153" t="s">
        <v>1602</v>
      </c>
      <c r="E834" s="153" t="s">
        <v>1230</v>
      </c>
      <c r="F834" s="153">
        <v>1</v>
      </c>
      <c r="G834" s="153" t="s">
        <v>151</v>
      </c>
      <c r="H834" s="153">
        <v>1</v>
      </c>
      <c r="I834" s="153" t="s">
        <v>1753</v>
      </c>
      <c r="J834" s="153" t="s">
        <v>1442</v>
      </c>
      <c r="K834" s="153" t="s">
        <v>1424</v>
      </c>
      <c r="L834" s="153"/>
      <c r="M834" s="153" t="s">
        <v>160</v>
      </c>
      <c r="N834" s="153">
        <v>900185816</v>
      </c>
      <c r="O834" s="155">
        <v>11496063</v>
      </c>
      <c r="P834" s="7"/>
      <c r="Q834" s="12" t="str">
        <f>+IF(IFERROR(VLOOKUP(Tabla3[[#This Row],[Column14]],Tabla4[[NIT]:[TOTAL CREDITO]],3,FALSE),0)="",0,IFERROR(VLOOKUP(Tabla3[[#This Row],[Column14]],Tabla4[[NIT]:[TOTAL CREDITO]],3,FALSE),0))</f>
        <v>NO TIENE CUPO</v>
      </c>
      <c r="R834" s="9">
        <f>+IFERROR(VLOOKUP(Tabla3[[#This Row],[Column14]],Tabla4[[NIT]:[TOTAL CREDITO]],6,FALSE),0)</f>
        <v>0</v>
      </c>
      <c r="S8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4" s="5"/>
      <c r="AL834"/>
    </row>
    <row r="835" spans="1:38" ht="15" customHeight="1">
      <c r="A835" s="153" t="s">
        <v>1752</v>
      </c>
      <c r="B835" s="154">
        <v>42982</v>
      </c>
      <c r="C835" s="153" t="s">
        <v>1545</v>
      </c>
      <c r="D835" s="153" t="s">
        <v>1602</v>
      </c>
      <c r="E835" s="153" t="s">
        <v>1230</v>
      </c>
      <c r="F835" s="153">
        <v>1</v>
      </c>
      <c r="G835" s="153" t="s">
        <v>151</v>
      </c>
      <c r="H835" s="153">
        <v>1</v>
      </c>
      <c r="I835" s="153" t="s">
        <v>1753</v>
      </c>
      <c r="J835" s="153" t="s">
        <v>14</v>
      </c>
      <c r="K835" s="153" t="s">
        <v>1421</v>
      </c>
      <c r="L835" s="153"/>
      <c r="M835" s="153" t="s">
        <v>160</v>
      </c>
      <c r="N835" s="153">
        <v>900185816</v>
      </c>
      <c r="O835" s="155">
        <v>3360504</v>
      </c>
      <c r="P835" s="7"/>
      <c r="Q835" s="12" t="str">
        <f>+IF(IFERROR(VLOOKUP(Tabla3[[#This Row],[Column14]],Tabla4[[NIT]:[TOTAL CREDITO]],3,FALSE),0)="",0,IFERROR(VLOOKUP(Tabla3[[#This Row],[Column14]],Tabla4[[NIT]:[TOTAL CREDITO]],3,FALSE),0))</f>
        <v>NO TIENE CUPO</v>
      </c>
      <c r="R835" s="9">
        <f>+IFERROR(VLOOKUP(Tabla3[[#This Row],[Column14]],Tabla4[[NIT]:[TOTAL CREDITO]],6,FALSE),0)</f>
        <v>0</v>
      </c>
      <c r="S8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5" s="5"/>
      <c r="AL835"/>
    </row>
    <row r="836" spans="1:38" ht="15" customHeight="1">
      <c r="A836" s="153" t="s">
        <v>1752</v>
      </c>
      <c r="B836" s="154">
        <v>42982</v>
      </c>
      <c r="C836" s="153" t="s">
        <v>1545</v>
      </c>
      <c r="D836" s="153" t="s">
        <v>1602</v>
      </c>
      <c r="E836" s="153" t="s">
        <v>1230</v>
      </c>
      <c r="F836" s="153">
        <v>1</v>
      </c>
      <c r="G836" s="153" t="s">
        <v>151</v>
      </c>
      <c r="H836" s="153">
        <v>1</v>
      </c>
      <c r="I836" s="153" t="s">
        <v>1753</v>
      </c>
      <c r="J836" s="153" t="s">
        <v>14</v>
      </c>
      <c r="K836" s="153" t="s">
        <v>16</v>
      </c>
      <c r="L836" s="153"/>
      <c r="M836" s="153" t="s">
        <v>160</v>
      </c>
      <c r="N836" s="153">
        <v>900185816</v>
      </c>
      <c r="O836" s="155">
        <v>3360504</v>
      </c>
      <c r="P836" s="7"/>
      <c r="Q836" s="12" t="str">
        <f>+IF(IFERROR(VLOOKUP(Tabla3[[#This Row],[Column14]],Tabla4[[NIT]:[TOTAL CREDITO]],3,FALSE),0)="",0,IFERROR(VLOOKUP(Tabla3[[#This Row],[Column14]],Tabla4[[NIT]:[TOTAL CREDITO]],3,FALSE),0))</f>
        <v>NO TIENE CUPO</v>
      </c>
      <c r="R836" s="9">
        <f>+IFERROR(VLOOKUP(Tabla3[[#This Row],[Column14]],Tabla4[[NIT]:[TOTAL CREDITO]],6,FALSE),0)</f>
        <v>0</v>
      </c>
      <c r="S8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6" s="5"/>
      <c r="AL836"/>
    </row>
    <row r="837" spans="1:38" ht="15" customHeight="1">
      <c r="A837" s="153" t="s">
        <v>1752</v>
      </c>
      <c r="B837" s="154">
        <v>42982</v>
      </c>
      <c r="C837" s="153" t="s">
        <v>1545</v>
      </c>
      <c r="D837" s="153" t="s">
        <v>1602</v>
      </c>
      <c r="E837" s="153" t="s">
        <v>1230</v>
      </c>
      <c r="F837" s="153">
        <v>2</v>
      </c>
      <c r="G837" s="153" t="s">
        <v>151</v>
      </c>
      <c r="H837" s="153">
        <v>2</v>
      </c>
      <c r="I837" s="153" t="s">
        <v>1753</v>
      </c>
      <c r="J837" s="153" t="s">
        <v>27</v>
      </c>
      <c r="K837" s="153" t="s">
        <v>16</v>
      </c>
      <c r="L837" s="153"/>
      <c r="M837" s="153" t="s">
        <v>160</v>
      </c>
      <c r="N837" s="153">
        <v>900185816</v>
      </c>
      <c r="O837" s="155">
        <v>5789916</v>
      </c>
      <c r="P837" s="7"/>
      <c r="Q837" s="12" t="str">
        <f>+IF(IFERROR(VLOOKUP(Tabla3[[#This Row],[Column14]],Tabla4[[NIT]:[TOTAL CREDITO]],3,FALSE),0)="",0,IFERROR(VLOOKUP(Tabla3[[#This Row],[Column14]],Tabla4[[NIT]:[TOTAL CREDITO]],3,FALSE),0))</f>
        <v>NO TIENE CUPO</v>
      </c>
      <c r="R837" s="9">
        <f>+IFERROR(VLOOKUP(Tabla3[[#This Row],[Column14]],Tabla4[[NIT]:[TOTAL CREDITO]],6,FALSE),0)</f>
        <v>0</v>
      </c>
      <c r="S8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7" s="5"/>
      <c r="AL837"/>
    </row>
    <row r="838" spans="1:38" ht="15" customHeight="1">
      <c r="A838" s="153" t="s">
        <v>1752</v>
      </c>
      <c r="B838" s="154">
        <v>42982</v>
      </c>
      <c r="C838" s="153" t="s">
        <v>1545</v>
      </c>
      <c r="D838" s="153" t="s">
        <v>1602</v>
      </c>
      <c r="E838" s="153" t="s">
        <v>1230</v>
      </c>
      <c r="F838" s="153">
        <v>1</v>
      </c>
      <c r="G838" s="153" t="s">
        <v>151</v>
      </c>
      <c r="H838" s="153">
        <v>1</v>
      </c>
      <c r="I838" s="153" t="s">
        <v>1753</v>
      </c>
      <c r="J838" s="153" t="s">
        <v>10</v>
      </c>
      <c r="K838" s="153" t="s">
        <v>11</v>
      </c>
      <c r="L838" s="153"/>
      <c r="M838" s="153" t="s">
        <v>160</v>
      </c>
      <c r="N838" s="153">
        <v>900185816</v>
      </c>
      <c r="O838" s="155">
        <v>7554622</v>
      </c>
      <c r="P838" s="7"/>
      <c r="Q838" s="12" t="str">
        <f>+IF(IFERROR(VLOOKUP(Tabla3[[#This Row],[Column14]],Tabla4[[NIT]:[TOTAL CREDITO]],3,FALSE),0)="",0,IFERROR(VLOOKUP(Tabla3[[#This Row],[Column14]],Tabla4[[NIT]:[TOTAL CREDITO]],3,FALSE),0))</f>
        <v>NO TIENE CUPO</v>
      </c>
      <c r="R838" s="9">
        <f>+IFERROR(VLOOKUP(Tabla3[[#This Row],[Column14]],Tabla4[[NIT]:[TOTAL CREDITO]],6,FALSE),0)</f>
        <v>0</v>
      </c>
      <c r="S8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8" s="5"/>
      <c r="AL838"/>
    </row>
    <row r="839" spans="1:38" ht="15" customHeight="1">
      <c r="A839" s="153" t="s">
        <v>1752</v>
      </c>
      <c r="B839" s="154">
        <v>42982</v>
      </c>
      <c r="C839" s="153" t="s">
        <v>1545</v>
      </c>
      <c r="D839" s="153" t="s">
        <v>1602</v>
      </c>
      <c r="E839" s="153" t="s">
        <v>1230</v>
      </c>
      <c r="F839" s="153">
        <v>2</v>
      </c>
      <c r="G839" s="153" t="s">
        <v>151</v>
      </c>
      <c r="H839" s="153">
        <v>2</v>
      </c>
      <c r="I839" s="153" t="s">
        <v>1753</v>
      </c>
      <c r="J839" s="153" t="s">
        <v>1422</v>
      </c>
      <c r="K839" s="153" t="s">
        <v>1423</v>
      </c>
      <c r="L839" s="153"/>
      <c r="M839" s="153" t="s">
        <v>160</v>
      </c>
      <c r="N839" s="153">
        <v>900185816</v>
      </c>
      <c r="O839" s="155">
        <v>7730252</v>
      </c>
      <c r="P839" s="7"/>
      <c r="Q839" s="12" t="str">
        <f>+IF(IFERROR(VLOOKUP(Tabla3[[#This Row],[Column14]],Tabla4[[NIT]:[TOTAL CREDITO]],3,FALSE),0)="",0,IFERROR(VLOOKUP(Tabla3[[#This Row],[Column14]],Tabla4[[NIT]:[TOTAL CREDITO]],3,FALSE),0))</f>
        <v>NO TIENE CUPO</v>
      </c>
      <c r="R839" s="9">
        <f>+IFERROR(VLOOKUP(Tabla3[[#This Row],[Column14]],Tabla4[[NIT]:[TOTAL CREDITO]],6,FALSE),0)</f>
        <v>0</v>
      </c>
      <c r="S8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39" s="5"/>
      <c r="AL839"/>
    </row>
    <row r="840" spans="1:38" ht="15" customHeight="1">
      <c r="A840" s="153" t="s">
        <v>1752</v>
      </c>
      <c r="B840" s="154">
        <v>42982</v>
      </c>
      <c r="C840" s="153" t="s">
        <v>1545</v>
      </c>
      <c r="D840" s="153" t="s">
        <v>1602</v>
      </c>
      <c r="E840" s="153" t="s">
        <v>1230</v>
      </c>
      <c r="F840" s="153">
        <v>1</v>
      </c>
      <c r="G840" s="153" t="s">
        <v>151</v>
      </c>
      <c r="H840" s="153">
        <v>1</v>
      </c>
      <c r="I840" s="153" t="s">
        <v>1753</v>
      </c>
      <c r="J840" s="153" t="s">
        <v>352</v>
      </c>
      <c r="K840" s="153" t="s">
        <v>353</v>
      </c>
      <c r="L840" s="153"/>
      <c r="M840" s="153" t="s">
        <v>160</v>
      </c>
      <c r="N840" s="153">
        <v>900185816</v>
      </c>
      <c r="O840" s="155">
        <v>6133613</v>
      </c>
      <c r="P840" s="7"/>
      <c r="Q840" s="12" t="str">
        <f>+IF(IFERROR(VLOOKUP(Tabla3[[#This Row],[Column14]],Tabla4[[NIT]:[TOTAL CREDITO]],3,FALSE),0)="",0,IFERROR(VLOOKUP(Tabla3[[#This Row],[Column14]],Tabla4[[NIT]:[TOTAL CREDITO]],3,FALSE),0))</f>
        <v>NO TIENE CUPO</v>
      </c>
      <c r="R840" s="9">
        <f>+IFERROR(VLOOKUP(Tabla3[[#This Row],[Column14]],Tabla4[[NIT]:[TOTAL CREDITO]],6,FALSE),0)</f>
        <v>0</v>
      </c>
      <c r="S8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0" s="5"/>
      <c r="AL840"/>
    </row>
    <row r="841" spans="1:38" ht="15" customHeight="1">
      <c r="A841" s="153" t="s">
        <v>1752</v>
      </c>
      <c r="B841" s="154">
        <v>42982</v>
      </c>
      <c r="C841" s="153" t="s">
        <v>1545</v>
      </c>
      <c r="D841" s="153" t="s">
        <v>1602</v>
      </c>
      <c r="E841" s="153" t="s">
        <v>1230</v>
      </c>
      <c r="F841" s="153">
        <v>1</v>
      </c>
      <c r="G841" s="153" t="s">
        <v>151</v>
      </c>
      <c r="H841" s="153">
        <v>1</v>
      </c>
      <c r="I841" s="153" t="s">
        <v>1753</v>
      </c>
      <c r="J841" s="153" t="s">
        <v>1550</v>
      </c>
      <c r="K841" s="153" t="s">
        <v>1438</v>
      </c>
      <c r="L841" s="153"/>
      <c r="M841" s="153" t="s">
        <v>160</v>
      </c>
      <c r="N841" s="153">
        <v>900185816</v>
      </c>
      <c r="O841" s="155">
        <v>3521008</v>
      </c>
      <c r="P841" s="7"/>
      <c r="Q841" s="12" t="str">
        <f>+IF(IFERROR(VLOOKUP(Tabla3[[#This Row],[Column14]],Tabla4[[NIT]:[TOTAL CREDITO]],3,FALSE),0)="",0,IFERROR(VLOOKUP(Tabla3[[#This Row],[Column14]],Tabla4[[NIT]:[TOTAL CREDITO]],3,FALSE),0))</f>
        <v>NO TIENE CUPO</v>
      </c>
      <c r="R841" s="9">
        <f>+IFERROR(VLOOKUP(Tabla3[[#This Row],[Column14]],Tabla4[[NIT]:[TOTAL CREDITO]],6,FALSE),0)</f>
        <v>0</v>
      </c>
      <c r="S8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1" s="5"/>
      <c r="AL841"/>
    </row>
    <row r="842" spans="1:38" ht="15" customHeight="1">
      <c r="A842" s="153" t="s">
        <v>1752</v>
      </c>
      <c r="B842" s="154">
        <v>42982</v>
      </c>
      <c r="C842" s="153" t="s">
        <v>1545</v>
      </c>
      <c r="D842" s="153" t="s">
        <v>1602</v>
      </c>
      <c r="E842" s="153" t="s">
        <v>1230</v>
      </c>
      <c r="F842" s="153">
        <v>1</v>
      </c>
      <c r="G842" s="153" t="s">
        <v>151</v>
      </c>
      <c r="H842" s="153">
        <v>1</v>
      </c>
      <c r="I842" s="153" t="s">
        <v>1753</v>
      </c>
      <c r="J842" s="153" t="s">
        <v>1428</v>
      </c>
      <c r="K842" s="153" t="s">
        <v>1430</v>
      </c>
      <c r="L842" s="153"/>
      <c r="M842" s="153" t="s">
        <v>160</v>
      </c>
      <c r="N842" s="153">
        <v>900185816</v>
      </c>
      <c r="O842" s="155">
        <v>3067227</v>
      </c>
      <c r="P842" s="7"/>
      <c r="Q842" s="12" t="str">
        <f>+IF(IFERROR(VLOOKUP(Tabla3[[#This Row],[Column14]],Tabla4[[NIT]:[TOTAL CREDITO]],3,FALSE),0)="",0,IFERROR(VLOOKUP(Tabla3[[#This Row],[Column14]],Tabla4[[NIT]:[TOTAL CREDITO]],3,FALSE),0))</f>
        <v>NO TIENE CUPO</v>
      </c>
      <c r="R842" s="9">
        <f>+IFERROR(VLOOKUP(Tabla3[[#This Row],[Column14]],Tabla4[[NIT]:[TOTAL CREDITO]],6,FALSE),0)</f>
        <v>0</v>
      </c>
      <c r="S8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2" s="5"/>
      <c r="AL842"/>
    </row>
    <row r="843" spans="1:38" ht="15" customHeight="1">
      <c r="A843" s="153" t="s">
        <v>1752</v>
      </c>
      <c r="B843" s="154">
        <v>42982</v>
      </c>
      <c r="C843" s="153" t="s">
        <v>1545</v>
      </c>
      <c r="D843" s="153" t="s">
        <v>1602</v>
      </c>
      <c r="E843" s="153" t="s">
        <v>1230</v>
      </c>
      <c r="F843" s="153">
        <v>2</v>
      </c>
      <c r="G843" s="153" t="s">
        <v>151</v>
      </c>
      <c r="H843" s="153">
        <v>2</v>
      </c>
      <c r="I843" s="153" t="s">
        <v>1753</v>
      </c>
      <c r="J843" s="153" t="s">
        <v>1428</v>
      </c>
      <c r="K843" s="153" t="s">
        <v>32</v>
      </c>
      <c r="L843" s="153"/>
      <c r="M843" s="153" t="s">
        <v>160</v>
      </c>
      <c r="N843" s="153">
        <v>900185816</v>
      </c>
      <c r="O843" s="155">
        <v>3067227</v>
      </c>
      <c r="P843" s="7"/>
      <c r="Q843" s="12" t="str">
        <f>+IF(IFERROR(VLOOKUP(Tabla3[[#This Row],[Column14]],Tabla4[[NIT]:[TOTAL CREDITO]],3,FALSE),0)="",0,IFERROR(VLOOKUP(Tabla3[[#This Row],[Column14]],Tabla4[[NIT]:[TOTAL CREDITO]],3,FALSE),0))</f>
        <v>NO TIENE CUPO</v>
      </c>
      <c r="R843" s="9">
        <f>+IFERROR(VLOOKUP(Tabla3[[#This Row],[Column14]],Tabla4[[NIT]:[TOTAL CREDITO]],6,FALSE),0)</f>
        <v>0</v>
      </c>
      <c r="S8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3" s="5"/>
      <c r="AL843"/>
    </row>
    <row r="844" spans="1:38">
      <c r="A844" s="153" t="s">
        <v>1754</v>
      </c>
      <c r="B844" s="154">
        <v>42982</v>
      </c>
      <c r="C844" s="153" t="s">
        <v>1229</v>
      </c>
      <c r="D844" s="153" t="s">
        <v>1602</v>
      </c>
      <c r="E844" s="153" t="s">
        <v>1230</v>
      </c>
      <c r="F844" s="153">
        <v>1</v>
      </c>
      <c r="G844" s="153" t="s">
        <v>151</v>
      </c>
      <c r="H844" s="153">
        <v>1</v>
      </c>
      <c r="I844" s="153" t="s">
        <v>1755</v>
      </c>
      <c r="J844" s="153" t="s">
        <v>27</v>
      </c>
      <c r="K844" s="153" t="s">
        <v>26</v>
      </c>
      <c r="L844" s="153"/>
      <c r="M844" s="153" t="s">
        <v>171</v>
      </c>
      <c r="N844" s="153">
        <v>900185816</v>
      </c>
      <c r="O844" s="155">
        <v>5789916</v>
      </c>
      <c r="P844" s="7"/>
      <c r="Q844" s="12" t="str">
        <f>+IF(IFERROR(VLOOKUP(Tabla3[[#This Row],[Column14]],Tabla4[[NIT]:[TOTAL CREDITO]],3,FALSE),0)="",0,IFERROR(VLOOKUP(Tabla3[[#This Row],[Column14]],Tabla4[[NIT]:[TOTAL CREDITO]],3,FALSE),0))</f>
        <v>NO TIENE CUPO</v>
      </c>
      <c r="R844" s="9">
        <f>+IFERROR(VLOOKUP(Tabla3[[#This Row],[Column14]],Tabla4[[NIT]:[TOTAL CREDITO]],6,FALSE),0)</f>
        <v>0</v>
      </c>
      <c r="S8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4" s="5"/>
      <c r="AL844"/>
    </row>
    <row r="845" spans="1:38" ht="15" customHeight="1">
      <c r="A845" s="153" t="s">
        <v>1754</v>
      </c>
      <c r="B845" s="154">
        <v>42982</v>
      </c>
      <c r="C845" s="153" t="s">
        <v>1229</v>
      </c>
      <c r="D845" s="153" t="s">
        <v>1602</v>
      </c>
      <c r="E845" s="153" t="s">
        <v>1230</v>
      </c>
      <c r="F845" s="153">
        <v>1</v>
      </c>
      <c r="G845" s="153" t="s">
        <v>151</v>
      </c>
      <c r="H845" s="153">
        <v>1</v>
      </c>
      <c r="I845" s="153" t="s">
        <v>1755</v>
      </c>
      <c r="J845" s="153" t="s">
        <v>25</v>
      </c>
      <c r="K845" s="153" t="s">
        <v>26</v>
      </c>
      <c r="L845" s="153"/>
      <c r="M845" s="153" t="s">
        <v>171</v>
      </c>
      <c r="N845" s="153">
        <v>900185816</v>
      </c>
      <c r="O845" s="155">
        <v>3521008</v>
      </c>
      <c r="P845" s="7"/>
      <c r="Q845" s="12" t="str">
        <f>+IF(IFERROR(VLOOKUP(Tabla3[[#This Row],[Column14]],Tabla4[[NIT]:[TOTAL CREDITO]],3,FALSE),0)="",0,IFERROR(VLOOKUP(Tabla3[[#This Row],[Column14]],Tabla4[[NIT]:[TOTAL CREDITO]],3,FALSE),0))</f>
        <v>NO TIENE CUPO</v>
      </c>
      <c r="R845" s="9">
        <f>+IFERROR(VLOOKUP(Tabla3[[#This Row],[Column14]],Tabla4[[NIT]:[TOTAL CREDITO]],6,FALSE),0)</f>
        <v>0</v>
      </c>
      <c r="S8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5" s="5"/>
      <c r="AL845"/>
    </row>
    <row r="846" spans="1:38" ht="15" customHeight="1">
      <c r="A846" s="153" t="s">
        <v>1754</v>
      </c>
      <c r="B846" s="154">
        <v>42982</v>
      </c>
      <c r="C846" s="153" t="s">
        <v>1229</v>
      </c>
      <c r="D846" s="153" t="s">
        <v>1602</v>
      </c>
      <c r="E846" s="153" t="s">
        <v>1230</v>
      </c>
      <c r="F846" s="153">
        <v>1</v>
      </c>
      <c r="G846" s="153" t="s">
        <v>151</v>
      </c>
      <c r="H846" s="153">
        <v>1</v>
      </c>
      <c r="I846" s="153" t="s">
        <v>1755</v>
      </c>
      <c r="J846" s="153" t="s">
        <v>352</v>
      </c>
      <c r="K846" s="153" t="s">
        <v>353</v>
      </c>
      <c r="L846" s="153"/>
      <c r="M846" s="153" t="s">
        <v>171</v>
      </c>
      <c r="N846" s="153">
        <v>900185816</v>
      </c>
      <c r="O846" s="155">
        <v>6133613</v>
      </c>
      <c r="P846" s="7"/>
      <c r="Q846" s="12" t="str">
        <f>+IF(IFERROR(VLOOKUP(Tabla3[[#This Row],[Column14]],Tabla4[[NIT]:[TOTAL CREDITO]],3,FALSE),0)="",0,IFERROR(VLOOKUP(Tabla3[[#This Row],[Column14]],Tabla4[[NIT]:[TOTAL CREDITO]],3,FALSE),0))</f>
        <v>NO TIENE CUPO</v>
      </c>
      <c r="R846" s="9">
        <f>+IFERROR(VLOOKUP(Tabla3[[#This Row],[Column14]],Tabla4[[NIT]:[TOTAL CREDITO]],6,FALSE),0)</f>
        <v>0</v>
      </c>
      <c r="S8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6" s="5"/>
      <c r="AL846"/>
    </row>
    <row r="847" spans="1:38" ht="15" customHeight="1">
      <c r="A847" s="153" t="s">
        <v>1754</v>
      </c>
      <c r="B847" s="154">
        <v>42982</v>
      </c>
      <c r="C847" s="153" t="s">
        <v>1229</v>
      </c>
      <c r="D847" s="153" t="s">
        <v>1602</v>
      </c>
      <c r="E847" s="153" t="s">
        <v>1230</v>
      </c>
      <c r="F847" s="153">
        <v>1</v>
      </c>
      <c r="G847" s="153" t="s">
        <v>151</v>
      </c>
      <c r="H847" s="153">
        <v>1</v>
      </c>
      <c r="I847" s="153" t="s">
        <v>1755</v>
      </c>
      <c r="J847" s="153" t="s">
        <v>1555</v>
      </c>
      <c r="K847" s="153" t="s">
        <v>11</v>
      </c>
      <c r="L847" s="153"/>
      <c r="M847" s="153" t="s">
        <v>171</v>
      </c>
      <c r="N847" s="153">
        <v>900185816</v>
      </c>
      <c r="O847" s="155">
        <v>7730252</v>
      </c>
      <c r="P847" s="7"/>
      <c r="Q847" s="12" t="str">
        <f>+IF(IFERROR(VLOOKUP(Tabla3[[#This Row],[Column14]],Tabla4[[NIT]:[TOTAL CREDITO]],3,FALSE),0)="",0,IFERROR(VLOOKUP(Tabla3[[#This Row],[Column14]],Tabla4[[NIT]:[TOTAL CREDITO]],3,FALSE),0))</f>
        <v>NO TIENE CUPO</v>
      </c>
      <c r="R847" s="9">
        <f>+IFERROR(VLOOKUP(Tabla3[[#This Row],[Column14]],Tabla4[[NIT]:[TOTAL CREDITO]],6,FALSE),0)</f>
        <v>0</v>
      </c>
      <c r="S8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7" s="5"/>
      <c r="AL847"/>
    </row>
    <row r="848" spans="1:38" ht="15" customHeight="1">
      <c r="A848" s="153" t="s">
        <v>1754</v>
      </c>
      <c r="B848" s="154">
        <v>42982</v>
      </c>
      <c r="C848" s="153" t="s">
        <v>1229</v>
      </c>
      <c r="D848" s="153" t="s">
        <v>1602</v>
      </c>
      <c r="E848" s="153" t="s">
        <v>1230</v>
      </c>
      <c r="F848" s="153">
        <v>1</v>
      </c>
      <c r="G848" s="153" t="s">
        <v>151</v>
      </c>
      <c r="H848" s="153">
        <v>1</v>
      </c>
      <c r="I848" s="153" t="s">
        <v>1755</v>
      </c>
      <c r="J848" s="153" t="s">
        <v>1428</v>
      </c>
      <c r="K848" s="153" t="s">
        <v>1430</v>
      </c>
      <c r="L848" s="153"/>
      <c r="M848" s="153" t="s">
        <v>171</v>
      </c>
      <c r="N848" s="153">
        <v>900185816</v>
      </c>
      <c r="O848" s="155">
        <v>3067227</v>
      </c>
      <c r="P848" s="7"/>
      <c r="Q848" s="12" t="str">
        <f>+IF(IFERROR(VLOOKUP(Tabla3[[#This Row],[Column14]],Tabla4[[NIT]:[TOTAL CREDITO]],3,FALSE),0)="",0,IFERROR(VLOOKUP(Tabla3[[#This Row],[Column14]],Tabla4[[NIT]:[TOTAL CREDITO]],3,FALSE),0))</f>
        <v>NO TIENE CUPO</v>
      </c>
      <c r="R848" s="9">
        <f>+IFERROR(VLOOKUP(Tabla3[[#This Row],[Column14]],Tabla4[[NIT]:[TOTAL CREDITO]],6,FALSE),0)</f>
        <v>0</v>
      </c>
      <c r="S8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8" s="5"/>
      <c r="AL848"/>
    </row>
    <row r="849" spans="1:38" ht="15" customHeight="1">
      <c r="A849" s="153" t="s">
        <v>1754</v>
      </c>
      <c r="B849" s="154">
        <v>42982</v>
      </c>
      <c r="C849" s="153" t="s">
        <v>1229</v>
      </c>
      <c r="D849" s="153" t="s">
        <v>1602</v>
      </c>
      <c r="E849" s="153" t="s">
        <v>1230</v>
      </c>
      <c r="F849" s="153">
        <v>1</v>
      </c>
      <c r="G849" s="153" t="s">
        <v>151</v>
      </c>
      <c r="H849" s="153">
        <v>1</v>
      </c>
      <c r="I849" s="153" t="s">
        <v>1755</v>
      </c>
      <c r="J849" s="153" t="s">
        <v>1428</v>
      </c>
      <c r="K849" s="153" t="s">
        <v>1429</v>
      </c>
      <c r="L849" s="153"/>
      <c r="M849" s="153" t="s">
        <v>171</v>
      </c>
      <c r="N849" s="153">
        <v>900185816</v>
      </c>
      <c r="O849" s="155">
        <v>3067227</v>
      </c>
      <c r="P849" s="7"/>
      <c r="Q849" s="12" t="str">
        <f>+IF(IFERROR(VLOOKUP(Tabla3[[#This Row],[Column14]],Tabla4[[NIT]:[TOTAL CREDITO]],3,FALSE),0)="",0,IFERROR(VLOOKUP(Tabla3[[#This Row],[Column14]],Tabla4[[NIT]:[TOTAL CREDITO]],3,FALSE),0))</f>
        <v>NO TIENE CUPO</v>
      </c>
      <c r="R849" s="9">
        <f>+IFERROR(VLOOKUP(Tabla3[[#This Row],[Column14]],Tabla4[[NIT]:[TOTAL CREDITO]],6,FALSE),0)</f>
        <v>0</v>
      </c>
      <c r="S8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49" s="5"/>
      <c r="AL849"/>
    </row>
    <row r="850" spans="1:38" ht="15" customHeight="1">
      <c r="A850" s="153" t="s">
        <v>1754</v>
      </c>
      <c r="B850" s="154">
        <v>42982</v>
      </c>
      <c r="C850" s="153" t="s">
        <v>1229</v>
      </c>
      <c r="D850" s="153" t="s">
        <v>1602</v>
      </c>
      <c r="E850" s="153" t="s">
        <v>1230</v>
      </c>
      <c r="F850" s="153">
        <v>1</v>
      </c>
      <c r="G850" s="153" t="s">
        <v>151</v>
      </c>
      <c r="H850" s="153">
        <v>1</v>
      </c>
      <c r="I850" s="153" t="s">
        <v>1755</v>
      </c>
      <c r="J850" s="153" t="s">
        <v>1428</v>
      </c>
      <c r="K850" s="153" t="s">
        <v>32</v>
      </c>
      <c r="L850" s="153"/>
      <c r="M850" s="153" t="s">
        <v>171</v>
      </c>
      <c r="N850" s="153">
        <v>900185816</v>
      </c>
      <c r="O850" s="155">
        <v>3067227</v>
      </c>
      <c r="P850" s="7"/>
      <c r="Q850" s="12" t="str">
        <f>+IF(IFERROR(VLOOKUP(Tabla3[[#This Row],[Column14]],Tabla4[[NIT]:[TOTAL CREDITO]],3,FALSE),0)="",0,IFERROR(VLOOKUP(Tabla3[[#This Row],[Column14]],Tabla4[[NIT]:[TOTAL CREDITO]],3,FALSE),0))</f>
        <v>NO TIENE CUPO</v>
      </c>
      <c r="R850" s="9">
        <f>+IFERROR(VLOOKUP(Tabla3[[#This Row],[Column14]],Tabla4[[NIT]:[TOTAL CREDITO]],6,FALSE),0)</f>
        <v>0</v>
      </c>
      <c r="S8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0" s="5"/>
      <c r="AL850"/>
    </row>
    <row r="851" spans="1:38" ht="15" customHeight="1">
      <c r="A851" s="153" t="s">
        <v>1756</v>
      </c>
      <c r="B851" s="154">
        <v>42982</v>
      </c>
      <c r="C851" s="153" t="s">
        <v>1229</v>
      </c>
      <c r="D851" s="153" t="s">
        <v>1602</v>
      </c>
      <c r="E851" s="153" t="s">
        <v>1230</v>
      </c>
      <c r="F851" s="153">
        <v>2</v>
      </c>
      <c r="G851" s="153" t="s">
        <v>151</v>
      </c>
      <c r="H851" s="153">
        <v>2</v>
      </c>
      <c r="I851" s="153" t="s">
        <v>1757</v>
      </c>
      <c r="J851" s="153" t="s">
        <v>27</v>
      </c>
      <c r="K851" s="153" t="s">
        <v>16</v>
      </c>
      <c r="L851" s="153"/>
      <c r="M851" s="153" t="s">
        <v>150</v>
      </c>
      <c r="N851" s="153">
        <v>900185816</v>
      </c>
      <c r="O851" s="155">
        <v>5789916</v>
      </c>
      <c r="P851" s="7"/>
      <c r="Q851" s="12" t="str">
        <f>+IF(IFERROR(VLOOKUP(Tabla3[[#This Row],[Column14]],Tabla4[[NIT]:[TOTAL CREDITO]],3,FALSE),0)="",0,IFERROR(VLOOKUP(Tabla3[[#This Row],[Column14]],Tabla4[[NIT]:[TOTAL CREDITO]],3,FALSE),0))</f>
        <v>NO TIENE CUPO</v>
      </c>
      <c r="R851" s="9">
        <f>+IFERROR(VLOOKUP(Tabla3[[#This Row],[Column14]],Tabla4[[NIT]:[TOTAL CREDITO]],6,FALSE),0)</f>
        <v>0</v>
      </c>
      <c r="S8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1" s="5"/>
      <c r="AL851"/>
    </row>
    <row r="852" spans="1:38" ht="15" customHeight="1">
      <c r="A852" s="153" t="s">
        <v>1756</v>
      </c>
      <c r="B852" s="154">
        <v>42982</v>
      </c>
      <c r="C852" s="153" t="s">
        <v>1229</v>
      </c>
      <c r="D852" s="153" t="s">
        <v>1602</v>
      </c>
      <c r="E852" s="153" t="s">
        <v>1230</v>
      </c>
      <c r="F852" s="153">
        <v>1</v>
      </c>
      <c r="G852" s="153" t="s">
        <v>151</v>
      </c>
      <c r="H852" s="153">
        <v>1</v>
      </c>
      <c r="I852" s="153" t="s">
        <v>1757</v>
      </c>
      <c r="J852" s="153" t="s">
        <v>10</v>
      </c>
      <c r="K852" s="153" t="s">
        <v>11</v>
      </c>
      <c r="L852" s="153"/>
      <c r="M852" s="153" t="s">
        <v>150</v>
      </c>
      <c r="N852" s="153">
        <v>900185816</v>
      </c>
      <c r="O852" s="155">
        <v>7554622</v>
      </c>
      <c r="P852" s="7"/>
      <c r="Q852" s="12" t="str">
        <f>+IF(IFERROR(VLOOKUP(Tabla3[[#This Row],[Column14]],Tabla4[[NIT]:[TOTAL CREDITO]],3,FALSE),0)="",0,IFERROR(VLOOKUP(Tabla3[[#This Row],[Column14]],Tabla4[[NIT]:[TOTAL CREDITO]],3,FALSE),0))</f>
        <v>NO TIENE CUPO</v>
      </c>
      <c r="R852" s="9">
        <f>+IFERROR(VLOOKUP(Tabla3[[#This Row],[Column14]],Tabla4[[NIT]:[TOTAL CREDITO]],6,FALSE),0)</f>
        <v>0</v>
      </c>
      <c r="S8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2" s="5"/>
      <c r="AL852"/>
    </row>
    <row r="853" spans="1:38" ht="15" customHeight="1">
      <c r="A853" s="153" t="s">
        <v>1756</v>
      </c>
      <c r="B853" s="154">
        <v>42982</v>
      </c>
      <c r="C853" s="153" t="s">
        <v>1229</v>
      </c>
      <c r="D853" s="153" t="s">
        <v>1602</v>
      </c>
      <c r="E853" s="153" t="s">
        <v>1230</v>
      </c>
      <c r="F853" s="153">
        <v>1</v>
      </c>
      <c r="G853" s="153" t="s">
        <v>151</v>
      </c>
      <c r="H853" s="153">
        <v>1</v>
      </c>
      <c r="I853" s="153" t="s">
        <v>1757</v>
      </c>
      <c r="J853" s="153" t="s">
        <v>25</v>
      </c>
      <c r="K853" s="153" t="s">
        <v>26</v>
      </c>
      <c r="L853" s="153"/>
      <c r="M853" s="153" t="s">
        <v>150</v>
      </c>
      <c r="N853" s="153">
        <v>900185816</v>
      </c>
      <c r="O853" s="155">
        <v>3521008</v>
      </c>
      <c r="P853" s="7"/>
      <c r="Q853" s="12" t="str">
        <f>+IF(IFERROR(VLOOKUP(Tabla3[[#This Row],[Column14]],Tabla4[[NIT]:[TOTAL CREDITO]],3,FALSE),0)="",0,IFERROR(VLOOKUP(Tabla3[[#This Row],[Column14]],Tabla4[[NIT]:[TOTAL CREDITO]],3,FALSE),0))</f>
        <v>NO TIENE CUPO</v>
      </c>
      <c r="R853" s="9">
        <f>+IFERROR(VLOOKUP(Tabla3[[#This Row],[Column14]],Tabla4[[NIT]:[TOTAL CREDITO]],6,FALSE),0)</f>
        <v>0</v>
      </c>
      <c r="S8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3" s="5"/>
      <c r="AL853"/>
    </row>
    <row r="854" spans="1:38">
      <c r="A854" s="153" t="s">
        <v>1756</v>
      </c>
      <c r="B854" s="154">
        <v>42982</v>
      </c>
      <c r="C854" s="153" t="s">
        <v>1229</v>
      </c>
      <c r="D854" s="153" t="s">
        <v>1602</v>
      </c>
      <c r="E854" s="153" t="s">
        <v>1230</v>
      </c>
      <c r="F854" s="153">
        <v>1</v>
      </c>
      <c r="G854" s="153" t="s">
        <v>151</v>
      </c>
      <c r="H854" s="153">
        <v>1</v>
      </c>
      <c r="I854" s="153" t="s">
        <v>1757</v>
      </c>
      <c r="J854" s="153" t="s">
        <v>352</v>
      </c>
      <c r="K854" s="153" t="s">
        <v>353</v>
      </c>
      <c r="L854" s="153"/>
      <c r="M854" s="153" t="s">
        <v>150</v>
      </c>
      <c r="N854" s="153">
        <v>900185816</v>
      </c>
      <c r="O854" s="155">
        <v>6133613</v>
      </c>
      <c r="P854" s="7"/>
      <c r="Q854" s="12" t="str">
        <f>+IF(IFERROR(VLOOKUP(Tabla3[[#This Row],[Column14]],Tabla4[[NIT]:[TOTAL CREDITO]],3,FALSE),0)="",0,IFERROR(VLOOKUP(Tabla3[[#This Row],[Column14]],Tabla4[[NIT]:[TOTAL CREDITO]],3,FALSE),0))</f>
        <v>NO TIENE CUPO</v>
      </c>
      <c r="R854" s="9">
        <f>+IFERROR(VLOOKUP(Tabla3[[#This Row],[Column14]],Tabla4[[NIT]:[TOTAL CREDITO]],6,FALSE),0)</f>
        <v>0</v>
      </c>
      <c r="S8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4" s="5"/>
      <c r="AL854"/>
    </row>
    <row r="855" spans="1:38" ht="15" customHeight="1">
      <c r="A855" s="153" t="s">
        <v>1756</v>
      </c>
      <c r="B855" s="154">
        <v>42982</v>
      </c>
      <c r="C855" s="153" t="s">
        <v>1229</v>
      </c>
      <c r="D855" s="153" t="s">
        <v>1602</v>
      </c>
      <c r="E855" s="153" t="s">
        <v>1230</v>
      </c>
      <c r="F855" s="153">
        <v>1</v>
      </c>
      <c r="G855" s="153" t="s">
        <v>151</v>
      </c>
      <c r="H855" s="153">
        <v>1</v>
      </c>
      <c r="I855" s="153" t="s">
        <v>1757</v>
      </c>
      <c r="J855" s="153" t="s">
        <v>1550</v>
      </c>
      <c r="K855" s="153" t="s">
        <v>1426</v>
      </c>
      <c r="L855" s="153"/>
      <c r="M855" s="153" t="s">
        <v>150</v>
      </c>
      <c r="N855" s="153">
        <v>900185816</v>
      </c>
      <c r="O855" s="155">
        <v>3521008</v>
      </c>
      <c r="P855" s="7"/>
      <c r="Q855" s="12" t="str">
        <f>+IF(IFERROR(VLOOKUP(Tabla3[[#This Row],[Column14]],Tabla4[[NIT]:[TOTAL CREDITO]],3,FALSE),0)="",0,IFERROR(VLOOKUP(Tabla3[[#This Row],[Column14]],Tabla4[[NIT]:[TOTAL CREDITO]],3,FALSE),0))</f>
        <v>NO TIENE CUPO</v>
      </c>
      <c r="R855" s="9">
        <f>+IFERROR(VLOOKUP(Tabla3[[#This Row],[Column14]],Tabla4[[NIT]:[TOTAL CREDITO]],6,FALSE),0)</f>
        <v>0</v>
      </c>
      <c r="S8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5" s="5"/>
      <c r="AL855"/>
    </row>
    <row r="856" spans="1:38" ht="15" customHeight="1">
      <c r="A856" s="153" t="s">
        <v>1756</v>
      </c>
      <c r="B856" s="154">
        <v>42982</v>
      </c>
      <c r="C856" s="153" t="s">
        <v>1229</v>
      </c>
      <c r="D856" s="153" t="s">
        <v>1602</v>
      </c>
      <c r="E856" s="153" t="s">
        <v>1230</v>
      </c>
      <c r="F856" s="153">
        <v>1</v>
      </c>
      <c r="G856" s="153" t="s">
        <v>151</v>
      </c>
      <c r="H856" s="153">
        <v>1</v>
      </c>
      <c r="I856" s="153" t="s">
        <v>1757</v>
      </c>
      <c r="J856" s="153" t="s">
        <v>1428</v>
      </c>
      <c r="K856" s="153" t="s">
        <v>1430</v>
      </c>
      <c r="L856" s="153"/>
      <c r="M856" s="153" t="s">
        <v>150</v>
      </c>
      <c r="N856" s="153">
        <v>900185816</v>
      </c>
      <c r="O856" s="155">
        <v>3067227</v>
      </c>
      <c r="P856" s="7"/>
      <c r="Q856" s="12" t="str">
        <f>+IF(IFERROR(VLOOKUP(Tabla3[[#This Row],[Column14]],Tabla4[[NIT]:[TOTAL CREDITO]],3,FALSE),0)="",0,IFERROR(VLOOKUP(Tabla3[[#This Row],[Column14]],Tabla4[[NIT]:[TOTAL CREDITO]],3,FALSE),0))</f>
        <v>NO TIENE CUPO</v>
      </c>
      <c r="R856" s="9">
        <f>+IFERROR(VLOOKUP(Tabla3[[#This Row],[Column14]],Tabla4[[NIT]:[TOTAL CREDITO]],6,FALSE),0)</f>
        <v>0</v>
      </c>
      <c r="S8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6" s="5"/>
      <c r="AL856"/>
    </row>
    <row r="857" spans="1:38" ht="15" customHeight="1">
      <c r="A857" s="153" t="s">
        <v>1756</v>
      </c>
      <c r="B857" s="154">
        <v>42982</v>
      </c>
      <c r="C857" s="153" t="s">
        <v>1229</v>
      </c>
      <c r="D857" s="153" t="s">
        <v>1602</v>
      </c>
      <c r="E857" s="153" t="s">
        <v>1230</v>
      </c>
      <c r="F857" s="153">
        <v>2</v>
      </c>
      <c r="G857" s="153" t="s">
        <v>151</v>
      </c>
      <c r="H857" s="153">
        <v>2</v>
      </c>
      <c r="I857" s="153" t="s">
        <v>1757</v>
      </c>
      <c r="J857" s="153" t="s">
        <v>1428</v>
      </c>
      <c r="K857" s="153" t="s">
        <v>1429</v>
      </c>
      <c r="L857" s="153"/>
      <c r="M857" s="153" t="s">
        <v>150</v>
      </c>
      <c r="N857" s="153">
        <v>900185816</v>
      </c>
      <c r="O857" s="155">
        <v>3067227</v>
      </c>
      <c r="P857" s="7"/>
      <c r="Q857" s="12" t="str">
        <f>+IF(IFERROR(VLOOKUP(Tabla3[[#This Row],[Column14]],Tabla4[[NIT]:[TOTAL CREDITO]],3,FALSE),0)="",0,IFERROR(VLOOKUP(Tabla3[[#This Row],[Column14]],Tabla4[[NIT]:[TOTAL CREDITO]],3,FALSE),0))</f>
        <v>NO TIENE CUPO</v>
      </c>
      <c r="R857" s="9">
        <f>+IFERROR(VLOOKUP(Tabla3[[#This Row],[Column14]],Tabla4[[NIT]:[TOTAL CREDITO]],6,FALSE),0)</f>
        <v>0</v>
      </c>
      <c r="S8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7" s="5"/>
      <c r="AL857"/>
    </row>
    <row r="858" spans="1:38" ht="15" customHeight="1">
      <c r="A858" s="153" t="s">
        <v>1756</v>
      </c>
      <c r="B858" s="154">
        <v>42982</v>
      </c>
      <c r="C858" s="153" t="s">
        <v>1229</v>
      </c>
      <c r="D858" s="153" t="s">
        <v>1602</v>
      </c>
      <c r="E858" s="153" t="s">
        <v>1230</v>
      </c>
      <c r="F858" s="153">
        <v>1</v>
      </c>
      <c r="G858" s="153" t="s">
        <v>151</v>
      </c>
      <c r="H858" s="153">
        <v>1</v>
      </c>
      <c r="I858" s="153" t="s">
        <v>1757</v>
      </c>
      <c r="J858" s="153" t="s">
        <v>1428</v>
      </c>
      <c r="K858" s="153" t="s">
        <v>32</v>
      </c>
      <c r="L858" s="153"/>
      <c r="M858" s="153" t="s">
        <v>150</v>
      </c>
      <c r="N858" s="153">
        <v>900185816</v>
      </c>
      <c r="O858" s="155">
        <v>3067227</v>
      </c>
      <c r="P858" s="7"/>
      <c r="Q858" s="12" t="str">
        <f>+IF(IFERROR(VLOOKUP(Tabla3[[#This Row],[Column14]],Tabla4[[NIT]:[TOTAL CREDITO]],3,FALSE),0)="",0,IFERROR(VLOOKUP(Tabla3[[#This Row],[Column14]],Tabla4[[NIT]:[TOTAL CREDITO]],3,FALSE),0))</f>
        <v>NO TIENE CUPO</v>
      </c>
      <c r="R858" s="9">
        <f>+IFERROR(VLOOKUP(Tabla3[[#This Row],[Column14]],Tabla4[[NIT]:[TOTAL CREDITO]],6,FALSE),0)</f>
        <v>0</v>
      </c>
      <c r="S8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8" s="5"/>
      <c r="AL858"/>
    </row>
    <row r="859" spans="1:38" ht="15" customHeight="1">
      <c r="A859" s="153" t="s">
        <v>1758</v>
      </c>
      <c r="B859" s="154">
        <v>42982</v>
      </c>
      <c r="C859" s="153" t="s">
        <v>1229</v>
      </c>
      <c r="D859" s="153" t="s">
        <v>1546</v>
      </c>
      <c r="E859" s="153" t="s">
        <v>1230</v>
      </c>
      <c r="F859" s="153">
        <v>1</v>
      </c>
      <c r="G859" s="153" t="s">
        <v>52</v>
      </c>
      <c r="H859" s="153">
        <v>1</v>
      </c>
      <c r="I859" s="153" t="s">
        <v>1759</v>
      </c>
      <c r="J859" s="153" t="s">
        <v>1442</v>
      </c>
      <c r="K859" s="153" t="s">
        <v>16</v>
      </c>
      <c r="L859" s="153"/>
      <c r="M859" s="153" t="s">
        <v>121</v>
      </c>
      <c r="N859" s="153">
        <v>816008547</v>
      </c>
      <c r="O859" s="155">
        <v>11496063</v>
      </c>
      <c r="P859" s="7"/>
      <c r="Q859" s="12">
        <f>+IF(IFERROR(VLOOKUP(Tabla3[[#This Row],[Column14]],Tabla4[[NIT]:[TOTAL CREDITO]],3,FALSE),0)="",0,IFERROR(VLOOKUP(Tabla3[[#This Row],[Column14]],Tabla4[[NIT]:[TOTAL CREDITO]],3,FALSE),0))</f>
        <v>37800000</v>
      </c>
      <c r="R859" s="9">
        <f>+IFERROR(VLOOKUP(Tabla3[[#This Row],[Column14]],Tabla4[[NIT]:[TOTAL CREDITO]],6,FALSE),0)</f>
        <v>0</v>
      </c>
      <c r="S8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59" s="5"/>
      <c r="AL859"/>
    </row>
    <row r="860" spans="1:38" ht="15" customHeight="1">
      <c r="A860" s="153" t="s">
        <v>1758</v>
      </c>
      <c r="B860" s="154">
        <v>42982</v>
      </c>
      <c r="C860" s="153" t="s">
        <v>1229</v>
      </c>
      <c r="D860" s="153" t="s">
        <v>1546</v>
      </c>
      <c r="E860" s="153" t="s">
        <v>1230</v>
      </c>
      <c r="F860" s="153">
        <v>2</v>
      </c>
      <c r="G860" s="153" t="s">
        <v>52</v>
      </c>
      <c r="H860" s="153">
        <v>2</v>
      </c>
      <c r="I860" s="153" t="s">
        <v>1759</v>
      </c>
      <c r="J860" s="153" t="s">
        <v>27</v>
      </c>
      <c r="K860" s="153" t="s">
        <v>32</v>
      </c>
      <c r="L860" s="153"/>
      <c r="M860" s="153" t="s">
        <v>121</v>
      </c>
      <c r="N860" s="153">
        <v>816008547</v>
      </c>
      <c r="O860" s="155">
        <v>5789916</v>
      </c>
      <c r="P860" s="7"/>
      <c r="Q860" s="12">
        <f>+IF(IFERROR(VLOOKUP(Tabla3[[#This Row],[Column14]],Tabla4[[NIT]:[TOTAL CREDITO]],3,FALSE),0)="",0,IFERROR(VLOOKUP(Tabla3[[#This Row],[Column14]],Tabla4[[NIT]:[TOTAL CREDITO]],3,FALSE),0))</f>
        <v>37800000</v>
      </c>
      <c r="R860" s="9">
        <f>+IFERROR(VLOOKUP(Tabla3[[#This Row],[Column14]],Tabla4[[NIT]:[TOTAL CREDITO]],6,FALSE),0)</f>
        <v>0</v>
      </c>
      <c r="S8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0" s="5"/>
      <c r="AL860"/>
    </row>
    <row r="861" spans="1:38" ht="15" customHeight="1">
      <c r="A861" s="153" t="s">
        <v>1758</v>
      </c>
      <c r="B861" s="154">
        <v>42982</v>
      </c>
      <c r="C861" s="153" t="s">
        <v>1229</v>
      </c>
      <c r="D861" s="153" t="s">
        <v>1546</v>
      </c>
      <c r="E861" s="153" t="s">
        <v>1230</v>
      </c>
      <c r="F861" s="153">
        <v>4</v>
      </c>
      <c r="G861" s="153" t="s">
        <v>52</v>
      </c>
      <c r="H861" s="153">
        <v>4</v>
      </c>
      <c r="I861" s="153" t="s">
        <v>1759</v>
      </c>
      <c r="J861" s="153" t="s">
        <v>27</v>
      </c>
      <c r="K861" s="153" t="s">
        <v>16</v>
      </c>
      <c r="L861" s="153"/>
      <c r="M861" s="153" t="s">
        <v>121</v>
      </c>
      <c r="N861" s="153">
        <v>816008547</v>
      </c>
      <c r="O861" s="155">
        <v>5789916</v>
      </c>
      <c r="P861" s="7"/>
      <c r="Q861" s="12">
        <f>+IF(IFERROR(VLOOKUP(Tabla3[[#This Row],[Column14]],Tabla4[[NIT]:[TOTAL CREDITO]],3,FALSE),0)="",0,IFERROR(VLOOKUP(Tabla3[[#This Row],[Column14]],Tabla4[[NIT]:[TOTAL CREDITO]],3,FALSE),0))</f>
        <v>37800000</v>
      </c>
      <c r="R861" s="9">
        <f>+IFERROR(VLOOKUP(Tabla3[[#This Row],[Column14]],Tabla4[[NIT]:[TOTAL CREDITO]],6,FALSE),0)</f>
        <v>0</v>
      </c>
      <c r="S8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1" s="5"/>
      <c r="AL861"/>
    </row>
    <row r="862" spans="1:38" ht="15" customHeight="1">
      <c r="A862" s="153" t="s">
        <v>1758</v>
      </c>
      <c r="B862" s="154">
        <v>42982</v>
      </c>
      <c r="C862" s="153" t="s">
        <v>1229</v>
      </c>
      <c r="D862" s="153" t="s">
        <v>1546</v>
      </c>
      <c r="E862" s="153" t="s">
        <v>1230</v>
      </c>
      <c r="F862" s="153">
        <v>2</v>
      </c>
      <c r="G862" s="153" t="s">
        <v>52</v>
      </c>
      <c r="H862" s="153">
        <v>2</v>
      </c>
      <c r="I862" s="153" t="s">
        <v>1759</v>
      </c>
      <c r="J862" s="153" t="s">
        <v>27</v>
      </c>
      <c r="K862" s="153" t="s">
        <v>26</v>
      </c>
      <c r="L862" s="153"/>
      <c r="M862" s="153" t="s">
        <v>121</v>
      </c>
      <c r="N862" s="153">
        <v>816008547</v>
      </c>
      <c r="O862" s="155">
        <v>5789916</v>
      </c>
      <c r="P862" s="7"/>
      <c r="Q862" s="12">
        <f>+IF(IFERROR(VLOOKUP(Tabla3[[#This Row],[Column14]],Tabla4[[NIT]:[TOTAL CREDITO]],3,FALSE),0)="",0,IFERROR(VLOOKUP(Tabla3[[#This Row],[Column14]],Tabla4[[NIT]:[TOTAL CREDITO]],3,FALSE),0))</f>
        <v>37800000</v>
      </c>
      <c r="R862" s="9">
        <f>+IFERROR(VLOOKUP(Tabla3[[#This Row],[Column14]],Tabla4[[NIT]:[TOTAL CREDITO]],6,FALSE),0)</f>
        <v>0</v>
      </c>
      <c r="S8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2" s="5"/>
      <c r="AL862"/>
    </row>
    <row r="863" spans="1:38" ht="15" customHeight="1">
      <c r="A863" s="153" t="s">
        <v>1758</v>
      </c>
      <c r="B863" s="154">
        <v>42982</v>
      </c>
      <c r="C863" s="153" t="s">
        <v>1229</v>
      </c>
      <c r="D863" s="153" t="s">
        <v>1546</v>
      </c>
      <c r="E863" s="153" t="s">
        <v>1230</v>
      </c>
      <c r="F863" s="153">
        <v>2</v>
      </c>
      <c r="G863" s="153" t="s">
        <v>52</v>
      </c>
      <c r="H863" s="153">
        <v>2</v>
      </c>
      <c r="I863" s="153" t="s">
        <v>1759</v>
      </c>
      <c r="J863" s="153" t="s">
        <v>10</v>
      </c>
      <c r="K863" s="153" t="s">
        <v>13</v>
      </c>
      <c r="L863" s="153"/>
      <c r="M863" s="153" t="s">
        <v>121</v>
      </c>
      <c r="N863" s="153">
        <v>816008547</v>
      </c>
      <c r="O863" s="155">
        <v>7554622</v>
      </c>
      <c r="P863" s="7"/>
      <c r="Q863" s="12">
        <f>+IF(IFERROR(VLOOKUP(Tabla3[[#This Row],[Column14]],Tabla4[[NIT]:[TOTAL CREDITO]],3,FALSE),0)="",0,IFERROR(VLOOKUP(Tabla3[[#This Row],[Column14]],Tabla4[[NIT]:[TOTAL CREDITO]],3,FALSE),0))</f>
        <v>37800000</v>
      </c>
      <c r="R863" s="9">
        <f>+IFERROR(VLOOKUP(Tabla3[[#This Row],[Column14]],Tabla4[[NIT]:[TOTAL CREDITO]],6,FALSE),0)</f>
        <v>0</v>
      </c>
      <c r="S8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3" s="5"/>
      <c r="AL863"/>
    </row>
    <row r="864" spans="1:38" ht="15" customHeight="1">
      <c r="A864" s="153" t="s">
        <v>1758</v>
      </c>
      <c r="B864" s="154">
        <v>42982</v>
      </c>
      <c r="C864" s="153" t="s">
        <v>1229</v>
      </c>
      <c r="D864" s="153" t="s">
        <v>1546</v>
      </c>
      <c r="E864" s="153" t="s">
        <v>1230</v>
      </c>
      <c r="F864" s="153">
        <v>4</v>
      </c>
      <c r="G864" s="153" t="s">
        <v>52</v>
      </c>
      <c r="H864" s="153">
        <v>4</v>
      </c>
      <c r="I864" s="153" t="s">
        <v>1759</v>
      </c>
      <c r="J864" s="153" t="s">
        <v>10</v>
      </c>
      <c r="K864" s="153" t="s">
        <v>11</v>
      </c>
      <c r="L864" s="153"/>
      <c r="M864" s="153" t="s">
        <v>121</v>
      </c>
      <c r="N864" s="153">
        <v>816008547</v>
      </c>
      <c r="O864" s="155">
        <v>7554622</v>
      </c>
      <c r="P864" s="7"/>
      <c r="Q864" s="12">
        <f>+IF(IFERROR(VLOOKUP(Tabla3[[#This Row],[Column14]],Tabla4[[NIT]:[TOTAL CREDITO]],3,FALSE),0)="",0,IFERROR(VLOOKUP(Tabla3[[#This Row],[Column14]],Tabla4[[NIT]:[TOTAL CREDITO]],3,FALSE),0))</f>
        <v>37800000</v>
      </c>
      <c r="R864" s="9">
        <f>+IFERROR(VLOOKUP(Tabla3[[#This Row],[Column14]],Tabla4[[NIT]:[TOTAL CREDITO]],6,FALSE),0)</f>
        <v>0</v>
      </c>
      <c r="S8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4" s="5"/>
      <c r="AL864"/>
    </row>
    <row r="865" spans="1:38" ht="15" customHeight="1">
      <c r="A865" s="153" t="s">
        <v>1758</v>
      </c>
      <c r="B865" s="154">
        <v>42982</v>
      </c>
      <c r="C865" s="153" t="s">
        <v>1229</v>
      </c>
      <c r="D865" s="153" t="s">
        <v>1546</v>
      </c>
      <c r="E865" s="153" t="s">
        <v>1230</v>
      </c>
      <c r="F865" s="153">
        <v>3</v>
      </c>
      <c r="G865" s="153" t="s">
        <v>52</v>
      </c>
      <c r="H865" s="153">
        <v>3</v>
      </c>
      <c r="I865" s="153" t="s">
        <v>1759</v>
      </c>
      <c r="J865" s="153" t="s">
        <v>25</v>
      </c>
      <c r="K865" s="153" t="s">
        <v>31</v>
      </c>
      <c r="L865" s="153"/>
      <c r="M865" s="153" t="s">
        <v>121</v>
      </c>
      <c r="N865" s="153">
        <v>816008547</v>
      </c>
      <c r="O865" s="155">
        <v>3521008</v>
      </c>
      <c r="P865" s="7"/>
      <c r="Q865" s="12">
        <f>+IF(IFERROR(VLOOKUP(Tabla3[[#This Row],[Column14]],Tabla4[[NIT]:[TOTAL CREDITO]],3,FALSE),0)="",0,IFERROR(VLOOKUP(Tabla3[[#This Row],[Column14]],Tabla4[[NIT]:[TOTAL CREDITO]],3,FALSE),0))</f>
        <v>37800000</v>
      </c>
      <c r="R865" s="9">
        <f>+IFERROR(VLOOKUP(Tabla3[[#This Row],[Column14]],Tabla4[[NIT]:[TOTAL CREDITO]],6,FALSE),0)</f>
        <v>0</v>
      </c>
      <c r="S8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5" s="5"/>
      <c r="AL865"/>
    </row>
    <row r="866" spans="1:38" ht="15" customHeight="1">
      <c r="A866" s="153" t="s">
        <v>1758</v>
      </c>
      <c r="B866" s="154">
        <v>42982</v>
      </c>
      <c r="C866" s="153" t="s">
        <v>1229</v>
      </c>
      <c r="D866" s="153" t="s">
        <v>1546</v>
      </c>
      <c r="E866" s="153" t="s">
        <v>1230</v>
      </c>
      <c r="F866" s="153">
        <v>2</v>
      </c>
      <c r="G866" s="153" t="s">
        <v>52</v>
      </c>
      <c r="H866" s="153">
        <v>2</v>
      </c>
      <c r="I866" s="153" t="s">
        <v>1759</v>
      </c>
      <c r="J866" s="153" t="s">
        <v>1422</v>
      </c>
      <c r="K866" s="153" t="s">
        <v>1423</v>
      </c>
      <c r="L866" s="153"/>
      <c r="M866" s="153" t="s">
        <v>121</v>
      </c>
      <c r="N866" s="153">
        <v>816008547</v>
      </c>
      <c r="O866" s="155">
        <v>7730252</v>
      </c>
      <c r="P866" s="7"/>
      <c r="Q866" s="12">
        <f>+IF(IFERROR(VLOOKUP(Tabla3[[#This Row],[Column14]],Tabla4[[NIT]:[TOTAL CREDITO]],3,FALSE),0)="",0,IFERROR(VLOOKUP(Tabla3[[#This Row],[Column14]],Tabla4[[NIT]:[TOTAL CREDITO]],3,FALSE),0))</f>
        <v>37800000</v>
      </c>
      <c r="R866" s="9">
        <f>+IFERROR(VLOOKUP(Tabla3[[#This Row],[Column14]],Tabla4[[NIT]:[TOTAL CREDITO]],6,FALSE),0)</f>
        <v>0</v>
      </c>
      <c r="S8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6" s="5"/>
      <c r="AL866"/>
    </row>
    <row r="867" spans="1:38" ht="15" customHeight="1">
      <c r="A867" s="153" t="s">
        <v>1758</v>
      </c>
      <c r="B867" s="154">
        <v>42982</v>
      </c>
      <c r="C867" s="153" t="s">
        <v>1229</v>
      </c>
      <c r="D867" s="153" t="s">
        <v>1546</v>
      </c>
      <c r="E867" s="153" t="s">
        <v>1230</v>
      </c>
      <c r="F867" s="153">
        <v>5</v>
      </c>
      <c r="G867" s="153" t="s">
        <v>52</v>
      </c>
      <c r="H867" s="153">
        <v>5</v>
      </c>
      <c r="I867" s="153" t="s">
        <v>1759</v>
      </c>
      <c r="J867" s="153" t="s">
        <v>352</v>
      </c>
      <c r="K867" s="153" t="s">
        <v>353</v>
      </c>
      <c r="L867" s="153"/>
      <c r="M867" s="153" t="s">
        <v>121</v>
      </c>
      <c r="N867" s="153">
        <v>816008547</v>
      </c>
      <c r="O867" s="155">
        <v>6133613</v>
      </c>
      <c r="P867" s="7"/>
      <c r="Q867" s="12">
        <f>+IF(IFERROR(VLOOKUP(Tabla3[[#This Row],[Column14]],Tabla4[[NIT]:[TOTAL CREDITO]],3,FALSE),0)="",0,IFERROR(VLOOKUP(Tabla3[[#This Row],[Column14]],Tabla4[[NIT]:[TOTAL CREDITO]],3,FALSE),0))</f>
        <v>37800000</v>
      </c>
      <c r="R867" s="9">
        <f>+IFERROR(VLOOKUP(Tabla3[[#This Row],[Column14]],Tabla4[[NIT]:[TOTAL CREDITO]],6,FALSE),0)</f>
        <v>0</v>
      </c>
      <c r="S8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7" s="5"/>
      <c r="AL867"/>
    </row>
    <row r="868" spans="1:38" ht="15" customHeight="1">
      <c r="A868" s="153" t="s">
        <v>1758</v>
      </c>
      <c r="B868" s="154">
        <v>42982</v>
      </c>
      <c r="C868" s="153" t="s">
        <v>1229</v>
      </c>
      <c r="D868" s="153" t="s">
        <v>1546</v>
      </c>
      <c r="E868" s="153" t="s">
        <v>1230</v>
      </c>
      <c r="F868" s="153">
        <v>1</v>
      </c>
      <c r="G868" s="153" t="s">
        <v>52</v>
      </c>
      <c r="H868" s="153">
        <v>1</v>
      </c>
      <c r="I868" s="153" t="s">
        <v>1759</v>
      </c>
      <c r="J868" s="153" t="s">
        <v>352</v>
      </c>
      <c r="K868" s="153" t="s">
        <v>44</v>
      </c>
      <c r="L868" s="153"/>
      <c r="M868" s="153" t="s">
        <v>121</v>
      </c>
      <c r="N868" s="153">
        <v>816008547</v>
      </c>
      <c r="O868" s="155">
        <v>6133613</v>
      </c>
      <c r="P868" s="7"/>
      <c r="Q868" s="12">
        <f>+IF(IFERROR(VLOOKUP(Tabla3[[#This Row],[Column14]],Tabla4[[NIT]:[TOTAL CREDITO]],3,FALSE),0)="",0,IFERROR(VLOOKUP(Tabla3[[#This Row],[Column14]],Tabla4[[NIT]:[TOTAL CREDITO]],3,FALSE),0))</f>
        <v>37800000</v>
      </c>
      <c r="R868" s="9">
        <f>+IFERROR(VLOOKUP(Tabla3[[#This Row],[Column14]],Tabla4[[NIT]:[TOTAL CREDITO]],6,FALSE),0)</f>
        <v>0</v>
      </c>
      <c r="S8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8" s="5"/>
      <c r="AL868"/>
    </row>
    <row r="869" spans="1:38" ht="15" customHeight="1">
      <c r="A869" s="153" t="s">
        <v>1758</v>
      </c>
      <c r="B869" s="154">
        <v>42982</v>
      </c>
      <c r="C869" s="153" t="s">
        <v>1229</v>
      </c>
      <c r="D869" s="153" t="s">
        <v>1546</v>
      </c>
      <c r="E869" s="153" t="s">
        <v>1230</v>
      </c>
      <c r="F869" s="153">
        <v>1</v>
      </c>
      <c r="G869" s="153" t="s">
        <v>52</v>
      </c>
      <c r="H869" s="153">
        <v>1</v>
      </c>
      <c r="I869" s="153" t="s">
        <v>1759</v>
      </c>
      <c r="J869" s="153" t="s">
        <v>352</v>
      </c>
      <c r="K869" s="153" t="s">
        <v>17</v>
      </c>
      <c r="L869" s="153"/>
      <c r="M869" s="153" t="s">
        <v>121</v>
      </c>
      <c r="N869" s="153">
        <v>816008547</v>
      </c>
      <c r="O869" s="155">
        <v>6133613</v>
      </c>
      <c r="P869" s="7"/>
      <c r="Q869" s="12">
        <f>+IF(IFERROR(VLOOKUP(Tabla3[[#This Row],[Column14]],Tabla4[[NIT]:[TOTAL CREDITO]],3,FALSE),0)="",0,IFERROR(VLOOKUP(Tabla3[[#This Row],[Column14]],Tabla4[[NIT]:[TOTAL CREDITO]],3,FALSE),0))</f>
        <v>37800000</v>
      </c>
      <c r="R869" s="9">
        <f>+IFERROR(VLOOKUP(Tabla3[[#This Row],[Column14]],Tabla4[[NIT]:[TOTAL CREDITO]],6,FALSE),0)</f>
        <v>0</v>
      </c>
      <c r="S8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69" s="5"/>
      <c r="AL869"/>
    </row>
    <row r="870" spans="1:38" ht="15" customHeight="1">
      <c r="A870" s="153" t="s">
        <v>1758</v>
      </c>
      <c r="B870" s="154">
        <v>42982</v>
      </c>
      <c r="C870" s="153" t="s">
        <v>1229</v>
      </c>
      <c r="D870" s="153" t="s">
        <v>1546</v>
      </c>
      <c r="E870" s="153" t="s">
        <v>1230</v>
      </c>
      <c r="F870" s="153">
        <v>1</v>
      </c>
      <c r="G870" s="153" t="s">
        <v>52</v>
      </c>
      <c r="H870" s="153">
        <v>1</v>
      </c>
      <c r="I870" s="153" t="s">
        <v>1759</v>
      </c>
      <c r="J870" s="153" t="s">
        <v>352</v>
      </c>
      <c r="K870" s="153" t="s">
        <v>472</v>
      </c>
      <c r="L870" s="153"/>
      <c r="M870" s="153" t="s">
        <v>121</v>
      </c>
      <c r="N870" s="153">
        <v>816008547</v>
      </c>
      <c r="O870" s="155">
        <v>6133613</v>
      </c>
      <c r="P870" s="7"/>
      <c r="Q870" s="12">
        <f>+IF(IFERROR(VLOOKUP(Tabla3[[#This Row],[Column14]],Tabla4[[NIT]:[TOTAL CREDITO]],3,FALSE),0)="",0,IFERROR(VLOOKUP(Tabla3[[#This Row],[Column14]],Tabla4[[NIT]:[TOTAL CREDITO]],3,FALSE),0))</f>
        <v>37800000</v>
      </c>
      <c r="R870" s="9">
        <f>+IFERROR(VLOOKUP(Tabla3[[#This Row],[Column14]],Tabla4[[NIT]:[TOTAL CREDITO]],6,FALSE),0)</f>
        <v>0</v>
      </c>
      <c r="S8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0" s="5"/>
      <c r="AL870"/>
    </row>
    <row r="871" spans="1:38" ht="15" customHeight="1">
      <c r="A871" s="153" t="s">
        <v>1758</v>
      </c>
      <c r="B871" s="154">
        <v>42982</v>
      </c>
      <c r="C871" s="153" t="s">
        <v>1229</v>
      </c>
      <c r="D871" s="153" t="s">
        <v>1546</v>
      </c>
      <c r="E871" s="153" t="s">
        <v>1230</v>
      </c>
      <c r="F871" s="153">
        <v>5</v>
      </c>
      <c r="G871" s="153" t="s">
        <v>52</v>
      </c>
      <c r="H871" s="153">
        <v>5</v>
      </c>
      <c r="I871" s="153" t="s">
        <v>1759</v>
      </c>
      <c r="J871" s="153" t="s">
        <v>1550</v>
      </c>
      <c r="K871" s="153" t="s">
        <v>1438</v>
      </c>
      <c r="L871" s="153"/>
      <c r="M871" s="153" t="s">
        <v>121</v>
      </c>
      <c r="N871" s="153">
        <v>816008547</v>
      </c>
      <c r="O871" s="155">
        <v>3521008</v>
      </c>
      <c r="P871" s="7"/>
      <c r="Q871" s="12">
        <f>+IF(IFERROR(VLOOKUP(Tabla3[[#This Row],[Column14]],Tabla4[[NIT]:[TOTAL CREDITO]],3,FALSE),0)="",0,IFERROR(VLOOKUP(Tabla3[[#This Row],[Column14]],Tabla4[[NIT]:[TOTAL CREDITO]],3,FALSE),0))</f>
        <v>37800000</v>
      </c>
      <c r="R871" s="9">
        <f>+IFERROR(VLOOKUP(Tabla3[[#This Row],[Column14]],Tabla4[[NIT]:[TOTAL CREDITO]],6,FALSE),0)</f>
        <v>0</v>
      </c>
      <c r="S8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1" s="5"/>
      <c r="AL871"/>
    </row>
    <row r="872" spans="1:38" ht="15" customHeight="1">
      <c r="A872" s="153" t="s">
        <v>1758</v>
      </c>
      <c r="B872" s="154">
        <v>42982</v>
      </c>
      <c r="C872" s="153" t="s">
        <v>1229</v>
      </c>
      <c r="D872" s="153" t="s">
        <v>1546</v>
      </c>
      <c r="E872" s="153" t="s">
        <v>1230</v>
      </c>
      <c r="F872" s="153">
        <v>2</v>
      </c>
      <c r="G872" s="153" t="s">
        <v>52</v>
      </c>
      <c r="H872" s="153">
        <v>2</v>
      </c>
      <c r="I872" s="153" t="s">
        <v>1759</v>
      </c>
      <c r="J872" s="153" t="s">
        <v>1428</v>
      </c>
      <c r="K872" s="153" t="s">
        <v>1430</v>
      </c>
      <c r="L872" s="153"/>
      <c r="M872" s="153" t="s">
        <v>121</v>
      </c>
      <c r="N872" s="153">
        <v>816008547</v>
      </c>
      <c r="O872" s="155">
        <v>3067227</v>
      </c>
      <c r="P872" s="7"/>
      <c r="Q872" s="12">
        <f>+IF(IFERROR(VLOOKUP(Tabla3[[#This Row],[Column14]],Tabla4[[NIT]:[TOTAL CREDITO]],3,FALSE),0)="",0,IFERROR(VLOOKUP(Tabla3[[#This Row],[Column14]],Tabla4[[NIT]:[TOTAL CREDITO]],3,FALSE),0))</f>
        <v>37800000</v>
      </c>
      <c r="R872" s="9">
        <f>+IFERROR(VLOOKUP(Tabla3[[#This Row],[Column14]],Tabla4[[NIT]:[TOTAL CREDITO]],6,FALSE),0)</f>
        <v>0</v>
      </c>
      <c r="S8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2" s="5"/>
      <c r="AL872"/>
    </row>
    <row r="873" spans="1:38" ht="15" customHeight="1">
      <c r="A873" s="153" t="s">
        <v>1758</v>
      </c>
      <c r="B873" s="154">
        <v>42982</v>
      </c>
      <c r="C873" s="153" t="s">
        <v>1229</v>
      </c>
      <c r="D873" s="153" t="s">
        <v>1546</v>
      </c>
      <c r="E873" s="153" t="s">
        <v>1230</v>
      </c>
      <c r="F873" s="153">
        <v>3</v>
      </c>
      <c r="G873" s="153" t="s">
        <v>52</v>
      </c>
      <c r="H873" s="153">
        <v>3</v>
      </c>
      <c r="I873" s="153" t="s">
        <v>1759</v>
      </c>
      <c r="J873" s="153" t="s">
        <v>1428</v>
      </c>
      <c r="K873" s="153" t="s">
        <v>32</v>
      </c>
      <c r="L873" s="153"/>
      <c r="M873" s="153" t="s">
        <v>121</v>
      </c>
      <c r="N873" s="153">
        <v>816008547</v>
      </c>
      <c r="O873" s="155">
        <v>3067227</v>
      </c>
      <c r="P873" s="7"/>
      <c r="Q873" s="12">
        <f>+IF(IFERROR(VLOOKUP(Tabla3[[#This Row],[Column14]],Tabla4[[NIT]:[TOTAL CREDITO]],3,FALSE),0)="",0,IFERROR(VLOOKUP(Tabla3[[#This Row],[Column14]],Tabla4[[NIT]:[TOTAL CREDITO]],3,FALSE),0))</f>
        <v>37800000</v>
      </c>
      <c r="R873" s="9">
        <f>+IFERROR(VLOOKUP(Tabla3[[#This Row],[Column14]],Tabla4[[NIT]:[TOTAL CREDITO]],6,FALSE),0)</f>
        <v>0</v>
      </c>
      <c r="S8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3" s="5"/>
      <c r="AL873"/>
    </row>
    <row r="874" spans="1:38" ht="15" customHeight="1">
      <c r="A874" s="153" t="s">
        <v>1758</v>
      </c>
      <c r="B874" s="154">
        <v>42982</v>
      </c>
      <c r="C874" s="153" t="s">
        <v>1229</v>
      </c>
      <c r="D874" s="153" t="s">
        <v>1546</v>
      </c>
      <c r="E874" s="153" t="s">
        <v>1230</v>
      </c>
      <c r="F874" s="153">
        <v>3</v>
      </c>
      <c r="G874" s="153" t="s">
        <v>52</v>
      </c>
      <c r="H874" s="153">
        <v>3</v>
      </c>
      <c r="I874" s="153" t="s">
        <v>1759</v>
      </c>
      <c r="J874" s="153" t="s">
        <v>1232</v>
      </c>
      <c r="K874" s="153" t="s">
        <v>353</v>
      </c>
      <c r="L874" s="153"/>
      <c r="M874" s="153" t="s">
        <v>121</v>
      </c>
      <c r="N874" s="153">
        <v>816008547</v>
      </c>
      <c r="O874" s="155">
        <v>5453782</v>
      </c>
      <c r="P874" s="7"/>
      <c r="Q874" s="12">
        <f>+IF(IFERROR(VLOOKUP(Tabla3[[#This Row],[Column14]],Tabla4[[NIT]:[TOTAL CREDITO]],3,FALSE),0)="",0,IFERROR(VLOOKUP(Tabla3[[#This Row],[Column14]],Tabla4[[NIT]:[TOTAL CREDITO]],3,FALSE),0))</f>
        <v>37800000</v>
      </c>
      <c r="R874" s="9">
        <f>+IFERROR(VLOOKUP(Tabla3[[#This Row],[Column14]],Tabla4[[NIT]:[TOTAL CREDITO]],6,FALSE),0)</f>
        <v>0</v>
      </c>
      <c r="S8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4" s="5"/>
      <c r="AL874"/>
    </row>
    <row r="875" spans="1:38" ht="15" customHeight="1">
      <c r="A875" s="153" t="s">
        <v>1758</v>
      </c>
      <c r="B875" s="154">
        <v>42982</v>
      </c>
      <c r="C875" s="153" t="s">
        <v>1229</v>
      </c>
      <c r="D875" s="153" t="s">
        <v>1546</v>
      </c>
      <c r="E875" s="153" t="s">
        <v>1230</v>
      </c>
      <c r="F875" s="153">
        <v>2</v>
      </c>
      <c r="G875" s="153" t="s">
        <v>52</v>
      </c>
      <c r="H875" s="153">
        <v>2</v>
      </c>
      <c r="I875" s="153" t="s">
        <v>1759</v>
      </c>
      <c r="J875" s="153" t="s">
        <v>1232</v>
      </c>
      <c r="K875" s="153" t="s">
        <v>17</v>
      </c>
      <c r="L875" s="153"/>
      <c r="M875" s="153" t="s">
        <v>121</v>
      </c>
      <c r="N875" s="153">
        <v>816008547</v>
      </c>
      <c r="O875" s="155">
        <v>5453782</v>
      </c>
      <c r="P875" s="7"/>
      <c r="Q875" s="12">
        <f>+IF(IFERROR(VLOOKUP(Tabla3[[#This Row],[Column14]],Tabla4[[NIT]:[TOTAL CREDITO]],3,FALSE),0)="",0,IFERROR(VLOOKUP(Tabla3[[#This Row],[Column14]],Tabla4[[NIT]:[TOTAL CREDITO]],3,FALSE),0))</f>
        <v>37800000</v>
      </c>
      <c r="R875" s="9">
        <f>+IFERROR(VLOOKUP(Tabla3[[#This Row],[Column14]],Tabla4[[NIT]:[TOTAL CREDITO]],6,FALSE),0)</f>
        <v>0</v>
      </c>
      <c r="S8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5" s="5"/>
      <c r="AL875"/>
    </row>
    <row r="876" spans="1:38" ht="15" customHeight="1">
      <c r="A876" s="153" t="s">
        <v>1758</v>
      </c>
      <c r="B876" s="154">
        <v>42982</v>
      </c>
      <c r="C876" s="153" t="s">
        <v>1229</v>
      </c>
      <c r="D876" s="153" t="s">
        <v>1546</v>
      </c>
      <c r="E876" s="153" t="s">
        <v>1230</v>
      </c>
      <c r="F876" s="153">
        <v>1</v>
      </c>
      <c r="G876" s="153" t="s">
        <v>52</v>
      </c>
      <c r="H876" s="153">
        <v>1</v>
      </c>
      <c r="I876" s="153" t="s">
        <v>1759</v>
      </c>
      <c r="J876" s="153" t="s">
        <v>1232</v>
      </c>
      <c r="K876" s="153" t="s">
        <v>44</v>
      </c>
      <c r="L876" s="153"/>
      <c r="M876" s="153" t="s">
        <v>121</v>
      </c>
      <c r="N876" s="153">
        <v>816008547</v>
      </c>
      <c r="O876" s="155">
        <v>5453782</v>
      </c>
      <c r="P876" s="7"/>
      <c r="Q876" s="12">
        <f>+IF(IFERROR(VLOOKUP(Tabla3[[#This Row],[Column14]],Tabla4[[NIT]:[TOTAL CREDITO]],3,FALSE),0)="",0,IFERROR(VLOOKUP(Tabla3[[#This Row],[Column14]],Tabla4[[NIT]:[TOTAL CREDITO]],3,FALSE),0))</f>
        <v>37800000</v>
      </c>
      <c r="R876" s="9">
        <f>+IFERROR(VLOOKUP(Tabla3[[#This Row],[Column14]],Tabla4[[NIT]:[TOTAL CREDITO]],6,FALSE),0)</f>
        <v>0</v>
      </c>
      <c r="S8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6" s="5"/>
      <c r="AL876"/>
    </row>
    <row r="877" spans="1:38" ht="15" customHeight="1">
      <c r="A877" s="153" t="s">
        <v>1760</v>
      </c>
      <c r="B877" s="154">
        <v>42982</v>
      </c>
      <c r="C877" s="153" t="s">
        <v>1229</v>
      </c>
      <c r="D877" s="153" t="s">
        <v>1546</v>
      </c>
      <c r="E877" s="153" t="s">
        <v>1230</v>
      </c>
      <c r="F877" s="153">
        <v>1</v>
      </c>
      <c r="G877" s="153" t="s">
        <v>52</v>
      </c>
      <c r="H877" s="153">
        <v>1</v>
      </c>
      <c r="I877" s="153" t="s">
        <v>1761</v>
      </c>
      <c r="J877" s="153" t="s">
        <v>1442</v>
      </c>
      <c r="K877" s="153" t="s">
        <v>1443</v>
      </c>
      <c r="L877" s="153"/>
      <c r="M877" s="153" t="s">
        <v>118</v>
      </c>
      <c r="N877" s="153">
        <v>816008547</v>
      </c>
      <c r="O877" s="155">
        <v>11496063</v>
      </c>
      <c r="P877" s="7"/>
      <c r="Q877" s="12">
        <f>+IF(IFERROR(VLOOKUP(Tabla3[[#This Row],[Column14]],Tabla4[[NIT]:[TOTAL CREDITO]],3,FALSE),0)="",0,IFERROR(VLOOKUP(Tabla3[[#This Row],[Column14]],Tabla4[[NIT]:[TOTAL CREDITO]],3,FALSE),0))</f>
        <v>37800000</v>
      </c>
      <c r="R877" s="9">
        <f>+IFERROR(VLOOKUP(Tabla3[[#This Row],[Column14]],Tabla4[[NIT]:[TOTAL CREDITO]],6,FALSE),0)</f>
        <v>0</v>
      </c>
      <c r="S8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7" s="5"/>
      <c r="AL877"/>
    </row>
    <row r="878" spans="1:38" ht="15" customHeight="1">
      <c r="A878" s="153" t="s">
        <v>1760</v>
      </c>
      <c r="B878" s="154">
        <v>42982</v>
      </c>
      <c r="C878" s="153" t="s">
        <v>1229</v>
      </c>
      <c r="D878" s="153" t="s">
        <v>1546</v>
      </c>
      <c r="E878" s="153" t="s">
        <v>1230</v>
      </c>
      <c r="F878" s="153">
        <v>1</v>
      </c>
      <c r="G878" s="153" t="s">
        <v>52</v>
      </c>
      <c r="H878" s="153">
        <v>1</v>
      </c>
      <c r="I878" s="153" t="s">
        <v>1761</v>
      </c>
      <c r="J878" s="153" t="s">
        <v>14</v>
      </c>
      <c r="K878" s="153" t="s">
        <v>17</v>
      </c>
      <c r="L878" s="153"/>
      <c r="M878" s="153" t="s">
        <v>118</v>
      </c>
      <c r="N878" s="153">
        <v>816008547</v>
      </c>
      <c r="O878" s="155">
        <v>3360504</v>
      </c>
      <c r="P878" s="7"/>
      <c r="Q878" s="12">
        <f>+IF(IFERROR(VLOOKUP(Tabla3[[#This Row],[Column14]],Tabla4[[NIT]:[TOTAL CREDITO]],3,FALSE),0)="",0,IFERROR(VLOOKUP(Tabla3[[#This Row],[Column14]],Tabla4[[NIT]:[TOTAL CREDITO]],3,FALSE),0))</f>
        <v>37800000</v>
      </c>
      <c r="R878" s="9">
        <f>+IFERROR(VLOOKUP(Tabla3[[#This Row],[Column14]],Tabla4[[NIT]:[TOTAL CREDITO]],6,FALSE),0)</f>
        <v>0</v>
      </c>
      <c r="S8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8" s="5"/>
      <c r="AL878"/>
    </row>
    <row r="879" spans="1:38" ht="15" customHeight="1">
      <c r="A879" s="153" t="s">
        <v>1760</v>
      </c>
      <c r="B879" s="154">
        <v>42982</v>
      </c>
      <c r="C879" s="153" t="s">
        <v>1229</v>
      </c>
      <c r="D879" s="153" t="s">
        <v>1546</v>
      </c>
      <c r="E879" s="153" t="s">
        <v>1230</v>
      </c>
      <c r="F879" s="153">
        <v>2</v>
      </c>
      <c r="G879" s="153" t="s">
        <v>52</v>
      </c>
      <c r="H879" s="153">
        <v>2</v>
      </c>
      <c r="I879" s="153" t="s">
        <v>1761</v>
      </c>
      <c r="J879" s="153" t="s">
        <v>14</v>
      </c>
      <c r="K879" s="153" t="s">
        <v>16</v>
      </c>
      <c r="L879" s="153"/>
      <c r="M879" s="153" t="s">
        <v>118</v>
      </c>
      <c r="N879" s="153">
        <v>816008547</v>
      </c>
      <c r="O879" s="155">
        <v>3360504</v>
      </c>
      <c r="P879" s="7"/>
      <c r="Q879" s="12">
        <f>+IF(IFERROR(VLOOKUP(Tabla3[[#This Row],[Column14]],Tabla4[[NIT]:[TOTAL CREDITO]],3,FALSE),0)="",0,IFERROR(VLOOKUP(Tabla3[[#This Row],[Column14]],Tabla4[[NIT]:[TOTAL CREDITO]],3,FALSE),0))</f>
        <v>37800000</v>
      </c>
      <c r="R879" s="9">
        <f>+IFERROR(VLOOKUP(Tabla3[[#This Row],[Column14]],Tabla4[[NIT]:[TOTAL CREDITO]],6,FALSE),0)</f>
        <v>0</v>
      </c>
      <c r="S8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79" s="5"/>
      <c r="AL879"/>
    </row>
    <row r="880" spans="1:38" ht="15" customHeight="1">
      <c r="A880" s="153" t="s">
        <v>1760</v>
      </c>
      <c r="B880" s="154">
        <v>42982</v>
      </c>
      <c r="C880" s="153" t="s">
        <v>1229</v>
      </c>
      <c r="D880" s="153" t="s">
        <v>1546</v>
      </c>
      <c r="E880" s="153" t="s">
        <v>1230</v>
      </c>
      <c r="F880" s="153">
        <v>2</v>
      </c>
      <c r="G880" s="153" t="s">
        <v>52</v>
      </c>
      <c r="H880" s="153">
        <v>2</v>
      </c>
      <c r="I880" s="153" t="s">
        <v>1761</v>
      </c>
      <c r="J880" s="153" t="s">
        <v>14</v>
      </c>
      <c r="K880" s="153" t="s">
        <v>15</v>
      </c>
      <c r="L880" s="153"/>
      <c r="M880" s="153" t="s">
        <v>118</v>
      </c>
      <c r="N880" s="153">
        <v>816008547</v>
      </c>
      <c r="O880" s="155">
        <v>3360504</v>
      </c>
      <c r="P880" s="7"/>
      <c r="Q880" s="12">
        <f>+IF(IFERROR(VLOOKUP(Tabla3[[#This Row],[Column14]],Tabla4[[NIT]:[TOTAL CREDITO]],3,FALSE),0)="",0,IFERROR(VLOOKUP(Tabla3[[#This Row],[Column14]],Tabla4[[NIT]:[TOTAL CREDITO]],3,FALSE),0))</f>
        <v>37800000</v>
      </c>
      <c r="R880" s="9">
        <f>+IFERROR(VLOOKUP(Tabla3[[#This Row],[Column14]],Tabla4[[NIT]:[TOTAL CREDITO]],6,FALSE),0)</f>
        <v>0</v>
      </c>
      <c r="S8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0" s="5"/>
      <c r="AL880"/>
    </row>
    <row r="881" spans="1:38" ht="15" customHeight="1">
      <c r="A881" s="153" t="s">
        <v>1760</v>
      </c>
      <c r="B881" s="154">
        <v>42982</v>
      </c>
      <c r="C881" s="153" t="s">
        <v>1229</v>
      </c>
      <c r="D881" s="153" t="s">
        <v>1546</v>
      </c>
      <c r="E881" s="153" t="s">
        <v>1230</v>
      </c>
      <c r="F881" s="153">
        <v>1</v>
      </c>
      <c r="G881" s="153" t="s">
        <v>52</v>
      </c>
      <c r="H881" s="153">
        <v>1</v>
      </c>
      <c r="I881" s="153" t="s">
        <v>1761</v>
      </c>
      <c r="J881" s="153" t="s">
        <v>1439</v>
      </c>
      <c r="K881" s="153" t="s">
        <v>1440</v>
      </c>
      <c r="L881" s="153"/>
      <c r="M881" s="153" t="s">
        <v>118</v>
      </c>
      <c r="N881" s="153">
        <v>816008547</v>
      </c>
      <c r="O881" s="155">
        <v>3588235</v>
      </c>
      <c r="P881" s="7"/>
      <c r="Q881" s="12">
        <f>+IF(IFERROR(VLOOKUP(Tabla3[[#This Row],[Column14]],Tabla4[[NIT]:[TOTAL CREDITO]],3,FALSE),0)="",0,IFERROR(VLOOKUP(Tabla3[[#This Row],[Column14]],Tabla4[[NIT]:[TOTAL CREDITO]],3,FALSE),0))</f>
        <v>37800000</v>
      </c>
      <c r="R881" s="9">
        <f>+IFERROR(VLOOKUP(Tabla3[[#This Row],[Column14]],Tabla4[[NIT]:[TOTAL CREDITO]],6,FALSE),0)</f>
        <v>0</v>
      </c>
      <c r="S8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1" s="5"/>
      <c r="AL881"/>
    </row>
    <row r="882" spans="1:38" ht="15" customHeight="1">
      <c r="A882" s="153" t="s">
        <v>1760</v>
      </c>
      <c r="B882" s="154">
        <v>42982</v>
      </c>
      <c r="C882" s="153" t="s">
        <v>1229</v>
      </c>
      <c r="D882" s="153" t="s">
        <v>1546</v>
      </c>
      <c r="E882" s="153" t="s">
        <v>1230</v>
      </c>
      <c r="F882" s="153">
        <v>2</v>
      </c>
      <c r="G882" s="153" t="s">
        <v>52</v>
      </c>
      <c r="H882" s="153">
        <v>2</v>
      </c>
      <c r="I882" s="153" t="s">
        <v>1761</v>
      </c>
      <c r="J882" s="153" t="s">
        <v>27</v>
      </c>
      <c r="K882" s="153" t="s">
        <v>32</v>
      </c>
      <c r="L882" s="153"/>
      <c r="M882" s="153" t="s">
        <v>118</v>
      </c>
      <c r="N882" s="153">
        <v>816008547</v>
      </c>
      <c r="O882" s="155">
        <v>5789916</v>
      </c>
      <c r="P882" s="7"/>
      <c r="Q882" s="12">
        <f>+IF(IFERROR(VLOOKUP(Tabla3[[#This Row],[Column14]],Tabla4[[NIT]:[TOTAL CREDITO]],3,FALSE),0)="",0,IFERROR(VLOOKUP(Tabla3[[#This Row],[Column14]],Tabla4[[NIT]:[TOTAL CREDITO]],3,FALSE),0))</f>
        <v>37800000</v>
      </c>
      <c r="R882" s="9">
        <f>+IFERROR(VLOOKUP(Tabla3[[#This Row],[Column14]],Tabla4[[NIT]:[TOTAL CREDITO]],6,FALSE),0)</f>
        <v>0</v>
      </c>
      <c r="S8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2" s="5"/>
      <c r="AL882"/>
    </row>
    <row r="883" spans="1:38" ht="15" customHeight="1">
      <c r="A883" s="153" t="s">
        <v>1760</v>
      </c>
      <c r="B883" s="154">
        <v>42982</v>
      </c>
      <c r="C883" s="153" t="s">
        <v>1229</v>
      </c>
      <c r="D883" s="153" t="s">
        <v>1546</v>
      </c>
      <c r="E883" s="153" t="s">
        <v>1230</v>
      </c>
      <c r="F883" s="153">
        <v>3</v>
      </c>
      <c r="G883" s="153" t="s">
        <v>52</v>
      </c>
      <c r="H883" s="153">
        <v>3</v>
      </c>
      <c r="I883" s="153" t="s">
        <v>1761</v>
      </c>
      <c r="J883" s="153" t="s">
        <v>27</v>
      </c>
      <c r="K883" s="153" t="s">
        <v>16</v>
      </c>
      <c r="L883" s="153"/>
      <c r="M883" s="153" t="s">
        <v>118</v>
      </c>
      <c r="N883" s="153">
        <v>816008547</v>
      </c>
      <c r="O883" s="155">
        <v>5789916</v>
      </c>
      <c r="P883" s="7"/>
      <c r="Q883" s="12">
        <f>+IF(IFERROR(VLOOKUP(Tabla3[[#This Row],[Column14]],Tabla4[[NIT]:[TOTAL CREDITO]],3,FALSE),0)="",0,IFERROR(VLOOKUP(Tabla3[[#This Row],[Column14]],Tabla4[[NIT]:[TOTAL CREDITO]],3,FALSE),0))</f>
        <v>37800000</v>
      </c>
      <c r="R883" s="9">
        <f>+IFERROR(VLOOKUP(Tabla3[[#This Row],[Column14]],Tabla4[[NIT]:[TOTAL CREDITO]],6,FALSE),0)</f>
        <v>0</v>
      </c>
      <c r="S8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3" s="5"/>
      <c r="AL883"/>
    </row>
    <row r="884" spans="1:38" ht="15" customHeight="1">
      <c r="A884" s="153" t="s">
        <v>1760</v>
      </c>
      <c r="B884" s="154">
        <v>42982</v>
      </c>
      <c r="C884" s="153" t="s">
        <v>1229</v>
      </c>
      <c r="D884" s="153" t="s">
        <v>1546</v>
      </c>
      <c r="E884" s="153" t="s">
        <v>1230</v>
      </c>
      <c r="F884" s="153">
        <v>1</v>
      </c>
      <c r="G884" s="153" t="s">
        <v>52</v>
      </c>
      <c r="H884" s="153">
        <v>1</v>
      </c>
      <c r="I884" s="153" t="s">
        <v>1761</v>
      </c>
      <c r="J884" s="153" t="s">
        <v>27</v>
      </c>
      <c r="K884" s="153" t="s">
        <v>26</v>
      </c>
      <c r="L884" s="153"/>
      <c r="M884" s="153" t="s">
        <v>118</v>
      </c>
      <c r="N884" s="153">
        <v>816008547</v>
      </c>
      <c r="O884" s="155">
        <v>5789916</v>
      </c>
      <c r="P884" s="7"/>
      <c r="Q884" s="12">
        <f>+IF(IFERROR(VLOOKUP(Tabla3[[#This Row],[Column14]],Tabla4[[NIT]:[TOTAL CREDITO]],3,FALSE),0)="",0,IFERROR(VLOOKUP(Tabla3[[#This Row],[Column14]],Tabla4[[NIT]:[TOTAL CREDITO]],3,FALSE),0))</f>
        <v>37800000</v>
      </c>
      <c r="R884" s="9">
        <f>+IFERROR(VLOOKUP(Tabla3[[#This Row],[Column14]],Tabla4[[NIT]:[TOTAL CREDITO]],6,FALSE),0)</f>
        <v>0</v>
      </c>
      <c r="S8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4" s="5"/>
      <c r="AL884"/>
    </row>
    <row r="885" spans="1:38" ht="15" customHeight="1">
      <c r="A885" s="153" t="s">
        <v>1760</v>
      </c>
      <c r="B885" s="154">
        <v>42982</v>
      </c>
      <c r="C885" s="153" t="s">
        <v>1229</v>
      </c>
      <c r="D885" s="153" t="s">
        <v>1546</v>
      </c>
      <c r="E885" s="153" t="s">
        <v>1230</v>
      </c>
      <c r="F885" s="153">
        <v>2</v>
      </c>
      <c r="G885" s="153" t="s">
        <v>52</v>
      </c>
      <c r="H885" s="153">
        <v>2</v>
      </c>
      <c r="I885" s="153" t="s">
        <v>1761</v>
      </c>
      <c r="J885" s="153" t="s">
        <v>10</v>
      </c>
      <c r="K885" s="153" t="s">
        <v>13</v>
      </c>
      <c r="L885" s="153"/>
      <c r="M885" s="153" t="s">
        <v>118</v>
      </c>
      <c r="N885" s="153">
        <v>816008547</v>
      </c>
      <c r="O885" s="155">
        <v>7554622</v>
      </c>
      <c r="P885" s="7"/>
      <c r="Q885" s="12">
        <f>+IF(IFERROR(VLOOKUP(Tabla3[[#This Row],[Column14]],Tabla4[[NIT]:[TOTAL CREDITO]],3,FALSE),0)="",0,IFERROR(VLOOKUP(Tabla3[[#This Row],[Column14]],Tabla4[[NIT]:[TOTAL CREDITO]],3,FALSE),0))</f>
        <v>37800000</v>
      </c>
      <c r="R885" s="9">
        <f>+IFERROR(VLOOKUP(Tabla3[[#This Row],[Column14]],Tabla4[[NIT]:[TOTAL CREDITO]],6,FALSE),0)</f>
        <v>0</v>
      </c>
      <c r="S8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5" s="5"/>
      <c r="AL885"/>
    </row>
    <row r="886" spans="1:38" ht="15" customHeight="1">
      <c r="A886" s="153" t="s">
        <v>1760</v>
      </c>
      <c r="B886" s="154">
        <v>42982</v>
      </c>
      <c r="C886" s="153" t="s">
        <v>1229</v>
      </c>
      <c r="D886" s="153" t="s">
        <v>1546</v>
      </c>
      <c r="E886" s="153" t="s">
        <v>1230</v>
      </c>
      <c r="F886" s="153">
        <v>3</v>
      </c>
      <c r="G886" s="153" t="s">
        <v>52</v>
      </c>
      <c r="H886" s="153">
        <v>3</v>
      </c>
      <c r="I886" s="153" t="s">
        <v>1761</v>
      </c>
      <c r="J886" s="153" t="s">
        <v>10</v>
      </c>
      <c r="K886" s="153" t="s">
        <v>11</v>
      </c>
      <c r="L886" s="153"/>
      <c r="M886" s="153" t="s">
        <v>118</v>
      </c>
      <c r="N886" s="153">
        <v>816008547</v>
      </c>
      <c r="O886" s="155">
        <v>7554622</v>
      </c>
      <c r="P886" s="7"/>
      <c r="Q886" s="12">
        <f>+IF(IFERROR(VLOOKUP(Tabla3[[#This Row],[Column14]],Tabla4[[NIT]:[TOTAL CREDITO]],3,FALSE),0)="",0,IFERROR(VLOOKUP(Tabla3[[#This Row],[Column14]],Tabla4[[NIT]:[TOTAL CREDITO]],3,FALSE),0))</f>
        <v>37800000</v>
      </c>
      <c r="R886" s="9">
        <f>+IFERROR(VLOOKUP(Tabla3[[#This Row],[Column14]],Tabla4[[NIT]:[TOTAL CREDITO]],6,FALSE),0)</f>
        <v>0</v>
      </c>
      <c r="S8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6" s="5"/>
      <c r="AL886"/>
    </row>
    <row r="887" spans="1:38" ht="15" customHeight="1">
      <c r="A887" s="153" t="s">
        <v>1760</v>
      </c>
      <c r="B887" s="154">
        <v>42982</v>
      </c>
      <c r="C887" s="153" t="s">
        <v>1229</v>
      </c>
      <c r="D887" s="153" t="s">
        <v>1546</v>
      </c>
      <c r="E887" s="153" t="s">
        <v>1230</v>
      </c>
      <c r="F887" s="153">
        <v>1</v>
      </c>
      <c r="G887" s="153" t="s">
        <v>52</v>
      </c>
      <c r="H887" s="153">
        <v>1</v>
      </c>
      <c r="I887" s="153" t="s">
        <v>1761</v>
      </c>
      <c r="J887" s="153" t="s">
        <v>25</v>
      </c>
      <c r="K887" s="153" t="s">
        <v>31</v>
      </c>
      <c r="L887" s="153"/>
      <c r="M887" s="153" t="s">
        <v>118</v>
      </c>
      <c r="N887" s="153">
        <v>816008547</v>
      </c>
      <c r="O887" s="155">
        <v>3521008</v>
      </c>
      <c r="P887" s="7"/>
      <c r="Q887" s="12">
        <f>+IF(IFERROR(VLOOKUP(Tabla3[[#This Row],[Column14]],Tabla4[[NIT]:[TOTAL CREDITO]],3,FALSE),0)="",0,IFERROR(VLOOKUP(Tabla3[[#This Row],[Column14]],Tabla4[[NIT]:[TOTAL CREDITO]],3,FALSE),0))</f>
        <v>37800000</v>
      </c>
      <c r="R887" s="9">
        <f>+IFERROR(VLOOKUP(Tabla3[[#This Row],[Column14]],Tabla4[[NIT]:[TOTAL CREDITO]],6,FALSE),0)</f>
        <v>0</v>
      </c>
      <c r="S8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7" s="5"/>
      <c r="AL887"/>
    </row>
    <row r="888" spans="1:38" ht="15" customHeight="1">
      <c r="A888" s="153" t="s">
        <v>1760</v>
      </c>
      <c r="B888" s="154">
        <v>42982</v>
      </c>
      <c r="C888" s="153" t="s">
        <v>1229</v>
      </c>
      <c r="D888" s="153" t="s">
        <v>1546</v>
      </c>
      <c r="E888" s="153" t="s">
        <v>1230</v>
      </c>
      <c r="F888" s="153">
        <v>1</v>
      </c>
      <c r="G888" s="153" t="s">
        <v>52</v>
      </c>
      <c r="H888" s="153">
        <v>1</v>
      </c>
      <c r="I888" s="153" t="s">
        <v>1761</v>
      </c>
      <c r="J888" s="153" t="s">
        <v>1422</v>
      </c>
      <c r="K888" s="153" t="s">
        <v>1423</v>
      </c>
      <c r="L888" s="153"/>
      <c r="M888" s="153" t="s">
        <v>118</v>
      </c>
      <c r="N888" s="153">
        <v>816008547</v>
      </c>
      <c r="O888" s="155">
        <v>7730252</v>
      </c>
      <c r="P888" s="7"/>
      <c r="Q888" s="12">
        <f>+IF(IFERROR(VLOOKUP(Tabla3[[#This Row],[Column14]],Tabla4[[NIT]:[TOTAL CREDITO]],3,FALSE),0)="",0,IFERROR(VLOOKUP(Tabla3[[#This Row],[Column14]],Tabla4[[NIT]:[TOTAL CREDITO]],3,FALSE),0))</f>
        <v>37800000</v>
      </c>
      <c r="R888" s="9">
        <f>+IFERROR(VLOOKUP(Tabla3[[#This Row],[Column14]],Tabla4[[NIT]:[TOTAL CREDITO]],6,FALSE),0)</f>
        <v>0</v>
      </c>
      <c r="S8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8" s="5"/>
      <c r="AL888"/>
    </row>
    <row r="889" spans="1:38" ht="15" customHeight="1">
      <c r="A889" s="153" t="s">
        <v>1760</v>
      </c>
      <c r="B889" s="154">
        <v>42982</v>
      </c>
      <c r="C889" s="153" t="s">
        <v>1229</v>
      </c>
      <c r="D889" s="153" t="s">
        <v>1546</v>
      </c>
      <c r="E889" s="153" t="s">
        <v>1230</v>
      </c>
      <c r="F889" s="153">
        <v>5</v>
      </c>
      <c r="G889" s="153" t="s">
        <v>52</v>
      </c>
      <c r="H889" s="153">
        <v>5</v>
      </c>
      <c r="I889" s="153" t="s">
        <v>1761</v>
      </c>
      <c r="J889" s="153" t="s">
        <v>352</v>
      </c>
      <c r="K889" s="153" t="s">
        <v>353</v>
      </c>
      <c r="L889" s="153"/>
      <c r="M889" s="153" t="s">
        <v>118</v>
      </c>
      <c r="N889" s="153">
        <v>816008547</v>
      </c>
      <c r="O889" s="155">
        <v>6133613</v>
      </c>
      <c r="P889" s="7"/>
      <c r="Q889" s="12">
        <f>+IF(IFERROR(VLOOKUP(Tabla3[[#This Row],[Column14]],Tabla4[[NIT]:[TOTAL CREDITO]],3,FALSE),0)="",0,IFERROR(VLOOKUP(Tabla3[[#This Row],[Column14]],Tabla4[[NIT]:[TOTAL CREDITO]],3,FALSE),0))</f>
        <v>37800000</v>
      </c>
      <c r="R889" s="9">
        <f>+IFERROR(VLOOKUP(Tabla3[[#This Row],[Column14]],Tabla4[[NIT]:[TOTAL CREDITO]],6,FALSE),0)</f>
        <v>0</v>
      </c>
      <c r="S8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89" s="5"/>
      <c r="AL889"/>
    </row>
    <row r="890" spans="1:38" ht="15" customHeight="1">
      <c r="A890" s="153" t="s">
        <v>1760</v>
      </c>
      <c r="B890" s="154">
        <v>42982</v>
      </c>
      <c r="C890" s="153" t="s">
        <v>1229</v>
      </c>
      <c r="D890" s="153" t="s">
        <v>1546</v>
      </c>
      <c r="E890" s="153" t="s">
        <v>1230</v>
      </c>
      <c r="F890" s="153">
        <v>2</v>
      </c>
      <c r="G890" s="153" t="s">
        <v>52</v>
      </c>
      <c r="H890" s="153">
        <v>2</v>
      </c>
      <c r="I890" s="153" t="s">
        <v>1761</v>
      </c>
      <c r="J890" s="153" t="s">
        <v>352</v>
      </c>
      <c r="K890" s="153" t="s">
        <v>44</v>
      </c>
      <c r="L890" s="153"/>
      <c r="M890" s="153" t="s">
        <v>118</v>
      </c>
      <c r="N890" s="153">
        <v>816008547</v>
      </c>
      <c r="O890" s="155">
        <v>6133613</v>
      </c>
      <c r="P890" s="7"/>
      <c r="Q890" s="12">
        <f>+IF(IFERROR(VLOOKUP(Tabla3[[#This Row],[Column14]],Tabla4[[NIT]:[TOTAL CREDITO]],3,FALSE),0)="",0,IFERROR(VLOOKUP(Tabla3[[#This Row],[Column14]],Tabla4[[NIT]:[TOTAL CREDITO]],3,FALSE),0))</f>
        <v>37800000</v>
      </c>
      <c r="R890" s="9">
        <f>+IFERROR(VLOOKUP(Tabla3[[#This Row],[Column14]],Tabla4[[NIT]:[TOTAL CREDITO]],6,FALSE),0)</f>
        <v>0</v>
      </c>
      <c r="S8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0" s="5"/>
      <c r="AL890"/>
    </row>
    <row r="891" spans="1:38" ht="15" customHeight="1">
      <c r="A891" s="153" t="s">
        <v>1760</v>
      </c>
      <c r="B891" s="154">
        <v>42982</v>
      </c>
      <c r="C891" s="153" t="s">
        <v>1229</v>
      </c>
      <c r="D891" s="153" t="s">
        <v>1546</v>
      </c>
      <c r="E891" s="153" t="s">
        <v>1230</v>
      </c>
      <c r="F891" s="153">
        <v>1</v>
      </c>
      <c r="G891" s="153" t="s">
        <v>52</v>
      </c>
      <c r="H891" s="153">
        <v>1</v>
      </c>
      <c r="I891" s="153" t="s">
        <v>1761</v>
      </c>
      <c r="J891" s="153" t="s">
        <v>352</v>
      </c>
      <c r="K891" s="153" t="s">
        <v>17</v>
      </c>
      <c r="L891" s="153"/>
      <c r="M891" s="153" t="s">
        <v>118</v>
      </c>
      <c r="N891" s="153">
        <v>816008547</v>
      </c>
      <c r="O891" s="155">
        <v>6133613</v>
      </c>
      <c r="P891" s="7"/>
      <c r="Q891" s="12">
        <f>+IF(IFERROR(VLOOKUP(Tabla3[[#This Row],[Column14]],Tabla4[[NIT]:[TOTAL CREDITO]],3,FALSE),0)="",0,IFERROR(VLOOKUP(Tabla3[[#This Row],[Column14]],Tabla4[[NIT]:[TOTAL CREDITO]],3,FALSE),0))</f>
        <v>37800000</v>
      </c>
      <c r="R891" s="9">
        <f>+IFERROR(VLOOKUP(Tabla3[[#This Row],[Column14]],Tabla4[[NIT]:[TOTAL CREDITO]],6,FALSE),0)</f>
        <v>0</v>
      </c>
      <c r="S8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1" s="5"/>
      <c r="AL891"/>
    </row>
    <row r="892" spans="1:38" ht="15" customHeight="1">
      <c r="A892" s="153" t="s">
        <v>1760</v>
      </c>
      <c r="B892" s="154">
        <v>42982</v>
      </c>
      <c r="C892" s="153" t="s">
        <v>1229</v>
      </c>
      <c r="D892" s="153" t="s">
        <v>1546</v>
      </c>
      <c r="E892" s="153" t="s">
        <v>1230</v>
      </c>
      <c r="F892" s="153">
        <v>1</v>
      </c>
      <c r="G892" s="153" t="s">
        <v>52</v>
      </c>
      <c r="H892" s="153">
        <v>1</v>
      </c>
      <c r="I892" s="153" t="s">
        <v>1761</v>
      </c>
      <c r="J892" s="153" t="s">
        <v>352</v>
      </c>
      <c r="K892" s="153" t="s">
        <v>472</v>
      </c>
      <c r="L892" s="153"/>
      <c r="M892" s="153" t="s">
        <v>118</v>
      </c>
      <c r="N892" s="153">
        <v>816008547</v>
      </c>
      <c r="O892" s="155">
        <v>6133613</v>
      </c>
      <c r="P892" s="7"/>
      <c r="Q892" s="12">
        <f>+IF(IFERROR(VLOOKUP(Tabla3[[#This Row],[Column14]],Tabla4[[NIT]:[TOTAL CREDITO]],3,FALSE),0)="",0,IFERROR(VLOOKUP(Tabla3[[#This Row],[Column14]],Tabla4[[NIT]:[TOTAL CREDITO]],3,FALSE),0))</f>
        <v>37800000</v>
      </c>
      <c r="R892" s="9">
        <f>+IFERROR(VLOOKUP(Tabla3[[#This Row],[Column14]],Tabla4[[NIT]:[TOTAL CREDITO]],6,FALSE),0)</f>
        <v>0</v>
      </c>
      <c r="S8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2" s="5"/>
      <c r="AL892"/>
    </row>
    <row r="893" spans="1:38" ht="15" customHeight="1">
      <c r="A893" s="153" t="s">
        <v>1760</v>
      </c>
      <c r="B893" s="154">
        <v>42982</v>
      </c>
      <c r="C893" s="153" t="s">
        <v>1229</v>
      </c>
      <c r="D893" s="153" t="s">
        <v>1546</v>
      </c>
      <c r="E893" s="153" t="s">
        <v>1230</v>
      </c>
      <c r="F893" s="153">
        <v>2</v>
      </c>
      <c r="G893" s="153" t="s">
        <v>52</v>
      </c>
      <c r="H893" s="153">
        <v>2</v>
      </c>
      <c r="I893" s="153" t="s">
        <v>1761</v>
      </c>
      <c r="J893" s="153" t="s">
        <v>1550</v>
      </c>
      <c r="K893" s="153" t="s">
        <v>1438</v>
      </c>
      <c r="L893" s="153"/>
      <c r="M893" s="153" t="s">
        <v>118</v>
      </c>
      <c r="N893" s="153">
        <v>816008547</v>
      </c>
      <c r="O893" s="155">
        <v>3521008</v>
      </c>
      <c r="P893" s="7"/>
      <c r="Q893" s="12">
        <f>+IF(IFERROR(VLOOKUP(Tabla3[[#This Row],[Column14]],Tabla4[[NIT]:[TOTAL CREDITO]],3,FALSE),0)="",0,IFERROR(VLOOKUP(Tabla3[[#This Row],[Column14]],Tabla4[[NIT]:[TOTAL CREDITO]],3,FALSE),0))</f>
        <v>37800000</v>
      </c>
      <c r="R893" s="9">
        <f>+IFERROR(VLOOKUP(Tabla3[[#This Row],[Column14]],Tabla4[[NIT]:[TOTAL CREDITO]],6,FALSE),0)</f>
        <v>0</v>
      </c>
      <c r="S8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3" s="5"/>
      <c r="AL893"/>
    </row>
    <row r="894" spans="1:38" ht="15" customHeight="1">
      <c r="A894" s="153" t="s">
        <v>1760</v>
      </c>
      <c r="B894" s="154">
        <v>42982</v>
      </c>
      <c r="C894" s="153" t="s">
        <v>1229</v>
      </c>
      <c r="D894" s="153" t="s">
        <v>1546</v>
      </c>
      <c r="E894" s="153" t="s">
        <v>1230</v>
      </c>
      <c r="F894" s="153">
        <v>2</v>
      </c>
      <c r="G894" s="153" t="s">
        <v>52</v>
      </c>
      <c r="H894" s="153">
        <v>2</v>
      </c>
      <c r="I894" s="153" t="s">
        <v>1761</v>
      </c>
      <c r="J894" s="153" t="s">
        <v>1428</v>
      </c>
      <c r="K894" s="153" t="s">
        <v>1430</v>
      </c>
      <c r="L894" s="153"/>
      <c r="M894" s="153" t="s">
        <v>118</v>
      </c>
      <c r="N894" s="153">
        <v>816008547</v>
      </c>
      <c r="O894" s="155">
        <v>3067227</v>
      </c>
      <c r="P894" s="7"/>
      <c r="Q894" s="12">
        <f>+IF(IFERROR(VLOOKUP(Tabla3[[#This Row],[Column14]],Tabla4[[NIT]:[TOTAL CREDITO]],3,FALSE),0)="",0,IFERROR(VLOOKUP(Tabla3[[#This Row],[Column14]],Tabla4[[NIT]:[TOTAL CREDITO]],3,FALSE),0))</f>
        <v>37800000</v>
      </c>
      <c r="R894" s="9">
        <f>+IFERROR(VLOOKUP(Tabla3[[#This Row],[Column14]],Tabla4[[NIT]:[TOTAL CREDITO]],6,FALSE),0)</f>
        <v>0</v>
      </c>
      <c r="S8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4" s="5"/>
      <c r="AL894"/>
    </row>
    <row r="895" spans="1:38" ht="15" customHeight="1">
      <c r="A895" s="153" t="s">
        <v>1760</v>
      </c>
      <c r="B895" s="154">
        <v>42982</v>
      </c>
      <c r="C895" s="153" t="s">
        <v>1229</v>
      </c>
      <c r="D895" s="153" t="s">
        <v>1546</v>
      </c>
      <c r="E895" s="153" t="s">
        <v>1230</v>
      </c>
      <c r="F895" s="153">
        <v>2</v>
      </c>
      <c r="G895" s="153" t="s">
        <v>52</v>
      </c>
      <c r="H895" s="153">
        <v>2</v>
      </c>
      <c r="I895" s="153" t="s">
        <v>1761</v>
      </c>
      <c r="J895" s="153" t="s">
        <v>1428</v>
      </c>
      <c r="K895" s="153" t="s">
        <v>1429</v>
      </c>
      <c r="L895" s="153"/>
      <c r="M895" s="153" t="s">
        <v>118</v>
      </c>
      <c r="N895" s="153">
        <v>816008547</v>
      </c>
      <c r="O895" s="155">
        <v>3067227</v>
      </c>
      <c r="P895" s="7"/>
      <c r="Q895" s="12">
        <f>+IF(IFERROR(VLOOKUP(Tabla3[[#This Row],[Column14]],Tabla4[[NIT]:[TOTAL CREDITO]],3,FALSE),0)="",0,IFERROR(VLOOKUP(Tabla3[[#This Row],[Column14]],Tabla4[[NIT]:[TOTAL CREDITO]],3,FALSE),0))</f>
        <v>37800000</v>
      </c>
      <c r="R895" s="9">
        <f>+IFERROR(VLOOKUP(Tabla3[[#This Row],[Column14]],Tabla4[[NIT]:[TOTAL CREDITO]],6,FALSE),0)</f>
        <v>0</v>
      </c>
      <c r="S8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5" s="5"/>
      <c r="AL895"/>
    </row>
    <row r="896" spans="1:38" ht="15" customHeight="1">
      <c r="A896" s="153" t="s">
        <v>1760</v>
      </c>
      <c r="B896" s="154">
        <v>42982</v>
      </c>
      <c r="C896" s="153" t="s">
        <v>1229</v>
      </c>
      <c r="D896" s="153" t="s">
        <v>1546</v>
      </c>
      <c r="E896" s="153" t="s">
        <v>1230</v>
      </c>
      <c r="F896" s="153">
        <v>5</v>
      </c>
      <c r="G896" s="153" t="s">
        <v>52</v>
      </c>
      <c r="H896" s="153">
        <v>5</v>
      </c>
      <c r="I896" s="153" t="s">
        <v>1761</v>
      </c>
      <c r="J896" s="153" t="s">
        <v>1428</v>
      </c>
      <c r="K896" s="153" t="s">
        <v>32</v>
      </c>
      <c r="L896" s="153"/>
      <c r="M896" s="153" t="s">
        <v>118</v>
      </c>
      <c r="N896" s="153">
        <v>816008547</v>
      </c>
      <c r="O896" s="155">
        <v>3067227</v>
      </c>
      <c r="P896" s="7"/>
      <c r="Q896" s="12">
        <f>+IF(IFERROR(VLOOKUP(Tabla3[[#This Row],[Column14]],Tabla4[[NIT]:[TOTAL CREDITO]],3,FALSE),0)="",0,IFERROR(VLOOKUP(Tabla3[[#This Row],[Column14]],Tabla4[[NIT]:[TOTAL CREDITO]],3,FALSE),0))</f>
        <v>37800000</v>
      </c>
      <c r="R896" s="9">
        <f>+IFERROR(VLOOKUP(Tabla3[[#This Row],[Column14]],Tabla4[[NIT]:[TOTAL CREDITO]],6,FALSE),0)</f>
        <v>0</v>
      </c>
      <c r="S8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6" s="5"/>
      <c r="AL896"/>
    </row>
    <row r="897" spans="1:38" ht="15" customHeight="1">
      <c r="A897" s="153" t="s">
        <v>1760</v>
      </c>
      <c r="B897" s="154">
        <v>42982</v>
      </c>
      <c r="C897" s="153" t="s">
        <v>1229</v>
      </c>
      <c r="D897" s="153" t="s">
        <v>1546</v>
      </c>
      <c r="E897" s="153" t="s">
        <v>1230</v>
      </c>
      <c r="F897" s="153">
        <v>2</v>
      </c>
      <c r="G897" s="153" t="s">
        <v>52</v>
      </c>
      <c r="H897" s="153">
        <v>2</v>
      </c>
      <c r="I897" s="153" t="s">
        <v>1761</v>
      </c>
      <c r="J897" s="153" t="s">
        <v>1433</v>
      </c>
      <c r="K897" s="153" t="s">
        <v>16</v>
      </c>
      <c r="L897" s="153"/>
      <c r="M897" s="153" t="s">
        <v>118</v>
      </c>
      <c r="N897" s="153">
        <v>816008547</v>
      </c>
      <c r="O897" s="155">
        <v>3941176</v>
      </c>
      <c r="P897" s="7"/>
      <c r="Q897" s="12">
        <f>+IF(IFERROR(VLOOKUP(Tabla3[[#This Row],[Column14]],Tabla4[[NIT]:[TOTAL CREDITO]],3,FALSE),0)="",0,IFERROR(VLOOKUP(Tabla3[[#This Row],[Column14]],Tabla4[[NIT]:[TOTAL CREDITO]],3,FALSE),0))</f>
        <v>37800000</v>
      </c>
      <c r="R897" s="9">
        <f>+IFERROR(VLOOKUP(Tabla3[[#This Row],[Column14]],Tabla4[[NIT]:[TOTAL CREDITO]],6,FALSE),0)</f>
        <v>0</v>
      </c>
      <c r="S8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7" s="5"/>
      <c r="AL897"/>
    </row>
    <row r="898" spans="1:38" ht="15" customHeight="1">
      <c r="A898" s="153" t="s">
        <v>1760</v>
      </c>
      <c r="B898" s="154">
        <v>42982</v>
      </c>
      <c r="C898" s="153" t="s">
        <v>1229</v>
      </c>
      <c r="D898" s="153" t="s">
        <v>1546</v>
      </c>
      <c r="E898" s="153" t="s">
        <v>1230</v>
      </c>
      <c r="F898" s="153">
        <v>1</v>
      </c>
      <c r="G898" s="153" t="s">
        <v>52</v>
      </c>
      <c r="H898" s="153">
        <v>1</v>
      </c>
      <c r="I898" s="153" t="s">
        <v>1761</v>
      </c>
      <c r="J898" s="153" t="s">
        <v>1437</v>
      </c>
      <c r="K898" s="153" t="s">
        <v>1436</v>
      </c>
      <c r="L898" s="153"/>
      <c r="M898" s="153" t="s">
        <v>118</v>
      </c>
      <c r="N898" s="153">
        <v>816008547</v>
      </c>
      <c r="O898" s="155">
        <v>3696639</v>
      </c>
      <c r="P898" s="7"/>
      <c r="Q898" s="12">
        <f>+IF(IFERROR(VLOOKUP(Tabla3[[#This Row],[Column14]],Tabla4[[NIT]:[TOTAL CREDITO]],3,FALSE),0)="",0,IFERROR(VLOOKUP(Tabla3[[#This Row],[Column14]],Tabla4[[NIT]:[TOTAL CREDITO]],3,FALSE),0))</f>
        <v>37800000</v>
      </c>
      <c r="R898" s="9">
        <f>+IFERROR(VLOOKUP(Tabla3[[#This Row],[Column14]],Tabla4[[NIT]:[TOTAL CREDITO]],6,FALSE),0)</f>
        <v>0</v>
      </c>
      <c r="S8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8" s="5"/>
      <c r="AL898"/>
    </row>
    <row r="899" spans="1:38" ht="15" customHeight="1">
      <c r="A899" s="153" t="s">
        <v>1760</v>
      </c>
      <c r="B899" s="154">
        <v>42982</v>
      </c>
      <c r="C899" s="153" t="s">
        <v>1229</v>
      </c>
      <c r="D899" s="153" t="s">
        <v>1546</v>
      </c>
      <c r="E899" s="153" t="s">
        <v>1230</v>
      </c>
      <c r="F899" s="153">
        <v>1</v>
      </c>
      <c r="G899" s="153" t="s">
        <v>52</v>
      </c>
      <c r="H899" s="153">
        <v>1</v>
      </c>
      <c r="I899" s="153" t="s">
        <v>1761</v>
      </c>
      <c r="J899" s="153" t="s">
        <v>1437</v>
      </c>
      <c r="K899" s="153" t="s">
        <v>1426</v>
      </c>
      <c r="L899" s="153"/>
      <c r="M899" s="153" t="s">
        <v>118</v>
      </c>
      <c r="N899" s="153">
        <v>816008547</v>
      </c>
      <c r="O899" s="155">
        <v>3696639</v>
      </c>
      <c r="P899" s="7"/>
      <c r="Q899" s="12">
        <f>+IF(IFERROR(VLOOKUP(Tabla3[[#This Row],[Column14]],Tabla4[[NIT]:[TOTAL CREDITO]],3,FALSE),0)="",0,IFERROR(VLOOKUP(Tabla3[[#This Row],[Column14]],Tabla4[[NIT]:[TOTAL CREDITO]],3,FALSE),0))</f>
        <v>37800000</v>
      </c>
      <c r="R899" s="9">
        <f>+IFERROR(VLOOKUP(Tabla3[[#This Row],[Column14]],Tabla4[[NIT]:[TOTAL CREDITO]],6,FALSE),0)</f>
        <v>0</v>
      </c>
      <c r="S8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899" s="5"/>
      <c r="AL899"/>
    </row>
    <row r="900" spans="1:38" ht="15" customHeight="1">
      <c r="A900" s="153" t="s">
        <v>1760</v>
      </c>
      <c r="B900" s="154">
        <v>42982</v>
      </c>
      <c r="C900" s="153" t="s">
        <v>1229</v>
      </c>
      <c r="D900" s="153" t="s">
        <v>1546</v>
      </c>
      <c r="E900" s="153" t="s">
        <v>1230</v>
      </c>
      <c r="F900" s="153">
        <v>2</v>
      </c>
      <c r="G900" s="153" t="s">
        <v>52</v>
      </c>
      <c r="H900" s="153">
        <v>2</v>
      </c>
      <c r="I900" s="153" t="s">
        <v>1761</v>
      </c>
      <c r="J900" s="153" t="s">
        <v>1437</v>
      </c>
      <c r="K900" s="153" t="s">
        <v>1438</v>
      </c>
      <c r="L900" s="153"/>
      <c r="M900" s="153" t="s">
        <v>118</v>
      </c>
      <c r="N900" s="153">
        <v>816008547</v>
      </c>
      <c r="O900" s="155">
        <v>3696639</v>
      </c>
      <c r="P900" s="7"/>
      <c r="Q900" s="12">
        <f>+IF(IFERROR(VLOOKUP(Tabla3[[#This Row],[Column14]],Tabla4[[NIT]:[TOTAL CREDITO]],3,FALSE),0)="",0,IFERROR(VLOOKUP(Tabla3[[#This Row],[Column14]],Tabla4[[NIT]:[TOTAL CREDITO]],3,FALSE),0))</f>
        <v>37800000</v>
      </c>
      <c r="R900" s="9">
        <f>+IFERROR(VLOOKUP(Tabla3[[#This Row],[Column14]],Tabla4[[NIT]:[TOTAL CREDITO]],6,FALSE),0)</f>
        <v>0</v>
      </c>
      <c r="S9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0" s="5"/>
      <c r="AL900"/>
    </row>
    <row r="901" spans="1:38" ht="15" customHeight="1">
      <c r="A901" s="153" t="s">
        <v>1760</v>
      </c>
      <c r="B901" s="154">
        <v>42982</v>
      </c>
      <c r="C901" s="153" t="s">
        <v>1229</v>
      </c>
      <c r="D901" s="153" t="s">
        <v>1546</v>
      </c>
      <c r="E901" s="153" t="s">
        <v>1230</v>
      </c>
      <c r="F901" s="153">
        <v>3</v>
      </c>
      <c r="G901" s="153" t="s">
        <v>52</v>
      </c>
      <c r="H901" s="153">
        <v>3</v>
      </c>
      <c r="I901" s="153" t="s">
        <v>1761</v>
      </c>
      <c r="J901" s="153" t="s">
        <v>1437</v>
      </c>
      <c r="K901" s="153" t="s">
        <v>16</v>
      </c>
      <c r="L901" s="153"/>
      <c r="M901" s="153" t="s">
        <v>118</v>
      </c>
      <c r="N901" s="153">
        <v>816008547</v>
      </c>
      <c r="O901" s="155">
        <v>3696639</v>
      </c>
      <c r="P901" s="7"/>
      <c r="Q901" s="12">
        <f>+IF(IFERROR(VLOOKUP(Tabla3[[#This Row],[Column14]],Tabla4[[NIT]:[TOTAL CREDITO]],3,FALSE),0)="",0,IFERROR(VLOOKUP(Tabla3[[#This Row],[Column14]],Tabla4[[NIT]:[TOTAL CREDITO]],3,FALSE),0))</f>
        <v>37800000</v>
      </c>
      <c r="R901" s="9">
        <f>+IFERROR(VLOOKUP(Tabla3[[#This Row],[Column14]],Tabla4[[NIT]:[TOTAL CREDITO]],6,FALSE),0)</f>
        <v>0</v>
      </c>
      <c r="S9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1" s="5"/>
      <c r="AL901"/>
    </row>
    <row r="902" spans="1:38" ht="15" customHeight="1">
      <c r="A902" s="153" t="s">
        <v>1762</v>
      </c>
      <c r="B902" s="154">
        <v>42982</v>
      </c>
      <c r="C902" s="153" t="s">
        <v>1229</v>
      </c>
      <c r="D902" s="153" t="s">
        <v>1546</v>
      </c>
      <c r="E902" s="153" t="s">
        <v>1230</v>
      </c>
      <c r="F902" s="153">
        <v>1</v>
      </c>
      <c r="G902" s="153" t="s">
        <v>52</v>
      </c>
      <c r="H902" s="153">
        <v>1</v>
      </c>
      <c r="I902" s="153" t="s">
        <v>1763</v>
      </c>
      <c r="J902" s="153" t="s">
        <v>1442</v>
      </c>
      <c r="K902" s="153" t="s">
        <v>1424</v>
      </c>
      <c r="L902" s="153"/>
      <c r="M902" s="153" t="s">
        <v>53</v>
      </c>
      <c r="N902" s="153">
        <v>816008547</v>
      </c>
      <c r="O902" s="155">
        <v>11496063</v>
      </c>
      <c r="P902" s="7"/>
      <c r="Q902" s="12">
        <f>+IF(IFERROR(VLOOKUP(Tabla3[[#This Row],[Column14]],Tabla4[[NIT]:[TOTAL CREDITO]],3,FALSE),0)="",0,IFERROR(VLOOKUP(Tabla3[[#This Row],[Column14]],Tabla4[[NIT]:[TOTAL CREDITO]],3,FALSE),0))</f>
        <v>37800000</v>
      </c>
      <c r="R902" s="9">
        <f>+IFERROR(VLOOKUP(Tabla3[[#This Row],[Column14]],Tabla4[[NIT]:[TOTAL CREDITO]],6,FALSE),0)</f>
        <v>0</v>
      </c>
      <c r="S9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2" s="5"/>
      <c r="AL902"/>
    </row>
    <row r="903" spans="1:38" ht="15" customHeight="1">
      <c r="A903" s="153" t="s">
        <v>1762</v>
      </c>
      <c r="B903" s="154">
        <v>42982</v>
      </c>
      <c r="C903" s="153" t="s">
        <v>1229</v>
      </c>
      <c r="D903" s="153" t="s">
        <v>1546</v>
      </c>
      <c r="E903" s="153" t="s">
        <v>1230</v>
      </c>
      <c r="F903" s="153">
        <v>2</v>
      </c>
      <c r="G903" s="153" t="s">
        <v>52</v>
      </c>
      <c r="H903" s="153">
        <v>2</v>
      </c>
      <c r="I903" s="153" t="s">
        <v>1763</v>
      </c>
      <c r="J903" s="153" t="s">
        <v>14</v>
      </c>
      <c r="K903" s="153" t="s">
        <v>16</v>
      </c>
      <c r="L903" s="153"/>
      <c r="M903" s="153" t="s">
        <v>53</v>
      </c>
      <c r="N903" s="153">
        <v>816008547</v>
      </c>
      <c r="O903" s="155">
        <v>3360504</v>
      </c>
      <c r="P903" s="7"/>
      <c r="Q903" s="12">
        <f>+IF(IFERROR(VLOOKUP(Tabla3[[#This Row],[Column14]],Tabla4[[NIT]:[TOTAL CREDITO]],3,FALSE),0)="",0,IFERROR(VLOOKUP(Tabla3[[#This Row],[Column14]],Tabla4[[NIT]:[TOTAL CREDITO]],3,FALSE),0))</f>
        <v>37800000</v>
      </c>
      <c r="R903" s="9">
        <f>+IFERROR(VLOOKUP(Tabla3[[#This Row],[Column14]],Tabla4[[NIT]:[TOTAL CREDITO]],6,FALSE),0)</f>
        <v>0</v>
      </c>
      <c r="S9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3" s="5"/>
      <c r="AL903"/>
    </row>
    <row r="904" spans="1:38" ht="15" customHeight="1">
      <c r="A904" s="153" t="s">
        <v>1762</v>
      </c>
      <c r="B904" s="154">
        <v>42982</v>
      </c>
      <c r="C904" s="153" t="s">
        <v>1229</v>
      </c>
      <c r="D904" s="153" t="s">
        <v>1546</v>
      </c>
      <c r="E904" s="153" t="s">
        <v>1230</v>
      </c>
      <c r="F904" s="153">
        <v>1</v>
      </c>
      <c r="G904" s="153" t="s">
        <v>52</v>
      </c>
      <c r="H904" s="153">
        <v>1</v>
      </c>
      <c r="I904" s="153" t="s">
        <v>1763</v>
      </c>
      <c r="J904" s="153" t="s">
        <v>14</v>
      </c>
      <c r="K904" s="153" t="s">
        <v>15</v>
      </c>
      <c r="L904" s="153"/>
      <c r="M904" s="153" t="s">
        <v>53</v>
      </c>
      <c r="N904" s="153">
        <v>816008547</v>
      </c>
      <c r="O904" s="155">
        <v>3360504</v>
      </c>
      <c r="P904" s="7"/>
      <c r="Q904" s="12">
        <f>+IF(IFERROR(VLOOKUP(Tabla3[[#This Row],[Column14]],Tabla4[[NIT]:[TOTAL CREDITO]],3,FALSE),0)="",0,IFERROR(VLOOKUP(Tabla3[[#This Row],[Column14]],Tabla4[[NIT]:[TOTAL CREDITO]],3,FALSE),0))</f>
        <v>37800000</v>
      </c>
      <c r="R904" s="9">
        <f>+IFERROR(VLOOKUP(Tabla3[[#This Row],[Column14]],Tabla4[[NIT]:[TOTAL CREDITO]],6,FALSE),0)</f>
        <v>0</v>
      </c>
      <c r="S9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4" s="5"/>
      <c r="AL904"/>
    </row>
    <row r="905" spans="1:38" ht="15" customHeight="1">
      <c r="A905" s="153" t="s">
        <v>1762</v>
      </c>
      <c r="B905" s="154">
        <v>42982</v>
      </c>
      <c r="C905" s="153" t="s">
        <v>1229</v>
      </c>
      <c r="D905" s="153" t="s">
        <v>1546</v>
      </c>
      <c r="E905" s="153" t="s">
        <v>1230</v>
      </c>
      <c r="F905" s="153">
        <v>3</v>
      </c>
      <c r="G905" s="153" t="s">
        <v>52</v>
      </c>
      <c r="H905" s="153">
        <v>3</v>
      </c>
      <c r="I905" s="153" t="s">
        <v>1763</v>
      </c>
      <c r="J905" s="153" t="s">
        <v>27</v>
      </c>
      <c r="K905" s="153" t="s">
        <v>16</v>
      </c>
      <c r="L905" s="153"/>
      <c r="M905" s="153" t="s">
        <v>53</v>
      </c>
      <c r="N905" s="153">
        <v>816008547</v>
      </c>
      <c r="O905" s="155">
        <v>5789916</v>
      </c>
      <c r="P905" s="7"/>
      <c r="Q905" s="12">
        <f>+IF(IFERROR(VLOOKUP(Tabla3[[#This Row],[Column14]],Tabla4[[NIT]:[TOTAL CREDITO]],3,FALSE),0)="",0,IFERROR(VLOOKUP(Tabla3[[#This Row],[Column14]],Tabla4[[NIT]:[TOTAL CREDITO]],3,FALSE),0))</f>
        <v>37800000</v>
      </c>
      <c r="R905" s="9">
        <f>+IFERROR(VLOOKUP(Tabla3[[#This Row],[Column14]],Tabla4[[NIT]:[TOTAL CREDITO]],6,FALSE),0)</f>
        <v>0</v>
      </c>
      <c r="S9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5" s="5"/>
      <c r="AL905"/>
    </row>
    <row r="906" spans="1:38" ht="15" customHeight="1">
      <c r="A906" s="153" t="s">
        <v>1762</v>
      </c>
      <c r="B906" s="154">
        <v>42982</v>
      </c>
      <c r="C906" s="153" t="s">
        <v>1229</v>
      </c>
      <c r="D906" s="153" t="s">
        <v>1546</v>
      </c>
      <c r="E906" s="153" t="s">
        <v>1230</v>
      </c>
      <c r="F906" s="153">
        <v>2</v>
      </c>
      <c r="G906" s="153" t="s">
        <v>52</v>
      </c>
      <c r="H906" s="153">
        <v>2</v>
      </c>
      <c r="I906" s="153" t="s">
        <v>1763</v>
      </c>
      <c r="J906" s="153" t="s">
        <v>10</v>
      </c>
      <c r="K906" s="153" t="s">
        <v>13</v>
      </c>
      <c r="L906" s="153"/>
      <c r="M906" s="153" t="s">
        <v>53</v>
      </c>
      <c r="N906" s="153">
        <v>816008547</v>
      </c>
      <c r="O906" s="155">
        <v>7554622</v>
      </c>
      <c r="P906" s="7"/>
      <c r="Q906" s="12">
        <f>+IF(IFERROR(VLOOKUP(Tabla3[[#This Row],[Column14]],Tabla4[[NIT]:[TOTAL CREDITO]],3,FALSE),0)="",0,IFERROR(VLOOKUP(Tabla3[[#This Row],[Column14]],Tabla4[[NIT]:[TOTAL CREDITO]],3,FALSE),0))</f>
        <v>37800000</v>
      </c>
      <c r="R906" s="9">
        <f>+IFERROR(VLOOKUP(Tabla3[[#This Row],[Column14]],Tabla4[[NIT]:[TOTAL CREDITO]],6,FALSE),0)</f>
        <v>0</v>
      </c>
      <c r="S9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6" s="5"/>
      <c r="AL906"/>
    </row>
    <row r="907" spans="1:38" ht="15" customHeight="1">
      <c r="A907" s="153" t="s">
        <v>1762</v>
      </c>
      <c r="B907" s="154">
        <v>42982</v>
      </c>
      <c r="C907" s="153" t="s">
        <v>1229</v>
      </c>
      <c r="D907" s="153" t="s">
        <v>1546</v>
      </c>
      <c r="E907" s="153" t="s">
        <v>1230</v>
      </c>
      <c r="F907" s="153">
        <v>3</v>
      </c>
      <c r="G907" s="153" t="s">
        <v>52</v>
      </c>
      <c r="H907" s="153">
        <v>3</v>
      </c>
      <c r="I907" s="153" t="s">
        <v>1763</v>
      </c>
      <c r="J907" s="153" t="s">
        <v>10</v>
      </c>
      <c r="K907" s="153" t="s">
        <v>11</v>
      </c>
      <c r="L907" s="153"/>
      <c r="M907" s="153" t="s">
        <v>53</v>
      </c>
      <c r="N907" s="153">
        <v>816008547</v>
      </c>
      <c r="O907" s="155">
        <v>7554622</v>
      </c>
      <c r="P907" s="7"/>
      <c r="Q907" s="12">
        <f>+IF(IFERROR(VLOOKUP(Tabla3[[#This Row],[Column14]],Tabla4[[NIT]:[TOTAL CREDITO]],3,FALSE),0)="",0,IFERROR(VLOOKUP(Tabla3[[#This Row],[Column14]],Tabla4[[NIT]:[TOTAL CREDITO]],3,FALSE),0))</f>
        <v>37800000</v>
      </c>
      <c r="R907" s="9">
        <f>+IFERROR(VLOOKUP(Tabla3[[#This Row],[Column14]],Tabla4[[NIT]:[TOTAL CREDITO]],6,FALSE),0)</f>
        <v>0</v>
      </c>
      <c r="S9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7" s="5"/>
      <c r="AL907"/>
    </row>
    <row r="908" spans="1:38" ht="15" customHeight="1">
      <c r="A908" s="153" t="s">
        <v>1762</v>
      </c>
      <c r="B908" s="154">
        <v>42982</v>
      </c>
      <c r="C908" s="153" t="s">
        <v>1229</v>
      </c>
      <c r="D908" s="153" t="s">
        <v>1546</v>
      </c>
      <c r="E908" s="153" t="s">
        <v>1230</v>
      </c>
      <c r="F908" s="153">
        <v>2</v>
      </c>
      <c r="G908" s="153" t="s">
        <v>52</v>
      </c>
      <c r="H908" s="153">
        <v>2</v>
      </c>
      <c r="I908" s="153" t="s">
        <v>1763</v>
      </c>
      <c r="J908" s="153" t="s">
        <v>352</v>
      </c>
      <c r="K908" s="153" t="s">
        <v>353</v>
      </c>
      <c r="L908" s="153"/>
      <c r="M908" s="153" t="s">
        <v>53</v>
      </c>
      <c r="N908" s="153">
        <v>816008547</v>
      </c>
      <c r="O908" s="155">
        <v>6133613</v>
      </c>
      <c r="P908" s="7"/>
      <c r="Q908" s="12">
        <f>+IF(IFERROR(VLOOKUP(Tabla3[[#This Row],[Column14]],Tabla4[[NIT]:[TOTAL CREDITO]],3,FALSE),0)="",0,IFERROR(VLOOKUP(Tabla3[[#This Row],[Column14]],Tabla4[[NIT]:[TOTAL CREDITO]],3,FALSE),0))</f>
        <v>37800000</v>
      </c>
      <c r="R908" s="9">
        <f>+IFERROR(VLOOKUP(Tabla3[[#This Row],[Column14]],Tabla4[[NIT]:[TOTAL CREDITO]],6,FALSE),0)</f>
        <v>0</v>
      </c>
      <c r="S9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8" s="5"/>
      <c r="AL908"/>
    </row>
    <row r="909" spans="1:38" ht="15" customHeight="1">
      <c r="A909" s="153" t="s">
        <v>1762</v>
      </c>
      <c r="B909" s="154">
        <v>42982</v>
      </c>
      <c r="C909" s="153" t="s">
        <v>1229</v>
      </c>
      <c r="D909" s="153" t="s">
        <v>1546</v>
      </c>
      <c r="E909" s="153" t="s">
        <v>1230</v>
      </c>
      <c r="F909" s="153">
        <v>1</v>
      </c>
      <c r="G909" s="153" t="s">
        <v>52</v>
      </c>
      <c r="H909" s="153">
        <v>1</v>
      </c>
      <c r="I909" s="153" t="s">
        <v>1763</v>
      </c>
      <c r="J909" s="153" t="s">
        <v>352</v>
      </c>
      <c r="K909" s="153" t="s">
        <v>472</v>
      </c>
      <c r="L909" s="153"/>
      <c r="M909" s="153" t="s">
        <v>53</v>
      </c>
      <c r="N909" s="153">
        <v>816008547</v>
      </c>
      <c r="O909" s="155">
        <v>6133613</v>
      </c>
      <c r="P909" s="7"/>
      <c r="Q909" s="12">
        <f>+IF(IFERROR(VLOOKUP(Tabla3[[#This Row],[Column14]],Tabla4[[NIT]:[TOTAL CREDITO]],3,FALSE),0)="",0,IFERROR(VLOOKUP(Tabla3[[#This Row],[Column14]],Tabla4[[NIT]:[TOTAL CREDITO]],3,FALSE),0))</f>
        <v>37800000</v>
      </c>
      <c r="R909" s="9">
        <f>+IFERROR(VLOOKUP(Tabla3[[#This Row],[Column14]],Tabla4[[NIT]:[TOTAL CREDITO]],6,FALSE),0)</f>
        <v>0</v>
      </c>
      <c r="S9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09" s="5"/>
      <c r="AL909"/>
    </row>
    <row r="910" spans="1:38" ht="15" customHeight="1">
      <c r="A910" s="153" t="s">
        <v>1762</v>
      </c>
      <c r="B910" s="154">
        <v>42982</v>
      </c>
      <c r="C910" s="153" t="s">
        <v>1229</v>
      </c>
      <c r="D910" s="153" t="s">
        <v>1546</v>
      </c>
      <c r="E910" s="153" t="s">
        <v>1230</v>
      </c>
      <c r="F910" s="153">
        <v>3</v>
      </c>
      <c r="G910" s="153" t="s">
        <v>52</v>
      </c>
      <c r="H910" s="153">
        <v>3</v>
      </c>
      <c r="I910" s="153" t="s">
        <v>1763</v>
      </c>
      <c r="J910" s="153" t="s">
        <v>1550</v>
      </c>
      <c r="K910" s="153" t="s">
        <v>1438</v>
      </c>
      <c r="L910" s="153"/>
      <c r="M910" s="153" t="s">
        <v>53</v>
      </c>
      <c r="N910" s="153">
        <v>816008547</v>
      </c>
      <c r="O910" s="155">
        <v>3521008</v>
      </c>
      <c r="P910" s="7"/>
      <c r="Q910" s="12">
        <f>+IF(IFERROR(VLOOKUP(Tabla3[[#This Row],[Column14]],Tabla4[[NIT]:[TOTAL CREDITO]],3,FALSE),0)="",0,IFERROR(VLOOKUP(Tabla3[[#This Row],[Column14]],Tabla4[[NIT]:[TOTAL CREDITO]],3,FALSE),0))</f>
        <v>37800000</v>
      </c>
      <c r="R910" s="9">
        <f>+IFERROR(VLOOKUP(Tabla3[[#This Row],[Column14]],Tabla4[[NIT]:[TOTAL CREDITO]],6,FALSE),0)</f>
        <v>0</v>
      </c>
      <c r="S9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0" s="5"/>
      <c r="AL910"/>
    </row>
    <row r="911" spans="1:38" ht="15" customHeight="1">
      <c r="A911" s="153" t="s">
        <v>1762</v>
      </c>
      <c r="B911" s="154">
        <v>42982</v>
      </c>
      <c r="C911" s="153" t="s">
        <v>1229</v>
      </c>
      <c r="D911" s="153" t="s">
        <v>1546</v>
      </c>
      <c r="E911" s="153" t="s">
        <v>1230</v>
      </c>
      <c r="F911" s="153">
        <v>1</v>
      </c>
      <c r="G911" s="153" t="s">
        <v>52</v>
      </c>
      <c r="H911" s="153">
        <v>1</v>
      </c>
      <c r="I911" s="153" t="s">
        <v>1763</v>
      </c>
      <c r="J911" s="153" t="s">
        <v>1428</v>
      </c>
      <c r="K911" s="153" t="s">
        <v>1430</v>
      </c>
      <c r="L911" s="153"/>
      <c r="M911" s="153" t="s">
        <v>53</v>
      </c>
      <c r="N911" s="153">
        <v>816008547</v>
      </c>
      <c r="O911" s="155">
        <v>3067227</v>
      </c>
      <c r="P911" s="7"/>
      <c r="Q911" s="12">
        <f>+IF(IFERROR(VLOOKUP(Tabla3[[#This Row],[Column14]],Tabla4[[NIT]:[TOTAL CREDITO]],3,FALSE),0)="",0,IFERROR(VLOOKUP(Tabla3[[#This Row],[Column14]],Tabla4[[NIT]:[TOTAL CREDITO]],3,FALSE),0))</f>
        <v>37800000</v>
      </c>
      <c r="R911" s="9">
        <f>+IFERROR(VLOOKUP(Tabla3[[#This Row],[Column14]],Tabla4[[NIT]:[TOTAL CREDITO]],6,FALSE),0)</f>
        <v>0</v>
      </c>
      <c r="S9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1" s="5"/>
      <c r="AL911"/>
    </row>
    <row r="912" spans="1:38" ht="15" customHeight="1">
      <c r="A912" s="153" t="s">
        <v>1762</v>
      </c>
      <c r="B912" s="154">
        <v>42982</v>
      </c>
      <c r="C912" s="153" t="s">
        <v>1229</v>
      </c>
      <c r="D912" s="153" t="s">
        <v>1546</v>
      </c>
      <c r="E912" s="153" t="s">
        <v>1230</v>
      </c>
      <c r="F912" s="153">
        <v>2</v>
      </c>
      <c r="G912" s="153" t="s">
        <v>52</v>
      </c>
      <c r="H912" s="153">
        <v>2</v>
      </c>
      <c r="I912" s="153" t="s">
        <v>1763</v>
      </c>
      <c r="J912" s="153" t="s">
        <v>1428</v>
      </c>
      <c r="K912" s="153" t="s">
        <v>32</v>
      </c>
      <c r="L912" s="153"/>
      <c r="M912" s="153" t="s">
        <v>53</v>
      </c>
      <c r="N912" s="153">
        <v>816008547</v>
      </c>
      <c r="O912" s="155">
        <v>3067227</v>
      </c>
      <c r="P912" s="7"/>
      <c r="Q912" s="12">
        <f>+IF(IFERROR(VLOOKUP(Tabla3[[#This Row],[Column14]],Tabla4[[NIT]:[TOTAL CREDITO]],3,FALSE),0)="",0,IFERROR(VLOOKUP(Tabla3[[#This Row],[Column14]],Tabla4[[NIT]:[TOTAL CREDITO]],3,FALSE),0))</f>
        <v>37800000</v>
      </c>
      <c r="R912" s="9">
        <f>+IFERROR(VLOOKUP(Tabla3[[#This Row],[Column14]],Tabla4[[NIT]:[TOTAL CREDITO]],6,FALSE),0)</f>
        <v>0</v>
      </c>
      <c r="S9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2" s="5"/>
      <c r="AL912"/>
    </row>
    <row r="913" spans="1:38" ht="15" customHeight="1">
      <c r="A913" s="153" t="s">
        <v>1762</v>
      </c>
      <c r="B913" s="154">
        <v>42982</v>
      </c>
      <c r="C913" s="153" t="s">
        <v>1229</v>
      </c>
      <c r="D913" s="153" t="s">
        <v>1546</v>
      </c>
      <c r="E913" s="153" t="s">
        <v>1230</v>
      </c>
      <c r="F913" s="153">
        <v>2</v>
      </c>
      <c r="G913" s="153" t="s">
        <v>52</v>
      </c>
      <c r="H913" s="153">
        <v>2</v>
      </c>
      <c r="I913" s="153" t="s">
        <v>1763</v>
      </c>
      <c r="J913" s="153" t="s">
        <v>1433</v>
      </c>
      <c r="K913" s="153" t="s">
        <v>16</v>
      </c>
      <c r="L913" s="153"/>
      <c r="M913" s="153" t="s">
        <v>53</v>
      </c>
      <c r="N913" s="153">
        <v>816008547</v>
      </c>
      <c r="O913" s="155">
        <v>3941176</v>
      </c>
      <c r="P913" s="7"/>
      <c r="Q913" s="12">
        <f>+IF(IFERROR(VLOOKUP(Tabla3[[#This Row],[Column14]],Tabla4[[NIT]:[TOTAL CREDITO]],3,FALSE),0)="",0,IFERROR(VLOOKUP(Tabla3[[#This Row],[Column14]],Tabla4[[NIT]:[TOTAL CREDITO]],3,FALSE),0))</f>
        <v>37800000</v>
      </c>
      <c r="R913" s="9">
        <f>+IFERROR(VLOOKUP(Tabla3[[#This Row],[Column14]],Tabla4[[NIT]:[TOTAL CREDITO]],6,FALSE),0)</f>
        <v>0</v>
      </c>
      <c r="S9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3" s="5"/>
      <c r="AL913"/>
    </row>
    <row r="914" spans="1:38" ht="15" customHeight="1">
      <c r="A914" s="153" t="s">
        <v>1762</v>
      </c>
      <c r="B914" s="154">
        <v>42982</v>
      </c>
      <c r="C914" s="153" t="s">
        <v>1229</v>
      </c>
      <c r="D914" s="153" t="s">
        <v>1546</v>
      </c>
      <c r="E914" s="153" t="s">
        <v>1230</v>
      </c>
      <c r="F914" s="153">
        <v>1</v>
      </c>
      <c r="G914" s="153" t="s">
        <v>52</v>
      </c>
      <c r="H914" s="153">
        <v>1</v>
      </c>
      <c r="I914" s="153" t="s">
        <v>1763</v>
      </c>
      <c r="J914" s="153" t="s">
        <v>1437</v>
      </c>
      <c r="K914" s="153" t="s">
        <v>1436</v>
      </c>
      <c r="L914" s="153"/>
      <c r="M914" s="153" t="s">
        <v>53</v>
      </c>
      <c r="N914" s="153">
        <v>816008547</v>
      </c>
      <c r="O914" s="155">
        <v>3696639</v>
      </c>
      <c r="P914" s="7"/>
      <c r="Q914" s="12">
        <f>+IF(IFERROR(VLOOKUP(Tabla3[[#This Row],[Column14]],Tabla4[[NIT]:[TOTAL CREDITO]],3,FALSE),0)="",0,IFERROR(VLOOKUP(Tabla3[[#This Row],[Column14]],Tabla4[[NIT]:[TOTAL CREDITO]],3,FALSE),0))</f>
        <v>37800000</v>
      </c>
      <c r="R914" s="9">
        <f>+IFERROR(VLOOKUP(Tabla3[[#This Row],[Column14]],Tabla4[[NIT]:[TOTAL CREDITO]],6,FALSE),0)</f>
        <v>0</v>
      </c>
      <c r="S9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4" s="5"/>
      <c r="AL914"/>
    </row>
    <row r="915" spans="1:38" ht="15" customHeight="1">
      <c r="A915" s="153" t="s">
        <v>1762</v>
      </c>
      <c r="B915" s="154">
        <v>42982</v>
      </c>
      <c r="C915" s="153" t="s">
        <v>1229</v>
      </c>
      <c r="D915" s="153" t="s">
        <v>1546</v>
      </c>
      <c r="E915" s="153" t="s">
        <v>1230</v>
      </c>
      <c r="F915" s="153">
        <v>2</v>
      </c>
      <c r="G915" s="153" t="s">
        <v>52</v>
      </c>
      <c r="H915" s="153">
        <v>2</v>
      </c>
      <c r="I915" s="153" t="s">
        <v>1763</v>
      </c>
      <c r="J915" s="153" t="s">
        <v>1437</v>
      </c>
      <c r="K915" s="153" t="s">
        <v>1438</v>
      </c>
      <c r="L915" s="153"/>
      <c r="M915" s="153" t="s">
        <v>53</v>
      </c>
      <c r="N915" s="153">
        <v>816008547</v>
      </c>
      <c r="O915" s="155">
        <v>3696639</v>
      </c>
      <c r="P915" s="7"/>
      <c r="Q915" s="12">
        <f>+IF(IFERROR(VLOOKUP(Tabla3[[#This Row],[Column14]],Tabla4[[NIT]:[TOTAL CREDITO]],3,FALSE),0)="",0,IFERROR(VLOOKUP(Tabla3[[#This Row],[Column14]],Tabla4[[NIT]:[TOTAL CREDITO]],3,FALSE),0))</f>
        <v>37800000</v>
      </c>
      <c r="R915" s="9">
        <f>+IFERROR(VLOOKUP(Tabla3[[#This Row],[Column14]],Tabla4[[NIT]:[TOTAL CREDITO]],6,FALSE),0)</f>
        <v>0</v>
      </c>
      <c r="S9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5" s="5"/>
      <c r="AL915"/>
    </row>
    <row r="916" spans="1:38" ht="15" customHeight="1">
      <c r="A916" s="153" t="s">
        <v>1762</v>
      </c>
      <c r="B916" s="154">
        <v>42982</v>
      </c>
      <c r="C916" s="153" t="s">
        <v>1229</v>
      </c>
      <c r="D916" s="153" t="s">
        <v>1546</v>
      </c>
      <c r="E916" s="153" t="s">
        <v>1230</v>
      </c>
      <c r="F916" s="153">
        <v>3</v>
      </c>
      <c r="G916" s="153" t="s">
        <v>52</v>
      </c>
      <c r="H916" s="153">
        <v>3</v>
      </c>
      <c r="I916" s="153" t="s">
        <v>1763</v>
      </c>
      <c r="J916" s="153" t="s">
        <v>1437</v>
      </c>
      <c r="K916" s="153" t="s">
        <v>16</v>
      </c>
      <c r="L916" s="153"/>
      <c r="M916" s="153" t="s">
        <v>53</v>
      </c>
      <c r="N916" s="153">
        <v>816008547</v>
      </c>
      <c r="O916" s="155">
        <v>3696639</v>
      </c>
      <c r="P916" s="7"/>
      <c r="Q916" s="12">
        <f>+IF(IFERROR(VLOOKUP(Tabla3[[#This Row],[Column14]],Tabla4[[NIT]:[TOTAL CREDITO]],3,FALSE),0)="",0,IFERROR(VLOOKUP(Tabla3[[#This Row],[Column14]],Tabla4[[NIT]:[TOTAL CREDITO]],3,FALSE),0))</f>
        <v>37800000</v>
      </c>
      <c r="R916" s="9">
        <f>+IFERROR(VLOOKUP(Tabla3[[#This Row],[Column14]],Tabla4[[NIT]:[TOTAL CREDITO]],6,FALSE),0)</f>
        <v>0</v>
      </c>
      <c r="S9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6" s="5"/>
      <c r="AL916"/>
    </row>
    <row r="917" spans="1:38" ht="15" customHeight="1">
      <c r="A917" s="153" t="s">
        <v>1764</v>
      </c>
      <c r="B917" s="154">
        <v>42982</v>
      </c>
      <c r="C917" s="153" t="s">
        <v>1229</v>
      </c>
      <c r="D917" s="153" t="s">
        <v>1546</v>
      </c>
      <c r="E917" s="153" t="s">
        <v>1230</v>
      </c>
      <c r="F917" s="153">
        <v>1</v>
      </c>
      <c r="G917" s="153" t="s">
        <v>52</v>
      </c>
      <c r="H917" s="153">
        <v>1</v>
      </c>
      <c r="I917" s="153" t="s">
        <v>1765</v>
      </c>
      <c r="J917" s="153" t="s">
        <v>1442</v>
      </c>
      <c r="K917" s="153" t="s">
        <v>16</v>
      </c>
      <c r="L917" s="153"/>
      <c r="M917" s="153" t="s">
        <v>206</v>
      </c>
      <c r="N917" s="153">
        <v>816008547</v>
      </c>
      <c r="O917" s="155">
        <v>11496063</v>
      </c>
      <c r="P917" s="7"/>
      <c r="Q917" s="12">
        <f>+IF(IFERROR(VLOOKUP(Tabla3[[#This Row],[Column14]],Tabla4[[NIT]:[TOTAL CREDITO]],3,FALSE),0)="",0,IFERROR(VLOOKUP(Tabla3[[#This Row],[Column14]],Tabla4[[NIT]:[TOTAL CREDITO]],3,FALSE),0))</f>
        <v>37800000</v>
      </c>
      <c r="R917" s="9">
        <f>+IFERROR(VLOOKUP(Tabla3[[#This Row],[Column14]],Tabla4[[NIT]:[TOTAL CREDITO]],6,FALSE),0)</f>
        <v>0</v>
      </c>
      <c r="S9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7" s="5"/>
      <c r="AL917"/>
    </row>
    <row r="918" spans="1:38" ht="15" customHeight="1">
      <c r="A918" s="153" t="s">
        <v>1764</v>
      </c>
      <c r="B918" s="154">
        <v>42982</v>
      </c>
      <c r="C918" s="153" t="s">
        <v>1229</v>
      </c>
      <c r="D918" s="153" t="s">
        <v>1546</v>
      </c>
      <c r="E918" s="153" t="s">
        <v>1230</v>
      </c>
      <c r="F918" s="153">
        <v>1</v>
      </c>
      <c r="G918" s="153" t="s">
        <v>52</v>
      </c>
      <c r="H918" s="153">
        <v>1</v>
      </c>
      <c r="I918" s="153" t="s">
        <v>1765</v>
      </c>
      <c r="J918" s="153" t="s">
        <v>14</v>
      </c>
      <c r="K918" s="153" t="s">
        <v>16</v>
      </c>
      <c r="L918" s="153"/>
      <c r="M918" s="153" t="s">
        <v>206</v>
      </c>
      <c r="N918" s="153">
        <v>816008547</v>
      </c>
      <c r="O918" s="155">
        <v>3360504</v>
      </c>
      <c r="P918" s="7"/>
      <c r="Q918" s="12">
        <f>+IF(IFERROR(VLOOKUP(Tabla3[[#This Row],[Column14]],Tabla4[[NIT]:[TOTAL CREDITO]],3,FALSE),0)="",0,IFERROR(VLOOKUP(Tabla3[[#This Row],[Column14]],Tabla4[[NIT]:[TOTAL CREDITO]],3,FALSE),0))</f>
        <v>37800000</v>
      </c>
      <c r="R918" s="9">
        <f>+IFERROR(VLOOKUP(Tabla3[[#This Row],[Column14]],Tabla4[[NIT]:[TOTAL CREDITO]],6,FALSE),0)</f>
        <v>0</v>
      </c>
      <c r="S9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8" s="5"/>
      <c r="AL918"/>
    </row>
    <row r="919" spans="1:38" ht="15" customHeight="1">
      <c r="A919" s="153" t="s">
        <v>1764</v>
      </c>
      <c r="B919" s="154">
        <v>42982</v>
      </c>
      <c r="C919" s="153" t="s">
        <v>1229</v>
      </c>
      <c r="D919" s="153" t="s">
        <v>1546</v>
      </c>
      <c r="E919" s="153" t="s">
        <v>1230</v>
      </c>
      <c r="F919" s="153">
        <v>1</v>
      </c>
      <c r="G919" s="153" t="s">
        <v>52</v>
      </c>
      <c r="H919" s="153">
        <v>1</v>
      </c>
      <c r="I919" s="153" t="s">
        <v>1765</v>
      </c>
      <c r="J919" s="153" t="s">
        <v>27</v>
      </c>
      <c r="K919" s="153" t="s">
        <v>16</v>
      </c>
      <c r="L919" s="153"/>
      <c r="M919" s="153" t="s">
        <v>206</v>
      </c>
      <c r="N919" s="153">
        <v>816008547</v>
      </c>
      <c r="O919" s="155">
        <v>5789916</v>
      </c>
      <c r="P919" s="7"/>
      <c r="Q919" s="12">
        <f>+IF(IFERROR(VLOOKUP(Tabla3[[#This Row],[Column14]],Tabla4[[NIT]:[TOTAL CREDITO]],3,FALSE),0)="",0,IFERROR(VLOOKUP(Tabla3[[#This Row],[Column14]],Tabla4[[NIT]:[TOTAL CREDITO]],3,FALSE),0))</f>
        <v>37800000</v>
      </c>
      <c r="R919" s="9">
        <f>+IFERROR(VLOOKUP(Tabla3[[#This Row],[Column14]],Tabla4[[NIT]:[TOTAL CREDITO]],6,FALSE),0)</f>
        <v>0</v>
      </c>
      <c r="S9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19" s="5"/>
      <c r="AL919"/>
    </row>
    <row r="920" spans="1:38" ht="15" customHeight="1">
      <c r="A920" s="153" t="s">
        <v>1764</v>
      </c>
      <c r="B920" s="154">
        <v>42982</v>
      </c>
      <c r="C920" s="153" t="s">
        <v>1229</v>
      </c>
      <c r="D920" s="153" t="s">
        <v>1546</v>
      </c>
      <c r="E920" s="153" t="s">
        <v>1230</v>
      </c>
      <c r="F920" s="153">
        <v>1</v>
      </c>
      <c r="G920" s="153" t="s">
        <v>52</v>
      </c>
      <c r="H920" s="153">
        <v>1</v>
      </c>
      <c r="I920" s="153" t="s">
        <v>1765</v>
      </c>
      <c r="J920" s="153" t="s">
        <v>27</v>
      </c>
      <c r="K920" s="153" t="s">
        <v>26</v>
      </c>
      <c r="L920" s="153"/>
      <c r="M920" s="153" t="s">
        <v>206</v>
      </c>
      <c r="N920" s="153">
        <v>816008547</v>
      </c>
      <c r="O920" s="155">
        <v>5789916</v>
      </c>
      <c r="P920" s="7"/>
      <c r="Q920" s="12">
        <f>+IF(IFERROR(VLOOKUP(Tabla3[[#This Row],[Column14]],Tabla4[[NIT]:[TOTAL CREDITO]],3,FALSE),0)="",0,IFERROR(VLOOKUP(Tabla3[[#This Row],[Column14]],Tabla4[[NIT]:[TOTAL CREDITO]],3,FALSE),0))</f>
        <v>37800000</v>
      </c>
      <c r="R920" s="9">
        <f>+IFERROR(VLOOKUP(Tabla3[[#This Row],[Column14]],Tabla4[[NIT]:[TOTAL CREDITO]],6,FALSE),0)</f>
        <v>0</v>
      </c>
      <c r="S9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0" s="5"/>
      <c r="AL920"/>
    </row>
    <row r="921" spans="1:38" ht="15" customHeight="1">
      <c r="A921" s="153" t="s">
        <v>1764</v>
      </c>
      <c r="B921" s="154">
        <v>42982</v>
      </c>
      <c r="C921" s="153" t="s">
        <v>1229</v>
      </c>
      <c r="D921" s="153" t="s">
        <v>1546</v>
      </c>
      <c r="E921" s="153" t="s">
        <v>1230</v>
      </c>
      <c r="F921" s="153">
        <v>1</v>
      </c>
      <c r="G921" s="153" t="s">
        <v>52</v>
      </c>
      <c r="H921" s="153">
        <v>1</v>
      </c>
      <c r="I921" s="153" t="s">
        <v>1765</v>
      </c>
      <c r="J921" s="153" t="s">
        <v>10</v>
      </c>
      <c r="K921" s="153" t="s">
        <v>11</v>
      </c>
      <c r="L921" s="153"/>
      <c r="M921" s="153" t="s">
        <v>206</v>
      </c>
      <c r="N921" s="153">
        <v>816008547</v>
      </c>
      <c r="O921" s="155">
        <v>7554622</v>
      </c>
      <c r="P921" s="7"/>
      <c r="Q921" s="12">
        <f>+IF(IFERROR(VLOOKUP(Tabla3[[#This Row],[Column14]],Tabla4[[NIT]:[TOTAL CREDITO]],3,FALSE),0)="",0,IFERROR(VLOOKUP(Tabla3[[#This Row],[Column14]],Tabla4[[NIT]:[TOTAL CREDITO]],3,FALSE),0))</f>
        <v>37800000</v>
      </c>
      <c r="R921" s="9">
        <f>+IFERROR(VLOOKUP(Tabla3[[#This Row],[Column14]],Tabla4[[NIT]:[TOTAL CREDITO]],6,FALSE),0)</f>
        <v>0</v>
      </c>
      <c r="S9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1" s="5"/>
      <c r="AL921"/>
    </row>
    <row r="922" spans="1:38" ht="15" customHeight="1">
      <c r="A922" s="153" t="s">
        <v>1764</v>
      </c>
      <c r="B922" s="154">
        <v>42982</v>
      </c>
      <c r="C922" s="153" t="s">
        <v>1229</v>
      </c>
      <c r="D922" s="153" t="s">
        <v>1546</v>
      </c>
      <c r="E922" s="153" t="s">
        <v>1230</v>
      </c>
      <c r="F922" s="153">
        <v>2</v>
      </c>
      <c r="G922" s="153" t="s">
        <v>52</v>
      </c>
      <c r="H922" s="153">
        <v>2</v>
      </c>
      <c r="I922" s="153" t="s">
        <v>1765</v>
      </c>
      <c r="J922" s="153" t="s">
        <v>352</v>
      </c>
      <c r="K922" s="153" t="s">
        <v>353</v>
      </c>
      <c r="L922" s="153"/>
      <c r="M922" s="153" t="s">
        <v>206</v>
      </c>
      <c r="N922" s="153">
        <v>816008547</v>
      </c>
      <c r="O922" s="155">
        <v>6133613</v>
      </c>
      <c r="P922" s="7"/>
      <c r="Q922" s="12">
        <f>+IF(IFERROR(VLOOKUP(Tabla3[[#This Row],[Column14]],Tabla4[[NIT]:[TOTAL CREDITO]],3,FALSE),0)="",0,IFERROR(VLOOKUP(Tabla3[[#This Row],[Column14]],Tabla4[[NIT]:[TOTAL CREDITO]],3,FALSE),0))</f>
        <v>37800000</v>
      </c>
      <c r="R922" s="9">
        <f>+IFERROR(VLOOKUP(Tabla3[[#This Row],[Column14]],Tabla4[[NIT]:[TOTAL CREDITO]],6,FALSE),0)</f>
        <v>0</v>
      </c>
      <c r="S9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2" s="5"/>
      <c r="AL922"/>
    </row>
    <row r="923" spans="1:38" ht="15" customHeight="1">
      <c r="A923" s="153" t="s">
        <v>1764</v>
      </c>
      <c r="B923" s="154">
        <v>42982</v>
      </c>
      <c r="C923" s="153" t="s">
        <v>1229</v>
      </c>
      <c r="D923" s="153" t="s">
        <v>1546</v>
      </c>
      <c r="E923" s="153" t="s">
        <v>1230</v>
      </c>
      <c r="F923" s="153">
        <v>2</v>
      </c>
      <c r="G923" s="153" t="s">
        <v>52</v>
      </c>
      <c r="H923" s="153">
        <v>2</v>
      </c>
      <c r="I923" s="153" t="s">
        <v>1765</v>
      </c>
      <c r="J923" s="153" t="s">
        <v>1550</v>
      </c>
      <c r="K923" s="153" t="s">
        <v>1438</v>
      </c>
      <c r="L923" s="153"/>
      <c r="M923" s="153" t="s">
        <v>206</v>
      </c>
      <c r="N923" s="153">
        <v>816008547</v>
      </c>
      <c r="O923" s="155">
        <v>3521008</v>
      </c>
      <c r="P923" s="7"/>
      <c r="Q923" s="12">
        <f>+IF(IFERROR(VLOOKUP(Tabla3[[#This Row],[Column14]],Tabla4[[NIT]:[TOTAL CREDITO]],3,FALSE),0)="",0,IFERROR(VLOOKUP(Tabla3[[#This Row],[Column14]],Tabla4[[NIT]:[TOTAL CREDITO]],3,FALSE),0))</f>
        <v>37800000</v>
      </c>
      <c r="R923" s="9">
        <f>+IFERROR(VLOOKUP(Tabla3[[#This Row],[Column14]],Tabla4[[NIT]:[TOTAL CREDITO]],6,FALSE),0)</f>
        <v>0</v>
      </c>
      <c r="S9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3" s="5"/>
      <c r="AL923"/>
    </row>
    <row r="924" spans="1:38" ht="15" customHeight="1">
      <c r="A924" s="153" t="s">
        <v>1764</v>
      </c>
      <c r="B924" s="154">
        <v>42982</v>
      </c>
      <c r="C924" s="153" t="s">
        <v>1229</v>
      </c>
      <c r="D924" s="153" t="s">
        <v>1546</v>
      </c>
      <c r="E924" s="153" t="s">
        <v>1230</v>
      </c>
      <c r="F924" s="153">
        <v>1</v>
      </c>
      <c r="G924" s="153" t="s">
        <v>52</v>
      </c>
      <c r="H924" s="153">
        <v>1</v>
      </c>
      <c r="I924" s="153" t="s">
        <v>1765</v>
      </c>
      <c r="J924" s="153" t="s">
        <v>1428</v>
      </c>
      <c r="K924" s="153" t="s">
        <v>1430</v>
      </c>
      <c r="L924" s="153"/>
      <c r="M924" s="153" t="s">
        <v>206</v>
      </c>
      <c r="N924" s="153">
        <v>816008547</v>
      </c>
      <c r="O924" s="155">
        <v>3067227</v>
      </c>
      <c r="P924" s="7"/>
      <c r="Q924" s="12">
        <f>+IF(IFERROR(VLOOKUP(Tabla3[[#This Row],[Column14]],Tabla4[[NIT]:[TOTAL CREDITO]],3,FALSE),0)="",0,IFERROR(VLOOKUP(Tabla3[[#This Row],[Column14]],Tabla4[[NIT]:[TOTAL CREDITO]],3,FALSE),0))</f>
        <v>37800000</v>
      </c>
      <c r="R924" s="9">
        <f>+IFERROR(VLOOKUP(Tabla3[[#This Row],[Column14]],Tabla4[[NIT]:[TOTAL CREDITO]],6,FALSE),0)</f>
        <v>0</v>
      </c>
      <c r="S9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4" s="5"/>
      <c r="AL924"/>
    </row>
    <row r="925" spans="1:38" ht="15" customHeight="1">
      <c r="A925" s="153" t="s">
        <v>1764</v>
      </c>
      <c r="B925" s="154">
        <v>42982</v>
      </c>
      <c r="C925" s="153" t="s">
        <v>1229</v>
      </c>
      <c r="D925" s="153" t="s">
        <v>1546</v>
      </c>
      <c r="E925" s="153" t="s">
        <v>1230</v>
      </c>
      <c r="F925" s="153">
        <v>3</v>
      </c>
      <c r="G925" s="153" t="s">
        <v>52</v>
      </c>
      <c r="H925" s="153">
        <v>3</v>
      </c>
      <c r="I925" s="153" t="s">
        <v>1765</v>
      </c>
      <c r="J925" s="153" t="s">
        <v>1428</v>
      </c>
      <c r="K925" s="153" t="s">
        <v>32</v>
      </c>
      <c r="L925" s="153"/>
      <c r="M925" s="153" t="s">
        <v>206</v>
      </c>
      <c r="N925" s="153">
        <v>816008547</v>
      </c>
      <c r="O925" s="155">
        <v>3067227</v>
      </c>
      <c r="P925" s="7"/>
      <c r="Q925" s="12">
        <f>+IF(IFERROR(VLOOKUP(Tabla3[[#This Row],[Column14]],Tabla4[[NIT]:[TOTAL CREDITO]],3,FALSE),0)="",0,IFERROR(VLOOKUP(Tabla3[[#This Row],[Column14]],Tabla4[[NIT]:[TOTAL CREDITO]],3,FALSE),0))</f>
        <v>37800000</v>
      </c>
      <c r="R925" s="9">
        <f>+IFERROR(VLOOKUP(Tabla3[[#This Row],[Column14]],Tabla4[[NIT]:[TOTAL CREDITO]],6,FALSE),0)</f>
        <v>0</v>
      </c>
      <c r="S9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5" s="5"/>
      <c r="AL925"/>
    </row>
    <row r="926" spans="1:38" ht="15" customHeight="1">
      <c r="A926" s="153" t="s">
        <v>1764</v>
      </c>
      <c r="B926" s="154">
        <v>42982</v>
      </c>
      <c r="C926" s="153" t="s">
        <v>1229</v>
      </c>
      <c r="D926" s="153" t="s">
        <v>1546</v>
      </c>
      <c r="E926" s="153" t="s">
        <v>1230</v>
      </c>
      <c r="F926" s="153">
        <v>2</v>
      </c>
      <c r="G926" s="153" t="s">
        <v>52</v>
      </c>
      <c r="H926" s="153">
        <v>2</v>
      </c>
      <c r="I926" s="153" t="s">
        <v>1765</v>
      </c>
      <c r="J926" s="153" t="s">
        <v>1433</v>
      </c>
      <c r="K926" s="153" t="s">
        <v>16</v>
      </c>
      <c r="L926" s="153"/>
      <c r="M926" s="153" t="s">
        <v>206</v>
      </c>
      <c r="N926" s="153">
        <v>816008547</v>
      </c>
      <c r="O926" s="155">
        <v>3941176</v>
      </c>
      <c r="P926" s="7"/>
      <c r="Q926" s="12">
        <f>+IF(IFERROR(VLOOKUP(Tabla3[[#This Row],[Column14]],Tabla4[[NIT]:[TOTAL CREDITO]],3,FALSE),0)="",0,IFERROR(VLOOKUP(Tabla3[[#This Row],[Column14]],Tabla4[[NIT]:[TOTAL CREDITO]],3,FALSE),0))</f>
        <v>37800000</v>
      </c>
      <c r="R926" s="9">
        <f>+IFERROR(VLOOKUP(Tabla3[[#This Row],[Column14]],Tabla4[[NIT]:[TOTAL CREDITO]],6,FALSE),0)</f>
        <v>0</v>
      </c>
      <c r="S9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6" s="5"/>
      <c r="AL926"/>
    </row>
    <row r="927" spans="1:38" ht="15" customHeight="1">
      <c r="A927" s="153" t="s">
        <v>1766</v>
      </c>
      <c r="B927" s="154">
        <v>42982</v>
      </c>
      <c r="C927" s="153" t="s">
        <v>1229</v>
      </c>
      <c r="D927" s="153" t="s">
        <v>1602</v>
      </c>
      <c r="E927" s="153" t="s">
        <v>1230</v>
      </c>
      <c r="F927" s="153">
        <v>8</v>
      </c>
      <c r="G927" s="153" t="s">
        <v>193</v>
      </c>
      <c r="H927" s="153">
        <v>8</v>
      </c>
      <c r="I927" s="153" t="s">
        <v>1767</v>
      </c>
      <c r="J927" s="153" t="s">
        <v>14</v>
      </c>
      <c r="K927" s="153" t="s">
        <v>16</v>
      </c>
      <c r="L927" s="153"/>
      <c r="M927" s="153" t="s">
        <v>194</v>
      </c>
      <c r="N927" s="153">
        <v>890406707</v>
      </c>
      <c r="O927" s="155">
        <v>3360504</v>
      </c>
      <c r="P927" s="7"/>
      <c r="Q927" s="12" t="str">
        <f>+IF(IFERROR(VLOOKUP(Tabla3[[#This Row],[Column14]],Tabla4[[NIT]:[TOTAL CREDITO]],3,FALSE),0)="",0,IFERROR(VLOOKUP(Tabla3[[#This Row],[Column14]],Tabla4[[NIT]:[TOTAL CREDITO]],3,FALSE),0))</f>
        <v>NO TIENE CUPO</v>
      </c>
      <c r="R927" s="9">
        <f>+IFERROR(VLOOKUP(Tabla3[[#This Row],[Column14]],Tabla4[[NIT]:[TOTAL CREDITO]],6,FALSE),0)</f>
        <v>0</v>
      </c>
      <c r="S9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7" s="5"/>
      <c r="AL927"/>
    </row>
    <row r="928" spans="1:38" ht="15" customHeight="1">
      <c r="A928" s="153" t="s">
        <v>1766</v>
      </c>
      <c r="B928" s="154">
        <v>42982</v>
      </c>
      <c r="C928" s="153" t="s">
        <v>1229</v>
      </c>
      <c r="D928" s="153" t="s">
        <v>1602</v>
      </c>
      <c r="E928" s="153" t="s">
        <v>1230</v>
      </c>
      <c r="F928" s="153">
        <v>1</v>
      </c>
      <c r="G928" s="153" t="s">
        <v>193</v>
      </c>
      <c r="H928" s="153">
        <v>1</v>
      </c>
      <c r="I928" s="153" t="s">
        <v>1767</v>
      </c>
      <c r="J928" s="153" t="s">
        <v>25</v>
      </c>
      <c r="K928" s="153" t="s">
        <v>26</v>
      </c>
      <c r="L928" s="153"/>
      <c r="M928" s="153" t="s">
        <v>194</v>
      </c>
      <c r="N928" s="153">
        <v>890406707</v>
      </c>
      <c r="O928" s="155">
        <v>3521008</v>
      </c>
      <c r="P928" s="7"/>
      <c r="Q928" s="12" t="str">
        <f>+IF(IFERROR(VLOOKUP(Tabla3[[#This Row],[Column14]],Tabla4[[NIT]:[TOTAL CREDITO]],3,FALSE),0)="",0,IFERROR(VLOOKUP(Tabla3[[#This Row],[Column14]],Tabla4[[NIT]:[TOTAL CREDITO]],3,FALSE),0))</f>
        <v>NO TIENE CUPO</v>
      </c>
      <c r="R928" s="9">
        <f>+IFERROR(VLOOKUP(Tabla3[[#This Row],[Column14]],Tabla4[[NIT]:[TOTAL CREDITO]],6,FALSE),0)</f>
        <v>0</v>
      </c>
      <c r="S9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8" s="5"/>
      <c r="AL928"/>
    </row>
    <row r="929" spans="1:38" ht="15" customHeight="1">
      <c r="A929" s="153" t="s">
        <v>1766</v>
      </c>
      <c r="B929" s="154">
        <v>42982</v>
      </c>
      <c r="C929" s="153" t="s">
        <v>1229</v>
      </c>
      <c r="D929" s="153" t="s">
        <v>1602</v>
      </c>
      <c r="E929" s="153" t="s">
        <v>1230</v>
      </c>
      <c r="F929" s="153">
        <v>2</v>
      </c>
      <c r="G929" s="153" t="s">
        <v>193</v>
      </c>
      <c r="H929" s="153">
        <v>2</v>
      </c>
      <c r="I929" s="153" t="s">
        <v>1767</v>
      </c>
      <c r="J929" s="153" t="s">
        <v>1428</v>
      </c>
      <c r="K929" s="153" t="s">
        <v>1430</v>
      </c>
      <c r="L929" s="153"/>
      <c r="M929" s="153" t="s">
        <v>194</v>
      </c>
      <c r="N929" s="153">
        <v>890406707</v>
      </c>
      <c r="O929" s="155">
        <v>3067227</v>
      </c>
      <c r="P929" s="7"/>
      <c r="Q929" s="12" t="str">
        <f>+IF(IFERROR(VLOOKUP(Tabla3[[#This Row],[Column14]],Tabla4[[NIT]:[TOTAL CREDITO]],3,FALSE),0)="",0,IFERROR(VLOOKUP(Tabla3[[#This Row],[Column14]],Tabla4[[NIT]:[TOTAL CREDITO]],3,FALSE),0))</f>
        <v>NO TIENE CUPO</v>
      </c>
      <c r="R929" s="9">
        <f>+IFERROR(VLOOKUP(Tabla3[[#This Row],[Column14]],Tabla4[[NIT]:[TOTAL CREDITO]],6,FALSE),0)</f>
        <v>0</v>
      </c>
      <c r="S9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29" s="5"/>
      <c r="AL929"/>
    </row>
    <row r="930" spans="1:38" ht="15" customHeight="1">
      <c r="A930" s="153" t="s">
        <v>1766</v>
      </c>
      <c r="B930" s="154">
        <v>42982</v>
      </c>
      <c r="C930" s="153" t="s">
        <v>1229</v>
      </c>
      <c r="D930" s="153" t="s">
        <v>1602</v>
      </c>
      <c r="E930" s="153" t="s">
        <v>1230</v>
      </c>
      <c r="F930" s="153">
        <v>6</v>
      </c>
      <c r="G930" s="153" t="s">
        <v>193</v>
      </c>
      <c r="H930" s="153">
        <v>6</v>
      </c>
      <c r="I930" s="153" t="s">
        <v>1767</v>
      </c>
      <c r="J930" s="153" t="s">
        <v>1428</v>
      </c>
      <c r="K930" s="153" t="s">
        <v>1429</v>
      </c>
      <c r="L930" s="153"/>
      <c r="M930" s="153" t="s">
        <v>194</v>
      </c>
      <c r="N930" s="153">
        <v>890406707</v>
      </c>
      <c r="O930" s="155">
        <v>3067227</v>
      </c>
      <c r="P930" s="7"/>
      <c r="Q930" s="12" t="str">
        <f>+IF(IFERROR(VLOOKUP(Tabla3[[#This Row],[Column14]],Tabla4[[NIT]:[TOTAL CREDITO]],3,FALSE),0)="",0,IFERROR(VLOOKUP(Tabla3[[#This Row],[Column14]],Tabla4[[NIT]:[TOTAL CREDITO]],3,FALSE),0))</f>
        <v>NO TIENE CUPO</v>
      </c>
      <c r="R930" s="9">
        <f>+IFERROR(VLOOKUP(Tabla3[[#This Row],[Column14]],Tabla4[[NIT]:[TOTAL CREDITO]],6,FALSE),0)</f>
        <v>0</v>
      </c>
      <c r="S9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0" s="5"/>
      <c r="AL930"/>
    </row>
    <row r="931" spans="1:38" ht="15" customHeight="1">
      <c r="A931" s="153" t="s">
        <v>1766</v>
      </c>
      <c r="B931" s="154">
        <v>42982</v>
      </c>
      <c r="C931" s="153" t="s">
        <v>1229</v>
      </c>
      <c r="D931" s="153" t="s">
        <v>1602</v>
      </c>
      <c r="E931" s="153" t="s">
        <v>1230</v>
      </c>
      <c r="F931" s="153">
        <v>10</v>
      </c>
      <c r="G931" s="153" t="s">
        <v>193</v>
      </c>
      <c r="H931" s="153">
        <v>10</v>
      </c>
      <c r="I931" s="153" t="s">
        <v>1767</v>
      </c>
      <c r="J931" s="153" t="s">
        <v>1428</v>
      </c>
      <c r="K931" s="153" t="s">
        <v>32</v>
      </c>
      <c r="L931" s="153"/>
      <c r="M931" s="153" t="s">
        <v>194</v>
      </c>
      <c r="N931" s="153">
        <v>890406707</v>
      </c>
      <c r="O931" s="155">
        <v>3067227</v>
      </c>
      <c r="P931" s="7"/>
      <c r="Q931" s="12" t="str">
        <f>+IF(IFERROR(VLOOKUP(Tabla3[[#This Row],[Column14]],Tabla4[[NIT]:[TOTAL CREDITO]],3,FALSE),0)="",0,IFERROR(VLOOKUP(Tabla3[[#This Row],[Column14]],Tabla4[[NIT]:[TOTAL CREDITO]],3,FALSE),0))</f>
        <v>NO TIENE CUPO</v>
      </c>
      <c r="R931" s="9">
        <f>+IFERROR(VLOOKUP(Tabla3[[#This Row],[Column14]],Tabla4[[NIT]:[TOTAL CREDITO]],6,FALSE),0)</f>
        <v>0</v>
      </c>
      <c r="S9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1" s="5"/>
      <c r="AL931"/>
    </row>
    <row r="932" spans="1:38" ht="15" customHeight="1">
      <c r="A932" s="153" t="s">
        <v>1766</v>
      </c>
      <c r="B932" s="154">
        <v>42982</v>
      </c>
      <c r="C932" s="153" t="s">
        <v>1229</v>
      </c>
      <c r="D932" s="153" t="s">
        <v>1602</v>
      </c>
      <c r="E932" s="153" t="s">
        <v>1230</v>
      </c>
      <c r="F932" s="153">
        <v>4</v>
      </c>
      <c r="G932" s="153" t="s">
        <v>193</v>
      </c>
      <c r="H932" s="153">
        <v>4</v>
      </c>
      <c r="I932" s="153" t="s">
        <v>1767</v>
      </c>
      <c r="J932" s="153" t="s">
        <v>1437</v>
      </c>
      <c r="K932" s="153" t="s">
        <v>16</v>
      </c>
      <c r="L932" s="153"/>
      <c r="M932" s="153" t="s">
        <v>194</v>
      </c>
      <c r="N932" s="153">
        <v>890406707</v>
      </c>
      <c r="O932" s="155">
        <v>3696639</v>
      </c>
      <c r="P932" s="7"/>
      <c r="Q932" s="12" t="str">
        <f>+IF(IFERROR(VLOOKUP(Tabla3[[#This Row],[Column14]],Tabla4[[NIT]:[TOTAL CREDITO]],3,FALSE),0)="",0,IFERROR(VLOOKUP(Tabla3[[#This Row],[Column14]],Tabla4[[NIT]:[TOTAL CREDITO]],3,FALSE),0))</f>
        <v>NO TIENE CUPO</v>
      </c>
      <c r="R932" s="9">
        <f>+IFERROR(VLOOKUP(Tabla3[[#This Row],[Column14]],Tabla4[[NIT]:[TOTAL CREDITO]],6,FALSE),0)</f>
        <v>0</v>
      </c>
      <c r="S9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2" s="5"/>
      <c r="AL932"/>
    </row>
    <row r="933" spans="1:38" ht="15" customHeight="1">
      <c r="A933" s="153" t="s">
        <v>1768</v>
      </c>
      <c r="B933" s="154">
        <v>42982</v>
      </c>
      <c r="C933" s="153" t="s">
        <v>1229</v>
      </c>
      <c r="D933" s="153" t="s">
        <v>1602</v>
      </c>
      <c r="E933" s="153" t="s">
        <v>1230</v>
      </c>
      <c r="F933" s="153">
        <v>4</v>
      </c>
      <c r="G933" s="153" t="s">
        <v>193</v>
      </c>
      <c r="H933" s="153">
        <v>4</v>
      </c>
      <c r="I933" s="153" t="s">
        <v>1769</v>
      </c>
      <c r="J933" s="153" t="s">
        <v>14</v>
      </c>
      <c r="K933" s="153" t="s">
        <v>16</v>
      </c>
      <c r="L933" s="153"/>
      <c r="M933" s="153" t="s">
        <v>194</v>
      </c>
      <c r="N933" s="153">
        <v>890406707</v>
      </c>
      <c r="O933" s="155">
        <v>3360504</v>
      </c>
      <c r="P933" s="7"/>
      <c r="Q933" s="12" t="str">
        <f>+IF(IFERROR(VLOOKUP(Tabla3[[#This Row],[Column14]],Tabla4[[NIT]:[TOTAL CREDITO]],3,FALSE),0)="",0,IFERROR(VLOOKUP(Tabla3[[#This Row],[Column14]],Tabla4[[NIT]:[TOTAL CREDITO]],3,FALSE),0))</f>
        <v>NO TIENE CUPO</v>
      </c>
      <c r="R933" s="9">
        <f>+IFERROR(VLOOKUP(Tabla3[[#This Row],[Column14]],Tabla4[[NIT]:[TOTAL CREDITO]],6,FALSE),0)</f>
        <v>0</v>
      </c>
      <c r="S9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3" s="5"/>
      <c r="AL933"/>
    </row>
    <row r="934" spans="1:38" ht="15" customHeight="1">
      <c r="A934" s="153" t="s">
        <v>1768</v>
      </c>
      <c r="B934" s="154">
        <v>42982</v>
      </c>
      <c r="C934" s="153" t="s">
        <v>1229</v>
      </c>
      <c r="D934" s="153" t="s">
        <v>1602</v>
      </c>
      <c r="E934" s="153" t="s">
        <v>1230</v>
      </c>
      <c r="F934" s="153">
        <v>1</v>
      </c>
      <c r="G934" s="153" t="s">
        <v>193</v>
      </c>
      <c r="H934" s="153">
        <v>1</v>
      </c>
      <c r="I934" s="153" t="s">
        <v>1769</v>
      </c>
      <c r="J934" s="153" t="s">
        <v>25</v>
      </c>
      <c r="K934" s="153" t="s">
        <v>26</v>
      </c>
      <c r="L934" s="153"/>
      <c r="M934" s="153" t="s">
        <v>194</v>
      </c>
      <c r="N934" s="153">
        <v>890406707</v>
      </c>
      <c r="O934" s="155">
        <v>3521008</v>
      </c>
      <c r="P934" s="7"/>
      <c r="Q934" s="12" t="str">
        <f>+IF(IFERROR(VLOOKUP(Tabla3[[#This Row],[Column14]],Tabla4[[NIT]:[TOTAL CREDITO]],3,FALSE),0)="",0,IFERROR(VLOOKUP(Tabla3[[#This Row],[Column14]],Tabla4[[NIT]:[TOTAL CREDITO]],3,FALSE),0))</f>
        <v>NO TIENE CUPO</v>
      </c>
      <c r="R934" s="9">
        <f>+IFERROR(VLOOKUP(Tabla3[[#This Row],[Column14]],Tabla4[[NIT]:[TOTAL CREDITO]],6,FALSE),0)</f>
        <v>0</v>
      </c>
      <c r="S9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4" s="5"/>
      <c r="AL934"/>
    </row>
    <row r="935" spans="1:38" ht="15" customHeight="1">
      <c r="A935" s="153" t="s">
        <v>1768</v>
      </c>
      <c r="B935" s="154">
        <v>42982</v>
      </c>
      <c r="C935" s="153" t="s">
        <v>1229</v>
      </c>
      <c r="D935" s="153" t="s">
        <v>1602</v>
      </c>
      <c r="E935" s="153" t="s">
        <v>1230</v>
      </c>
      <c r="F935" s="153">
        <v>2</v>
      </c>
      <c r="G935" s="153" t="s">
        <v>193</v>
      </c>
      <c r="H935" s="153">
        <v>2</v>
      </c>
      <c r="I935" s="153" t="s">
        <v>1769</v>
      </c>
      <c r="J935" s="153" t="s">
        <v>1428</v>
      </c>
      <c r="K935" s="153" t="s">
        <v>1430</v>
      </c>
      <c r="L935" s="153"/>
      <c r="M935" s="153" t="s">
        <v>194</v>
      </c>
      <c r="N935" s="153">
        <v>890406707</v>
      </c>
      <c r="O935" s="155">
        <v>3067227</v>
      </c>
      <c r="P935" s="7"/>
      <c r="Q935" s="12" t="str">
        <f>+IF(IFERROR(VLOOKUP(Tabla3[[#This Row],[Column14]],Tabla4[[NIT]:[TOTAL CREDITO]],3,FALSE),0)="",0,IFERROR(VLOOKUP(Tabla3[[#This Row],[Column14]],Tabla4[[NIT]:[TOTAL CREDITO]],3,FALSE),0))</f>
        <v>NO TIENE CUPO</v>
      </c>
      <c r="R935" s="9">
        <f>+IFERROR(VLOOKUP(Tabla3[[#This Row],[Column14]],Tabla4[[NIT]:[TOTAL CREDITO]],6,FALSE),0)</f>
        <v>0</v>
      </c>
      <c r="S9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5" s="5"/>
      <c r="AL935"/>
    </row>
    <row r="936" spans="1:38" ht="15" customHeight="1">
      <c r="A936" s="153" t="s">
        <v>1768</v>
      </c>
      <c r="B936" s="154">
        <v>42982</v>
      </c>
      <c r="C936" s="153" t="s">
        <v>1229</v>
      </c>
      <c r="D936" s="153" t="s">
        <v>1602</v>
      </c>
      <c r="E936" s="153" t="s">
        <v>1230</v>
      </c>
      <c r="F936" s="153">
        <v>14</v>
      </c>
      <c r="G936" s="153" t="s">
        <v>193</v>
      </c>
      <c r="H936" s="153">
        <v>14</v>
      </c>
      <c r="I936" s="153" t="s">
        <v>1769</v>
      </c>
      <c r="J936" s="153" t="s">
        <v>1428</v>
      </c>
      <c r="K936" s="153" t="s">
        <v>32</v>
      </c>
      <c r="L936" s="153"/>
      <c r="M936" s="153" t="s">
        <v>194</v>
      </c>
      <c r="N936" s="153">
        <v>890406707</v>
      </c>
      <c r="O936" s="155">
        <v>3067227</v>
      </c>
      <c r="P936" s="7"/>
      <c r="Q936" s="12" t="str">
        <f>+IF(IFERROR(VLOOKUP(Tabla3[[#This Row],[Column14]],Tabla4[[NIT]:[TOTAL CREDITO]],3,FALSE),0)="",0,IFERROR(VLOOKUP(Tabla3[[#This Row],[Column14]],Tabla4[[NIT]:[TOTAL CREDITO]],3,FALSE),0))</f>
        <v>NO TIENE CUPO</v>
      </c>
      <c r="R936" s="9">
        <f>+IFERROR(VLOOKUP(Tabla3[[#This Row],[Column14]],Tabla4[[NIT]:[TOTAL CREDITO]],6,FALSE),0)</f>
        <v>0</v>
      </c>
      <c r="S9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6" s="5"/>
      <c r="AL936"/>
    </row>
    <row r="937" spans="1:38" ht="15" customHeight="1">
      <c r="A937" s="153" t="s">
        <v>1768</v>
      </c>
      <c r="B937" s="154">
        <v>42982</v>
      </c>
      <c r="C937" s="153" t="s">
        <v>1229</v>
      </c>
      <c r="D937" s="153" t="s">
        <v>1602</v>
      </c>
      <c r="E937" s="153" t="s">
        <v>1230</v>
      </c>
      <c r="F937" s="153">
        <v>1</v>
      </c>
      <c r="G937" s="153" t="s">
        <v>193</v>
      </c>
      <c r="H937" s="153">
        <v>1</v>
      </c>
      <c r="I937" s="153" t="s">
        <v>1769</v>
      </c>
      <c r="J937" s="153" t="s">
        <v>1232</v>
      </c>
      <c r="K937" s="153" t="s">
        <v>17</v>
      </c>
      <c r="L937" s="153"/>
      <c r="M937" s="153" t="s">
        <v>194</v>
      </c>
      <c r="N937" s="153">
        <v>890406707</v>
      </c>
      <c r="O937" s="155">
        <v>5453782</v>
      </c>
      <c r="P937" s="7"/>
      <c r="Q937" s="12" t="str">
        <f>+IF(IFERROR(VLOOKUP(Tabla3[[#This Row],[Column14]],Tabla4[[NIT]:[TOTAL CREDITO]],3,FALSE),0)="",0,IFERROR(VLOOKUP(Tabla3[[#This Row],[Column14]],Tabla4[[NIT]:[TOTAL CREDITO]],3,FALSE),0))</f>
        <v>NO TIENE CUPO</v>
      </c>
      <c r="R937" s="9">
        <f>+IFERROR(VLOOKUP(Tabla3[[#This Row],[Column14]],Tabla4[[NIT]:[TOTAL CREDITO]],6,FALSE),0)</f>
        <v>0</v>
      </c>
      <c r="S9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7" s="5"/>
      <c r="AL937"/>
    </row>
    <row r="938" spans="1:38" ht="15" customHeight="1">
      <c r="A938" s="153" t="s">
        <v>1768</v>
      </c>
      <c r="B938" s="154">
        <v>42982</v>
      </c>
      <c r="C938" s="153" t="s">
        <v>1229</v>
      </c>
      <c r="D938" s="153" t="s">
        <v>1602</v>
      </c>
      <c r="E938" s="153" t="s">
        <v>1230</v>
      </c>
      <c r="F938" s="153">
        <v>2</v>
      </c>
      <c r="G938" s="153" t="s">
        <v>193</v>
      </c>
      <c r="H938" s="153">
        <v>2</v>
      </c>
      <c r="I938" s="153" t="s">
        <v>1769</v>
      </c>
      <c r="J938" s="153" t="s">
        <v>1437</v>
      </c>
      <c r="K938" s="153" t="s">
        <v>16</v>
      </c>
      <c r="L938" s="153"/>
      <c r="M938" s="153" t="s">
        <v>194</v>
      </c>
      <c r="N938" s="153">
        <v>890406707</v>
      </c>
      <c r="O938" s="155">
        <v>3696639</v>
      </c>
      <c r="P938" s="7"/>
      <c r="Q938" s="12" t="str">
        <f>+IF(IFERROR(VLOOKUP(Tabla3[[#This Row],[Column14]],Tabla4[[NIT]:[TOTAL CREDITO]],3,FALSE),0)="",0,IFERROR(VLOOKUP(Tabla3[[#This Row],[Column14]],Tabla4[[NIT]:[TOTAL CREDITO]],3,FALSE),0))</f>
        <v>NO TIENE CUPO</v>
      </c>
      <c r="R938" s="9">
        <f>+IFERROR(VLOOKUP(Tabla3[[#This Row],[Column14]],Tabla4[[NIT]:[TOTAL CREDITO]],6,FALSE),0)</f>
        <v>0</v>
      </c>
      <c r="S9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8" s="5"/>
      <c r="AL938"/>
    </row>
    <row r="939" spans="1:38" ht="15" customHeight="1">
      <c r="A939" s="153" t="s">
        <v>1770</v>
      </c>
      <c r="B939" s="154">
        <v>42982</v>
      </c>
      <c r="C939" s="153" t="s">
        <v>1229</v>
      </c>
      <c r="D939" s="153" t="s">
        <v>1546</v>
      </c>
      <c r="E939" s="153" t="s">
        <v>1230</v>
      </c>
      <c r="F939" s="153">
        <v>2</v>
      </c>
      <c r="G939" s="153" t="s">
        <v>57</v>
      </c>
      <c r="H939" s="153">
        <v>2</v>
      </c>
      <c r="I939" s="153" t="s">
        <v>1771</v>
      </c>
      <c r="J939" s="153" t="s">
        <v>14</v>
      </c>
      <c r="K939" s="153" t="s">
        <v>16</v>
      </c>
      <c r="L939" s="153"/>
      <c r="M939" s="153" t="s">
        <v>58</v>
      </c>
      <c r="N939" s="153">
        <v>900095491</v>
      </c>
      <c r="O939" s="155">
        <v>3360504</v>
      </c>
      <c r="P939" s="7"/>
      <c r="Q939" s="12" t="str">
        <f>+IF(IFERROR(VLOOKUP(Tabla3[[#This Row],[Column14]],Tabla4[[NIT]:[TOTAL CREDITO]],3,FALSE),0)="",0,IFERROR(VLOOKUP(Tabla3[[#This Row],[Column14]],Tabla4[[NIT]:[TOTAL CREDITO]],3,FALSE),0))</f>
        <v>NO TIENE CUPO</v>
      </c>
      <c r="R939" s="9">
        <f>+IFERROR(VLOOKUP(Tabla3[[#This Row],[Column14]],Tabla4[[NIT]:[TOTAL CREDITO]],6,FALSE),0)</f>
        <v>0</v>
      </c>
      <c r="S9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39" s="5"/>
      <c r="AL939"/>
    </row>
    <row r="940" spans="1:38" ht="15" customHeight="1">
      <c r="A940" s="153" t="s">
        <v>1770</v>
      </c>
      <c r="B940" s="154">
        <v>42982</v>
      </c>
      <c r="C940" s="153" t="s">
        <v>1229</v>
      </c>
      <c r="D940" s="153" t="s">
        <v>1546</v>
      </c>
      <c r="E940" s="153" t="s">
        <v>1230</v>
      </c>
      <c r="F940" s="153">
        <v>1</v>
      </c>
      <c r="G940" s="153" t="s">
        <v>57</v>
      </c>
      <c r="H940" s="153">
        <v>1</v>
      </c>
      <c r="I940" s="153" t="s">
        <v>1771</v>
      </c>
      <c r="J940" s="153" t="s">
        <v>27</v>
      </c>
      <c r="K940" s="153" t="s">
        <v>32</v>
      </c>
      <c r="L940" s="153"/>
      <c r="M940" s="153" t="s">
        <v>58</v>
      </c>
      <c r="N940" s="153">
        <v>900095491</v>
      </c>
      <c r="O940" s="155">
        <v>5789916</v>
      </c>
      <c r="P940" s="7"/>
      <c r="Q940" s="12" t="str">
        <f>+IF(IFERROR(VLOOKUP(Tabla3[[#This Row],[Column14]],Tabla4[[NIT]:[TOTAL CREDITO]],3,FALSE),0)="",0,IFERROR(VLOOKUP(Tabla3[[#This Row],[Column14]],Tabla4[[NIT]:[TOTAL CREDITO]],3,FALSE),0))</f>
        <v>NO TIENE CUPO</v>
      </c>
      <c r="R940" s="9">
        <f>+IFERROR(VLOOKUP(Tabla3[[#This Row],[Column14]],Tabla4[[NIT]:[TOTAL CREDITO]],6,FALSE),0)</f>
        <v>0</v>
      </c>
      <c r="S9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0" s="5"/>
      <c r="AL940"/>
    </row>
    <row r="941" spans="1:38" ht="15" customHeight="1">
      <c r="A941" s="153" t="s">
        <v>1770</v>
      </c>
      <c r="B941" s="154">
        <v>42982</v>
      </c>
      <c r="C941" s="153" t="s">
        <v>1229</v>
      </c>
      <c r="D941" s="153" t="s">
        <v>1546</v>
      </c>
      <c r="E941" s="153" t="s">
        <v>1230</v>
      </c>
      <c r="F941" s="153">
        <v>1</v>
      </c>
      <c r="G941" s="153" t="s">
        <v>57</v>
      </c>
      <c r="H941" s="153">
        <v>1</v>
      </c>
      <c r="I941" s="153" t="s">
        <v>1771</v>
      </c>
      <c r="J941" s="153" t="s">
        <v>27</v>
      </c>
      <c r="K941" s="153" t="s">
        <v>16</v>
      </c>
      <c r="L941" s="153"/>
      <c r="M941" s="153" t="s">
        <v>58</v>
      </c>
      <c r="N941" s="153">
        <v>900095491</v>
      </c>
      <c r="O941" s="155">
        <v>5789916</v>
      </c>
      <c r="P941" s="7"/>
      <c r="Q941" s="12" t="str">
        <f>+IF(IFERROR(VLOOKUP(Tabla3[[#This Row],[Column14]],Tabla4[[NIT]:[TOTAL CREDITO]],3,FALSE),0)="",0,IFERROR(VLOOKUP(Tabla3[[#This Row],[Column14]],Tabla4[[NIT]:[TOTAL CREDITO]],3,FALSE),0))</f>
        <v>NO TIENE CUPO</v>
      </c>
      <c r="R941" s="9">
        <f>+IFERROR(VLOOKUP(Tabla3[[#This Row],[Column14]],Tabla4[[NIT]:[TOTAL CREDITO]],6,FALSE),0)</f>
        <v>0</v>
      </c>
      <c r="S9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1" s="5"/>
      <c r="AL941"/>
    </row>
    <row r="942" spans="1:38" ht="15" customHeight="1">
      <c r="A942" s="153" t="s">
        <v>1770</v>
      </c>
      <c r="B942" s="154">
        <v>42982</v>
      </c>
      <c r="C942" s="153" t="s">
        <v>1229</v>
      </c>
      <c r="D942" s="153" t="s">
        <v>1546</v>
      </c>
      <c r="E942" s="153" t="s">
        <v>1230</v>
      </c>
      <c r="F942" s="153">
        <v>4</v>
      </c>
      <c r="G942" s="153" t="s">
        <v>57</v>
      </c>
      <c r="H942" s="153">
        <v>4</v>
      </c>
      <c r="I942" s="153" t="s">
        <v>1771</v>
      </c>
      <c r="J942" s="153" t="s">
        <v>25</v>
      </c>
      <c r="K942" s="153" t="s">
        <v>26</v>
      </c>
      <c r="L942" s="153"/>
      <c r="M942" s="153" t="s">
        <v>58</v>
      </c>
      <c r="N942" s="153">
        <v>900095491</v>
      </c>
      <c r="O942" s="155">
        <v>3521008</v>
      </c>
      <c r="P942" s="7"/>
      <c r="Q942" s="12" t="str">
        <f>+IF(IFERROR(VLOOKUP(Tabla3[[#This Row],[Column14]],Tabla4[[NIT]:[TOTAL CREDITO]],3,FALSE),0)="",0,IFERROR(VLOOKUP(Tabla3[[#This Row],[Column14]],Tabla4[[NIT]:[TOTAL CREDITO]],3,FALSE),0))</f>
        <v>NO TIENE CUPO</v>
      </c>
      <c r="R942" s="9">
        <f>+IFERROR(VLOOKUP(Tabla3[[#This Row],[Column14]],Tabla4[[NIT]:[TOTAL CREDITO]],6,FALSE),0)</f>
        <v>0</v>
      </c>
      <c r="S9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2" s="5"/>
      <c r="AL942"/>
    </row>
    <row r="943" spans="1:38" ht="15" customHeight="1">
      <c r="A943" s="153" t="s">
        <v>1770</v>
      </c>
      <c r="B943" s="154">
        <v>42982</v>
      </c>
      <c r="C943" s="153" t="s">
        <v>1229</v>
      </c>
      <c r="D943" s="153" t="s">
        <v>1546</v>
      </c>
      <c r="E943" s="153" t="s">
        <v>1230</v>
      </c>
      <c r="F943" s="153">
        <v>12</v>
      </c>
      <c r="G943" s="153" t="s">
        <v>57</v>
      </c>
      <c r="H943" s="153">
        <v>12</v>
      </c>
      <c r="I943" s="153" t="s">
        <v>1771</v>
      </c>
      <c r="J943" s="153" t="s">
        <v>352</v>
      </c>
      <c r="K943" s="153" t="s">
        <v>353</v>
      </c>
      <c r="L943" s="153"/>
      <c r="M943" s="153" t="s">
        <v>58</v>
      </c>
      <c r="N943" s="153">
        <v>900095491</v>
      </c>
      <c r="O943" s="155">
        <v>6133613</v>
      </c>
      <c r="P943" s="7"/>
      <c r="Q943" s="12" t="str">
        <f>+IF(IFERROR(VLOOKUP(Tabla3[[#This Row],[Column14]],Tabla4[[NIT]:[TOTAL CREDITO]],3,FALSE),0)="",0,IFERROR(VLOOKUP(Tabla3[[#This Row],[Column14]],Tabla4[[NIT]:[TOTAL CREDITO]],3,FALSE),0))</f>
        <v>NO TIENE CUPO</v>
      </c>
      <c r="R943" s="9">
        <f>+IFERROR(VLOOKUP(Tabla3[[#This Row],[Column14]],Tabla4[[NIT]:[TOTAL CREDITO]],6,FALSE),0)</f>
        <v>0</v>
      </c>
      <c r="S9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3" s="5"/>
      <c r="AL943"/>
    </row>
    <row r="944" spans="1:38" ht="15" customHeight="1">
      <c r="A944" s="153" t="s">
        <v>1770</v>
      </c>
      <c r="B944" s="154">
        <v>42982</v>
      </c>
      <c r="C944" s="153" t="s">
        <v>1229</v>
      </c>
      <c r="D944" s="153" t="s">
        <v>1546</v>
      </c>
      <c r="E944" s="153" t="s">
        <v>1230</v>
      </c>
      <c r="F944" s="153">
        <v>2</v>
      </c>
      <c r="G944" s="153" t="s">
        <v>57</v>
      </c>
      <c r="H944" s="153">
        <v>2</v>
      </c>
      <c r="I944" s="153" t="s">
        <v>1771</v>
      </c>
      <c r="J944" s="153" t="s">
        <v>352</v>
      </c>
      <c r="K944" s="153" t="s">
        <v>17</v>
      </c>
      <c r="L944" s="153"/>
      <c r="M944" s="153" t="s">
        <v>58</v>
      </c>
      <c r="N944" s="153">
        <v>900095491</v>
      </c>
      <c r="O944" s="155">
        <v>6133613</v>
      </c>
      <c r="P944" s="7"/>
      <c r="Q944" s="12" t="str">
        <f>+IF(IFERROR(VLOOKUP(Tabla3[[#This Row],[Column14]],Tabla4[[NIT]:[TOTAL CREDITO]],3,FALSE),0)="",0,IFERROR(VLOOKUP(Tabla3[[#This Row],[Column14]],Tabla4[[NIT]:[TOTAL CREDITO]],3,FALSE),0))</f>
        <v>NO TIENE CUPO</v>
      </c>
      <c r="R944" s="9">
        <f>+IFERROR(VLOOKUP(Tabla3[[#This Row],[Column14]],Tabla4[[NIT]:[TOTAL CREDITO]],6,FALSE),0)</f>
        <v>0</v>
      </c>
      <c r="S9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4" s="5"/>
      <c r="AL944"/>
    </row>
    <row r="945" spans="1:38" ht="15" customHeight="1">
      <c r="A945" s="153" t="s">
        <v>1770</v>
      </c>
      <c r="B945" s="154">
        <v>42982</v>
      </c>
      <c r="C945" s="153" t="s">
        <v>1229</v>
      </c>
      <c r="D945" s="153" t="s">
        <v>1546</v>
      </c>
      <c r="E945" s="153" t="s">
        <v>1230</v>
      </c>
      <c r="F945" s="153">
        <v>2</v>
      </c>
      <c r="G945" s="153" t="s">
        <v>57</v>
      </c>
      <c r="H945" s="153">
        <v>2</v>
      </c>
      <c r="I945" s="153" t="s">
        <v>1771</v>
      </c>
      <c r="J945" s="153" t="s">
        <v>1550</v>
      </c>
      <c r="K945" s="153" t="s">
        <v>1426</v>
      </c>
      <c r="L945" s="153"/>
      <c r="M945" s="153" t="s">
        <v>58</v>
      </c>
      <c r="N945" s="153">
        <v>900095491</v>
      </c>
      <c r="O945" s="155">
        <v>3521008</v>
      </c>
      <c r="P945" s="7"/>
      <c r="Q945" s="12" t="str">
        <f>+IF(IFERROR(VLOOKUP(Tabla3[[#This Row],[Column14]],Tabla4[[NIT]:[TOTAL CREDITO]],3,FALSE),0)="",0,IFERROR(VLOOKUP(Tabla3[[#This Row],[Column14]],Tabla4[[NIT]:[TOTAL CREDITO]],3,FALSE),0))</f>
        <v>NO TIENE CUPO</v>
      </c>
      <c r="R945" s="9">
        <f>+IFERROR(VLOOKUP(Tabla3[[#This Row],[Column14]],Tabla4[[NIT]:[TOTAL CREDITO]],6,FALSE),0)</f>
        <v>0</v>
      </c>
      <c r="S9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5" s="5"/>
      <c r="AL945"/>
    </row>
    <row r="946" spans="1:38" ht="15" customHeight="1">
      <c r="A946" s="153" t="s">
        <v>1770</v>
      </c>
      <c r="B946" s="154">
        <v>42982</v>
      </c>
      <c r="C946" s="153" t="s">
        <v>1229</v>
      </c>
      <c r="D946" s="153" t="s">
        <v>1546</v>
      </c>
      <c r="E946" s="153" t="s">
        <v>1230</v>
      </c>
      <c r="F946" s="153">
        <v>1</v>
      </c>
      <c r="G946" s="153" t="s">
        <v>57</v>
      </c>
      <c r="H946" s="153">
        <v>1</v>
      </c>
      <c r="I946" s="153" t="s">
        <v>1771</v>
      </c>
      <c r="J946" s="153" t="s">
        <v>1428</v>
      </c>
      <c r="K946" s="153" t="s">
        <v>1430</v>
      </c>
      <c r="L946" s="153"/>
      <c r="M946" s="153" t="s">
        <v>58</v>
      </c>
      <c r="N946" s="153">
        <v>900095491</v>
      </c>
      <c r="O946" s="155">
        <v>3067227</v>
      </c>
      <c r="P946" s="7"/>
      <c r="Q946" s="12" t="str">
        <f>+IF(IFERROR(VLOOKUP(Tabla3[[#This Row],[Column14]],Tabla4[[NIT]:[TOTAL CREDITO]],3,FALSE),0)="",0,IFERROR(VLOOKUP(Tabla3[[#This Row],[Column14]],Tabla4[[NIT]:[TOTAL CREDITO]],3,FALSE),0))</f>
        <v>NO TIENE CUPO</v>
      </c>
      <c r="R946" s="9">
        <f>+IFERROR(VLOOKUP(Tabla3[[#This Row],[Column14]],Tabla4[[NIT]:[TOTAL CREDITO]],6,FALSE),0)</f>
        <v>0</v>
      </c>
      <c r="S9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6" s="5"/>
      <c r="AL946"/>
    </row>
    <row r="947" spans="1:38" ht="15" customHeight="1">
      <c r="A947" s="153" t="s">
        <v>1770</v>
      </c>
      <c r="B947" s="154">
        <v>42982</v>
      </c>
      <c r="C947" s="153" t="s">
        <v>1229</v>
      </c>
      <c r="D947" s="153" t="s">
        <v>1546</v>
      </c>
      <c r="E947" s="153" t="s">
        <v>1230</v>
      </c>
      <c r="F947" s="153">
        <v>14</v>
      </c>
      <c r="G947" s="153" t="s">
        <v>57</v>
      </c>
      <c r="H947" s="153">
        <v>14</v>
      </c>
      <c r="I947" s="153" t="s">
        <v>1771</v>
      </c>
      <c r="J947" s="153" t="s">
        <v>1428</v>
      </c>
      <c r="K947" s="153" t="s">
        <v>32</v>
      </c>
      <c r="L947" s="153"/>
      <c r="M947" s="153" t="s">
        <v>58</v>
      </c>
      <c r="N947" s="153">
        <v>900095491</v>
      </c>
      <c r="O947" s="155">
        <v>3067227</v>
      </c>
      <c r="P947" s="7"/>
      <c r="Q947" s="12" t="str">
        <f>+IF(IFERROR(VLOOKUP(Tabla3[[#This Row],[Column14]],Tabla4[[NIT]:[TOTAL CREDITO]],3,FALSE),0)="",0,IFERROR(VLOOKUP(Tabla3[[#This Row],[Column14]],Tabla4[[NIT]:[TOTAL CREDITO]],3,FALSE),0))</f>
        <v>NO TIENE CUPO</v>
      </c>
      <c r="R947" s="9">
        <f>+IFERROR(VLOOKUP(Tabla3[[#This Row],[Column14]],Tabla4[[NIT]:[TOTAL CREDITO]],6,FALSE),0)</f>
        <v>0</v>
      </c>
      <c r="S9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7" s="5"/>
      <c r="AL947"/>
    </row>
    <row r="948" spans="1:38" ht="15" customHeight="1">
      <c r="A948" s="153" t="s">
        <v>1770</v>
      </c>
      <c r="B948" s="154">
        <v>42982</v>
      </c>
      <c r="C948" s="153" t="s">
        <v>1229</v>
      </c>
      <c r="D948" s="153" t="s">
        <v>1546</v>
      </c>
      <c r="E948" s="153" t="s">
        <v>1230</v>
      </c>
      <c r="F948" s="153">
        <v>2</v>
      </c>
      <c r="G948" s="153" t="s">
        <v>57</v>
      </c>
      <c r="H948" s="153">
        <v>2</v>
      </c>
      <c r="I948" s="153" t="s">
        <v>1771</v>
      </c>
      <c r="J948" s="153" t="s">
        <v>1433</v>
      </c>
      <c r="K948" s="153" t="s">
        <v>1426</v>
      </c>
      <c r="L948" s="153"/>
      <c r="M948" s="153" t="s">
        <v>58</v>
      </c>
      <c r="N948" s="153">
        <v>900095491</v>
      </c>
      <c r="O948" s="155">
        <v>3941176</v>
      </c>
      <c r="P948" s="7"/>
      <c r="Q948" s="12" t="str">
        <f>+IF(IFERROR(VLOOKUP(Tabla3[[#This Row],[Column14]],Tabla4[[NIT]:[TOTAL CREDITO]],3,FALSE),0)="",0,IFERROR(VLOOKUP(Tabla3[[#This Row],[Column14]],Tabla4[[NIT]:[TOTAL CREDITO]],3,FALSE),0))</f>
        <v>NO TIENE CUPO</v>
      </c>
      <c r="R948" s="9">
        <f>+IFERROR(VLOOKUP(Tabla3[[#This Row],[Column14]],Tabla4[[NIT]:[TOTAL CREDITO]],6,FALSE),0)</f>
        <v>0</v>
      </c>
      <c r="S9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8" s="5"/>
      <c r="AL948"/>
    </row>
    <row r="949" spans="1:38" ht="15" customHeight="1">
      <c r="A949" s="153" t="s">
        <v>1770</v>
      </c>
      <c r="B949" s="154">
        <v>42982</v>
      </c>
      <c r="C949" s="153" t="s">
        <v>1229</v>
      </c>
      <c r="D949" s="153" t="s">
        <v>1546</v>
      </c>
      <c r="E949" s="153" t="s">
        <v>1230</v>
      </c>
      <c r="F949" s="153">
        <v>6</v>
      </c>
      <c r="G949" s="153" t="s">
        <v>57</v>
      </c>
      <c r="H949" s="153">
        <v>6</v>
      </c>
      <c r="I949" s="153" t="s">
        <v>1771</v>
      </c>
      <c r="J949" s="153" t="s">
        <v>1433</v>
      </c>
      <c r="K949" s="153" t="s">
        <v>16</v>
      </c>
      <c r="L949" s="153"/>
      <c r="M949" s="153" t="s">
        <v>58</v>
      </c>
      <c r="N949" s="153">
        <v>900095491</v>
      </c>
      <c r="O949" s="155">
        <v>3941176</v>
      </c>
      <c r="P949" s="7"/>
      <c r="Q949" s="12" t="str">
        <f>+IF(IFERROR(VLOOKUP(Tabla3[[#This Row],[Column14]],Tabla4[[NIT]:[TOTAL CREDITO]],3,FALSE),0)="",0,IFERROR(VLOOKUP(Tabla3[[#This Row],[Column14]],Tabla4[[NIT]:[TOTAL CREDITO]],3,FALSE),0))</f>
        <v>NO TIENE CUPO</v>
      </c>
      <c r="R949" s="9">
        <f>+IFERROR(VLOOKUP(Tabla3[[#This Row],[Column14]],Tabla4[[NIT]:[TOTAL CREDITO]],6,FALSE),0)</f>
        <v>0</v>
      </c>
      <c r="S9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49" s="5"/>
      <c r="AL949"/>
    </row>
    <row r="950" spans="1:38" ht="15" customHeight="1">
      <c r="A950" s="153" t="s">
        <v>1770</v>
      </c>
      <c r="B950" s="154">
        <v>42982</v>
      </c>
      <c r="C950" s="153" t="s">
        <v>1229</v>
      </c>
      <c r="D950" s="153" t="s">
        <v>1546</v>
      </c>
      <c r="E950" s="153" t="s">
        <v>1230</v>
      </c>
      <c r="F950" s="153">
        <v>1</v>
      </c>
      <c r="G950" s="153" t="s">
        <v>57</v>
      </c>
      <c r="H950" s="153">
        <v>1</v>
      </c>
      <c r="I950" s="153" t="s">
        <v>1771</v>
      </c>
      <c r="J950" s="153" t="s">
        <v>1232</v>
      </c>
      <c r="K950" s="153" t="s">
        <v>353</v>
      </c>
      <c r="L950" s="153"/>
      <c r="M950" s="153" t="s">
        <v>58</v>
      </c>
      <c r="N950" s="153">
        <v>900095491</v>
      </c>
      <c r="O950" s="155">
        <v>5453782</v>
      </c>
      <c r="P950" s="7"/>
      <c r="Q950" s="12" t="str">
        <f>+IF(IFERROR(VLOOKUP(Tabla3[[#This Row],[Column14]],Tabla4[[NIT]:[TOTAL CREDITO]],3,FALSE),0)="",0,IFERROR(VLOOKUP(Tabla3[[#This Row],[Column14]],Tabla4[[NIT]:[TOTAL CREDITO]],3,FALSE),0))</f>
        <v>NO TIENE CUPO</v>
      </c>
      <c r="R950" s="9">
        <f>+IFERROR(VLOOKUP(Tabla3[[#This Row],[Column14]],Tabla4[[NIT]:[TOTAL CREDITO]],6,FALSE),0)</f>
        <v>0</v>
      </c>
      <c r="S9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0" s="5"/>
      <c r="AL950"/>
    </row>
    <row r="951" spans="1:38" ht="15" customHeight="1">
      <c r="A951" s="153" t="s">
        <v>1770</v>
      </c>
      <c r="B951" s="154">
        <v>42982</v>
      </c>
      <c r="C951" s="153" t="s">
        <v>1229</v>
      </c>
      <c r="D951" s="153" t="s">
        <v>1546</v>
      </c>
      <c r="E951" s="153" t="s">
        <v>1230</v>
      </c>
      <c r="F951" s="153">
        <v>1</v>
      </c>
      <c r="G951" s="153" t="s">
        <v>57</v>
      </c>
      <c r="H951" s="153">
        <v>1</v>
      </c>
      <c r="I951" s="153" t="s">
        <v>1771</v>
      </c>
      <c r="J951" s="153" t="s">
        <v>1232</v>
      </c>
      <c r="K951" s="153" t="s">
        <v>17</v>
      </c>
      <c r="L951" s="153"/>
      <c r="M951" s="153" t="s">
        <v>58</v>
      </c>
      <c r="N951" s="153">
        <v>900095491</v>
      </c>
      <c r="O951" s="155">
        <v>5453782</v>
      </c>
      <c r="P951" s="7"/>
      <c r="Q951" s="12" t="str">
        <f>+IF(IFERROR(VLOOKUP(Tabla3[[#This Row],[Column14]],Tabla4[[NIT]:[TOTAL CREDITO]],3,FALSE),0)="",0,IFERROR(VLOOKUP(Tabla3[[#This Row],[Column14]],Tabla4[[NIT]:[TOTAL CREDITO]],3,FALSE),0))</f>
        <v>NO TIENE CUPO</v>
      </c>
      <c r="R951" s="9">
        <f>+IFERROR(VLOOKUP(Tabla3[[#This Row],[Column14]],Tabla4[[NIT]:[TOTAL CREDITO]],6,FALSE),0)</f>
        <v>0</v>
      </c>
      <c r="S9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1" s="5"/>
      <c r="AL951"/>
    </row>
    <row r="952" spans="1:38" ht="15" customHeight="1">
      <c r="A952" s="153" t="s">
        <v>1770</v>
      </c>
      <c r="B952" s="154">
        <v>42982</v>
      </c>
      <c r="C952" s="153" t="s">
        <v>1229</v>
      </c>
      <c r="D952" s="153" t="s">
        <v>1546</v>
      </c>
      <c r="E952" s="153" t="s">
        <v>1230</v>
      </c>
      <c r="F952" s="153">
        <v>1</v>
      </c>
      <c r="G952" s="153" t="s">
        <v>57</v>
      </c>
      <c r="H952" s="153">
        <v>1</v>
      </c>
      <c r="I952" s="153" t="s">
        <v>1771</v>
      </c>
      <c r="J952" s="153" t="s">
        <v>1232</v>
      </c>
      <c r="K952" s="153" t="s">
        <v>44</v>
      </c>
      <c r="L952" s="153"/>
      <c r="M952" s="153" t="s">
        <v>58</v>
      </c>
      <c r="N952" s="153">
        <v>900095491</v>
      </c>
      <c r="O952" s="155">
        <v>5453782</v>
      </c>
      <c r="P952" s="7"/>
      <c r="Q952" s="12" t="str">
        <f>+IF(IFERROR(VLOOKUP(Tabla3[[#This Row],[Column14]],Tabla4[[NIT]:[TOTAL CREDITO]],3,FALSE),0)="",0,IFERROR(VLOOKUP(Tabla3[[#This Row],[Column14]],Tabla4[[NIT]:[TOTAL CREDITO]],3,FALSE),0))</f>
        <v>NO TIENE CUPO</v>
      </c>
      <c r="R952" s="9">
        <f>+IFERROR(VLOOKUP(Tabla3[[#This Row],[Column14]],Tabla4[[NIT]:[TOTAL CREDITO]],6,FALSE),0)</f>
        <v>0</v>
      </c>
      <c r="S9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2" s="5"/>
      <c r="AL952"/>
    </row>
    <row r="953" spans="1:38" ht="15" customHeight="1">
      <c r="A953" s="153" t="s">
        <v>1770</v>
      </c>
      <c r="B953" s="154">
        <v>42982</v>
      </c>
      <c r="C953" s="153" t="s">
        <v>1229</v>
      </c>
      <c r="D953" s="153" t="s">
        <v>1546</v>
      </c>
      <c r="E953" s="153" t="s">
        <v>1230</v>
      </c>
      <c r="F953" s="153">
        <v>1</v>
      </c>
      <c r="G953" s="153" t="s">
        <v>57</v>
      </c>
      <c r="H953" s="153">
        <v>1</v>
      </c>
      <c r="I953" s="153" t="s">
        <v>1771</v>
      </c>
      <c r="J953" s="153" t="s">
        <v>1437</v>
      </c>
      <c r="K953" s="153" t="s">
        <v>1436</v>
      </c>
      <c r="L953" s="153"/>
      <c r="M953" s="153" t="s">
        <v>58</v>
      </c>
      <c r="N953" s="153">
        <v>900095491</v>
      </c>
      <c r="O953" s="155">
        <v>3696639</v>
      </c>
      <c r="P953" s="7"/>
      <c r="Q953" s="12" t="str">
        <f>+IF(IFERROR(VLOOKUP(Tabla3[[#This Row],[Column14]],Tabla4[[NIT]:[TOTAL CREDITO]],3,FALSE),0)="",0,IFERROR(VLOOKUP(Tabla3[[#This Row],[Column14]],Tabla4[[NIT]:[TOTAL CREDITO]],3,FALSE),0))</f>
        <v>NO TIENE CUPO</v>
      </c>
      <c r="R953" s="9">
        <f>+IFERROR(VLOOKUP(Tabla3[[#This Row],[Column14]],Tabla4[[NIT]:[TOTAL CREDITO]],6,FALSE),0)</f>
        <v>0</v>
      </c>
      <c r="S9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3" s="5"/>
      <c r="AL953"/>
    </row>
    <row r="954" spans="1:38" ht="15" customHeight="1">
      <c r="A954" s="153" t="s">
        <v>1770</v>
      </c>
      <c r="B954" s="154">
        <v>42982</v>
      </c>
      <c r="C954" s="153" t="s">
        <v>1229</v>
      </c>
      <c r="D954" s="153" t="s">
        <v>1546</v>
      </c>
      <c r="E954" s="153" t="s">
        <v>1230</v>
      </c>
      <c r="F954" s="153">
        <v>4</v>
      </c>
      <c r="G954" s="153" t="s">
        <v>57</v>
      </c>
      <c r="H954" s="153">
        <v>4</v>
      </c>
      <c r="I954" s="153" t="s">
        <v>1771</v>
      </c>
      <c r="J954" s="153" t="s">
        <v>1437</v>
      </c>
      <c r="K954" s="153" t="s">
        <v>1438</v>
      </c>
      <c r="L954" s="153"/>
      <c r="M954" s="153" t="s">
        <v>58</v>
      </c>
      <c r="N954" s="153">
        <v>900095491</v>
      </c>
      <c r="O954" s="155">
        <v>3696639</v>
      </c>
      <c r="P954" s="7"/>
      <c r="Q954" s="12" t="str">
        <f>+IF(IFERROR(VLOOKUP(Tabla3[[#This Row],[Column14]],Tabla4[[NIT]:[TOTAL CREDITO]],3,FALSE),0)="",0,IFERROR(VLOOKUP(Tabla3[[#This Row],[Column14]],Tabla4[[NIT]:[TOTAL CREDITO]],3,FALSE),0))</f>
        <v>NO TIENE CUPO</v>
      </c>
      <c r="R954" s="9">
        <f>+IFERROR(VLOOKUP(Tabla3[[#This Row],[Column14]],Tabla4[[NIT]:[TOTAL CREDITO]],6,FALSE),0)</f>
        <v>0</v>
      </c>
      <c r="S9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4" s="5"/>
      <c r="AL954"/>
    </row>
    <row r="955" spans="1:38" ht="15" customHeight="1">
      <c r="A955" s="153" t="s">
        <v>1770</v>
      </c>
      <c r="B955" s="154">
        <v>42982</v>
      </c>
      <c r="C955" s="153" t="s">
        <v>1229</v>
      </c>
      <c r="D955" s="153" t="s">
        <v>1546</v>
      </c>
      <c r="E955" s="153" t="s">
        <v>1230</v>
      </c>
      <c r="F955" s="153">
        <v>6</v>
      </c>
      <c r="G955" s="153" t="s">
        <v>57</v>
      </c>
      <c r="H955" s="153">
        <v>6</v>
      </c>
      <c r="I955" s="153" t="s">
        <v>1771</v>
      </c>
      <c r="J955" s="153" t="s">
        <v>1437</v>
      </c>
      <c r="K955" s="153" t="s">
        <v>16</v>
      </c>
      <c r="L955" s="153"/>
      <c r="M955" s="153" t="s">
        <v>58</v>
      </c>
      <c r="N955" s="153">
        <v>900095491</v>
      </c>
      <c r="O955" s="155">
        <v>3696639</v>
      </c>
      <c r="P955" s="7"/>
      <c r="Q955" s="12" t="str">
        <f>+IF(IFERROR(VLOOKUP(Tabla3[[#This Row],[Column14]],Tabla4[[NIT]:[TOTAL CREDITO]],3,FALSE),0)="",0,IFERROR(VLOOKUP(Tabla3[[#This Row],[Column14]],Tabla4[[NIT]:[TOTAL CREDITO]],3,FALSE),0))</f>
        <v>NO TIENE CUPO</v>
      </c>
      <c r="R955" s="9">
        <f>+IFERROR(VLOOKUP(Tabla3[[#This Row],[Column14]],Tabla4[[NIT]:[TOTAL CREDITO]],6,FALSE),0)</f>
        <v>0</v>
      </c>
      <c r="S9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5" s="5"/>
      <c r="AL955"/>
    </row>
    <row r="956" spans="1:38" ht="15" customHeight="1">
      <c r="A956" s="153" t="s">
        <v>1772</v>
      </c>
      <c r="B956" s="154">
        <v>42982</v>
      </c>
      <c r="C956" s="153" t="s">
        <v>1229</v>
      </c>
      <c r="D956" s="153" t="s">
        <v>1546</v>
      </c>
      <c r="E956" s="153" t="s">
        <v>1230</v>
      </c>
      <c r="F956" s="153">
        <v>1</v>
      </c>
      <c r="G956" s="153" t="s">
        <v>108</v>
      </c>
      <c r="H956" s="153">
        <v>1</v>
      </c>
      <c r="I956" s="153" t="s">
        <v>1773</v>
      </c>
      <c r="J956" s="153" t="s">
        <v>14</v>
      </c>
      <c r="K956" s="153" t="s">
        <v>17</v>
      </c>
      <c r="L956" s="153"/>
      <c r="M956" s="153" t="s">
        <v>1233</v>
      </c>
      <c r="N956" s="153">
        <v>814006664</v>
      </c>
      <c r="O956" s="155">
        <v>3360504</v>
      </c>
      <c r="P956" s="7"/>
      <c r="Q956" s="12">
        <f>+IF(IFERROR(VLOOKUP(Tabla3[[#This Row],[Column14]],Tabla4[[NIT]:[TOTAL CREDITO]],3,FALSE),0)="",0,IFERROR(VLOOKUP(Tabla3[[#This Row],[Column14]],Tabla4[[NIT]:[TOTAL CREDITO]],3,FALSE),0))</f>
        <v>12037319</v>
      </c>
      <c r="R956" s="9">
        <f>+IFERROR(VLOOKUP(Tabla3[[#This Row],[Column14]],Tabla4[[NIT]:[TOTAL CREDITO]],6,FALSE),0)</f>
        <v>0</v>
      </c>
      <c r="S9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6" s="5"/>
      <c r="AL956"/>
    </row>
    <row r="957" spans="1:38" ht="15" customHeight="1">
      <c r="A957" s="153" t="s">
        <v>1772</v>
      </c>
      <c r="B957" s="154">
        <v>42982</v>
      </c>
      <c r="C957" s="153" t="s">
        <v>1229</v>
      </c>
      <c r="D957" s="153" t="s">
        <v>1546</v>
      </c>
      <c r="E957" s="153" t="s">
        <v>1230</v>
      </c>
      <c r="F957" s="153">
        <v>1</v>
      </c>
      <c r="G957" s="153" t="s">
        <v>108</v>
      </c>
      <c r="H957" s="153">
        <v>1</v>
      </c>
      <c r="I957" s="153" t="s">
        <v>1773</v>
      </c>
      <c r="J957" s="153" t="s">
        <v>1439</v>
      </c>
      <c r="K957" s="153" t="s">
        <v>1440</v>
      </c>
      <c r="L957" s="153"/>
      <c r="M957" s="153" t="s">
        <v>1233</v>
      </c>
      <c r="N957" s="153">
        <v>814006664</v>
      </c>
      <c r="O957" s="155">
        <v>3588235</v>
      </c>
      <c r="P957" s="7"/>
      <c r="Q957" s="12">
        <f>+IF(IFERROR(VLOOKUP(Tabla3[[#This Row],[Column14]],Tabla4[[NIT]:[TOTAL CREDITO]],3,FALSE),0)="",0,IFERROR(VLOOKUP(Tabla3[[#This Row],[Column14]],Tabla4[[NIT]:[TOTAL CREDITO]],3,FALSE),0))</f>
        <v>12037319</v>
      </c>
      <c r="R957" s="9">
        <f>+IFERROR(VLOOKUP(Tabla3[[#This Row],[Column14]],Tabla4[[NIT]:[TOTAL CREDITO]],6,FALSE),0)</f>
        <v>0</v>
      </c>
      <c r="S9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7" s="5"/>
      <c r="AL957"/>
    </row>
    <row r="958" spans="1:38" ht="15" customHeight="1">
      <c r="A958" s="153" t="s">
        <v>1772</v>
      </c>
      <c r="B958" s="154">
        <v>42982</v>
      </c>
      <c r="C958" s="153" t="s">
        <v>1229</v>
      </c>
      <c r="D958" s="153" t="s">
        <v>1546</v>
      </c>
      <c r="E958" s="153" t="s">
        <v>1230</v>
      </c>
      <c r="F958" s="153">
        <v>1</v>
      </c>
      <c r="G958" s="153" t="s">
        <v>108</v>
      </c>
      <c r="H958" s="153">
        <v>1</v>
      </c>
      <c r="I958" s="153" t="s">
        <v>1773</v>
      </c>
      <c r="J958" s="153" t="s">
        <v>27</v>
      </c>
      <c r="K958" s="153" t="s">
        <v>32</v>
      </c>
      <c r="L958" s="153"/>
      <c r="M958" s="153" t="s">
        <v>1233</v>
      </c>
      <c r="N958" s="153">
        <v>814006664</v>
      </c>
      <c r="O958" s="155">
        <v>5789916</v>
      </c>
      <c r="P958" s="7"/>
      <c r="Q958" s="12">
        <f>+IF(IFERROR(VLOOKUP(Tabla3[[#This Row],[Column14]],Tabla4[[NIT]:[TOTAL CREDITO]],3,FALSE),0)="",0,IFERROR(VLOOKUP(Tabla3[[#This Row],[Column14]],Tabla4[[NIT]:[TOTAL CREDITO]],3,FALSE),0))</f>
        <v>12037319</v>
      </c>
      <c r="R958" s="9">
        <f>+IFERROR(VLOOKUP(Tabla3[[#This Row],[Column14]],Tabla4[[NIT]:[TOTAL CREDITO]],6,FALSE),0)</f>
        <v>0</v>
      </c>
      <c r="S9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8" s="5"/>
      <c r="AL958"/>
    </row>
    <row r="959" spans="1:38" ht="15" customHeight="1">
      <c r="A959" s="153" t="s">
        <v>1772</v>
      </c>
      <c r="B959" s="154">
        <v>42982</v>
      </c>
      <c r="C959" s="153" t="s">
        <v>1229</v>
      </c>
      <c r="D959" s="153" t="s">
        <v>1546</v>
      </c>
      <c r="E959" s="153" t="s">
        <v>1230</v>
      </c>
      <c r="F959" s="153">
        <v>1</v>
      </c>
      <c r="G959" s="153" t="s">
        <v>108</v>
      </c>
      <c r="H959" s="153">
        <v>1</v>
      </c>
      <c r="I959" s="153" t="s">
        <v>1773</v>
      </c>
      <c r="J959" s="153" t="s">
        <v>27</v>
      </c>
      <c r="K959" s="153" t="s">
        <v>16</v>
      </c>
      <c r="L959" s="153"/>
      <c r="M959" s="153" t="s">
        <v>1233</v>
      </c>
      <c r="N959" s="153">
        <v>814006664</v>
      </c>
      <c r="O959" s="155">
        <v>5789916</v>
      </c>
      <c r="P959" s="7"/>
      <c r="Q959" s="12">
        <f>+IF(IFERROR(VLOOKUP(Tabla3[[#This Row],[Column14]],Tabla4[[NIT]:[TOTAL CREDITO]],3,FALSE),0)="",0,IFERROR(VLOOKUP(Tabla3[[#This Row],[Column14]],Tabla4[[NIT]:[TOTAL CREDITO]],3,FALSE),0))</f>
        <v>12037319</v>
      </c>
      <c r="R959" s="9">
        <f>+IFERROR(VLOOKUP(Tabla3[[#This Row],[Column14]],Tabla4[[NIT]:[TOTAL CREDITO]],6,FALSE),0)</f>
        <v>0</v>
      </c>
      <c r="S9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59" s="5"/>
      <c r="AL959"/>
    </row>
    <row r="960" spans="1:38" ht="15" customHeight="1">
      <c r="A960" s="153" t="s">
        <v>1772</v>
      </c>
      <c r="B960" s="154">
        <v>42982</v>
      </c>
      <c r="C960" s="153" t="s">
        <v>1229</v>
      </c>
      <c r="D960" s="153" t="s">
        <v>1546</v>
      </c>
      <c r="E960" s="153" t="s">
        <v>1230</v>
      </c>
      <c r="F960" s="153">
        <v>2</v>
      </c>
      <c r="G960" s="153" t="s">
        <v>108</v>
      </c>
      <c r="H960" s="153">
        <v>2</v>
      </c>
      <c r="I960" s="153" t="s">
        <v>1773</v>
      </c>
      <c r="J960" s="153" t="s">
        <v>27</v>
      </c>
      <c r="K960" s="153" t="s">
        <v>26</v>
      </c>
      <c r="L960" s="153"/>
      <c r="M960" s="153" t="s">
        <v>1233</v>
      </c>
      <c r="N960" s="153">
        <v>814006664</v>
      </c>
      <c r="O960" s="155">
        <v>5789916</v>
      </c>
      <c r="P960" s="7"/>
      <c r="Q960" s="12">
        <f>+IF(IFERROR(VLOOKUP(Tabla3[[#This Row],[Column14]],Tabla4[[NIT]:[TOTAL CREDITO]],3,FALSE),0)="",0,IFERROR(VLOOKUP(Tabla3[[#This Row],[Column14]],Tabla4[[NIT]:[TOTAL CREDITO]],3,FALSE),0))</f>
        <v>12037319</v>
      </c>
      <c r="R960" s="9">
        <f>+IFERROR(VLOOKUP(Tabla3[[#This Row],[Column14]],Tabla4[[NIT]:[TOTAL CREDITO]],6,FALSE),0)</f>
        <v>0</v>
      </c>
      <c r="S9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0" s="5"/>
      <c r="AL960"/>
    </row>
    <row r="961" spans="1:38" ht="15" customHeight="1">
      <c r="A961" s="153" t="s">
        <v>1772</v>
      </c>
      <c r="B961" s="154">
        <v>42982</v>
      </c>
      <c r="C961" s="153" t="s">
        <v>1229</v>
      </c>
      <c r="D961" s="153" t="s">
        <v>1546</v>
      </c>
      <c r="E961" s="153" t="s">
        <v>1230</v>
      </c>
      <c r="F961" s="153">
        <v>1</v>
      </c>
      <c r="G961" s="153" t="s">
        <v>108</v>
      </c>
      <c r="H961" s="153">
        <v>1</v>
      </c>
      <c r="I961" s="153" t="s">
        <v>1773</v>
      </c>
      <c r="J961" s="153" t="s">
        <v>10</v>
      </c>
      <c r="K961" s="153" t="s">
        <v>13</v>
      </c>
      <c r="L961" s="153"/>
      <c r="M961" s="153" t="s">
        <v>1233</v>
      </c>
      <c r="N961" s="153">
        <v>814006664</v>
      </c>
      <c r="O961" s="155">
        <v>7554622</v>
      </c>
      <c r="P961" s="7"/>
      <c r="Q961" s="12">
        <f>+IF(IFERROR(VLOOKUP(Tabla3[[#This Row],[Column14]],Tabla4[[NIT]:[TOTAL CREDITO]],3,FALSE),0)="",0,IFERROR(VLOOKUP(Tabla3[[#This Row],[Column14]],Tabla4[[NIT]:[TOTAL CREDITO]],3,FALSE),0))</f>
        <v>12037319</v>
      </c>
      <c r="R961" s="9">
        <f>+IFERROR(VLOOKUP(Tabla3[[#This Row],[Column14]],Tabla4[[NIT]:[TOTAL CREDITO]],6,FALSE),0)</f>
        <v>0</v>
      </c>
      <c r="S9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1" s="5"/>
      <c r="AL961"/>
    </row>
    <row r="962" spans="1:38" ht="15" customHeight="1">
      <c r="A962" s="153" t="s">
        <v>1772</v>
      </c>
      <c r="B962" s="154">
        <v>42982</v>
      </c>
      <c r="C962" s="153" t="s">
        <v>1229</v>
      </c>
      <c r="D962" s="153" t="s">
        <v>1546</v>
      </c>
      <c r="E962" s="153" t="s">
        <v>1230</v>
      </c>
      <c r="F962" s="153">
        <v>1</v>
      </c>
      <c r="G962" s="153" t="s">
        <v>108</v>
      </c>
      <c r="H962" s="153">
        <v>1</v>
      </c>
      <c r="I962" s="153" t="s">
        <v>1773</v>
      </c>
      <c r="J962" s="153" t="s">
        <v>10</v>
      </c>
      <c r="K962" s="153" t="s">
        <v>11</v>
      </c>
      <c r="L962" s="153"/>
      <c r="M962" s="153" t="s">
        <v>1233</v>
      </c>
      <c r="N962" s="153">
        <v>814006664</v>
      </c>
      <c r="O962" s="155">
        <v>7554622</v>
      </c>
      <c r="P962" s="7"/>
      <c r="Q962" s="12">
        <f>+IF(IFERROR(VLOOKUP(Tabla3[[#This Row],[Column14]],Tabla4[[NIT]:[TOTAL CREDITO]],3,FALSE),0)="",0,IFERROR(VLOOKUP(Tabla3[[#This Row],[Column14]],Tabla4[[NIT]:[TOTAL CREDITO]],3,FALSE),0))</f>
        <v>12037319</v>
      </c>
      <c r="R962" s="9">
        <f>+IFERROR(VLOOKUP(Tabla3[[#This Row],[Column14]],Tabla4[[NIT]:[TOTAL CREDITO]],6,FALSE),0)</f>
        <v>0</v>
      </c>
      <c r="S9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2" s="5"/>
      <c r="AL962"/>
    </row>
    <row r="963" spans="1:38" ht="15" customHeight="1">
      <c r="A963" s="153" t="s">
        <v>1772</v>
      </c>
      <c r="B963" s="154">
        <v>42982</v>
      </c>
      <c r="C963" s="153" t="s">
        <v>1229</v>
      </c>
      <c r="D963" s="153" t="s">
        <v>1546</v>
      </c>
      <c r="E963" s="153" t="s">
        <v>1230</v>
      </c>
      <c r="F963" s="153">
        <v>1</v>
      </c>
      <c r="G963" s="153" t="s">
        <v>108</v>
      </c>
      <c r="H963" s="153">
        <v>1</v>
      </c>
      <c r="I963" s="153" t="s">
        <v>1773</v>
      </c>
      <c r="J963" s="153" t="s">
        <v>25</v>
      </c>
      <c r="K963" s="153" t="s">
        <v>26</v>
      </c>
      <c r="L963" s="153"/>
      <c r="M963" s="153" t="s">
        <v>1233</v>
      </c>
      <c r="N963" s="153">
        <v>814006664</v>
      </c>
      <c r="O963" s="155">
        <v>3521008</v>
      </c>
      <c r="P963" s="7"/>
      <c r="Q963" s="12">
        <f>+IF(IFERROR(VLOOKUP(Tabla3[[#This Row],[Column14]],Tabla4[[NIT]:[TOTAL CREDITO]],3,FALSE),0)="",0,IFERROR(VLOOKUP(Tabla3[[#This Row],[Column14]],Tabla4[[NIT]:[TOTAL CREDITO]],3,FALSE),0))</f>
        <v>12037319</v>
      </c>
      <c r="R963" s="9">
        <f>+IFERROR(VLOOKUP(Tabla3[[#This Row],[Column14]],Tabla4[[NIT]:[TOTAL CREDITO]],6,FALSE),0)</f>
        <v>0</v>
      </c>
      <c r="S9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3" s="5"/>
      <c r="AL963"/>
    </row>
    <row r="964" spans="1:38" ht="15" customHeight="1">
      <c r="A964" s="153" t="s">
        <v>1772</v>
      </c>
      <c r="B964" s="154">
        <v>42982</v>
      </c>
      <c r="C964" s="153" t="s">
        <v>1229</v>
      </c>
      <c r="D964" s="153" t="s">
        <v>1546</v>
      </c>
      <c r="E964" s="153" t="s">
        <v>1230</v>
      </c>
      <c r="F964" s="153">
        <v>2</v>
      </c>
      <c r="G964" s="153" t="s">
        <v>108</v>
      </c>
      <c r="H964" s="153">
        <v>2</v>
      </c>
      <c r="I964" s="153" t="s">
        <v>1773</v>
      </c>
      <c r="J964" s="153" t="s">
        <v>1422</v>
      </c>
      <c r="K964" s="153" t="s">
        <v>1423</v>
      </c>
      <c r="L964" s="153"/>
      <c r="M964" s="153" t="s">
        <v>1233</v>
      </c>
      <c r="N964" s="153">
        <v>814006664</v>
      </c>
      <c r="O964" s="155">
        <v>7730252</v>
      </c>
      <c r="P964" s="7"/>
      <c r="Q964" s="12">
        <f>+IF(IFERROR(VLOOKUP(Tabla3[[#This Row],[Column14]],Tabla4[[NIT]:[TOTAL CREDITO]],3,FALSE),0)="",0,IFERROR(VLOOKUP(Tabla3[[#This Row],[Column14]],Tabla4[[NIT]:[TOTAL CREDITO]],3,FALSE),0))</f>
        <v>12037319</v>
      </c>
      <c r="R964" s="9">
        <f>+IFERROR(VLOOKUP(Tabla3[[#This Row],[Column14]],Tabla4[[NIT]:[TOTAL CREDITO]],6,FALSE),0)</f>
        <v>0</v>
      </c>
      <c r="S9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4" s="5"/>
      <c r="AL964"/>
    </row>
    <row r="965" spans="1:38" ht="15" customHeight="1">
      <c r="A965" s="153" t="s">
        <v>1772</v>
      </c>
      <c r="B965" s="154">
        <v>42982</v>
      </c>
      <c r="C965" s="153" t="s">
        <v>1229</v>
      </c>
      <c r="D965" s="153" t="s">
        <v>1546</v>
      </c>
      <c r="E965" s="153" t="s">
        <v>1230</v>
      </c>
      <c r="F965" s="153">
        <v>1</v>
      </c>
      <c r="G965" s="153" t="s">
        <v>108</v>
      </c>
      <c r="H965" s="153">
        <v>1</v>
      </c>
      <c r="I965" s="153" t="s">
        <v>1773</v>
      </c>
      <c r="J965" s="153" t="s">
        <v>352</v>
      </c>
      <c r="K965" s="153" t="s">
        <v>353</v>
      </c>
      <c r="L965" s="153"/>
      <c r="M965" s="153" t="s">
        <v>1233</v>
      </c>
      <c r="N965" s="153">
        <v>814006664</v>
      </c>
      <c r="O965" s="155">
        <v>6133613</v>
      </c>
      <c r="P965" s="7"/>
      <c r="Q965" s="12">
        <f>+IF(IFERROR(VLOOKUP(Tabla3[[#This Row],[Column14]],Tabla4[[NIT]:[TOTAL CREDITO]],3,FALSE),0)="",0,IFERROR(VLOOKUP(Tabla3[[#This Row],[Column14]],Tabla4[[NIT]:[TOTAL CREDITO]],3,FALSE),0))</f>
        <v>12037319</v>
      </c>
      <c r="R965" s="9">
        <f>+IFERROR(VLOOKUP(Tabla3[[#This Row],[Column14]],Tabla4[[NIT]:[TOTAL CREDITO]],6,FALSE),0)</f>
        <v>0</v>
      </c>
      <c r="S9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5" s="5"/>
      <c r="AL965"/>
    </row>
    <row r="966" spans="1:38" ht="15" customHeight="1">
      <c r="A966" s="153" t="s">
        <v>1772</v>
      </c>
      <c r="B966" s="154">
        <v>42982</v>
      </c>
      <c r="C966" s="153" t="s">
        <v>1229</v>
      </c>
      <c r="D966" s="153" t="s">
        <v>1546</v>
      </c>
      <c r="E966" s="153" t="s">
        <v>1230</v>
      </c>
      <c r="F966" s="153">
        <v>1</v>
      </c>
      <c r="G966" s="153" t="s">
        <v>108</v>
      </c>
      <c r="H966" s="153">
        <v>1</v>
      </c>
      <c r="I966" s="153" t="s">
        <v>1773</v>
      </c>
      <c r="J966" s="153" t="s">
        <v>352</v>
      </c>
      <c r="K966" s="153" t="s">
        <v>44</v>
      </c>
      <c r="L966" s="153"/>
      <c r="M966" s="153" t="s">
        <v>1233</v>
      </c>
      <c r="N966" s="153">
        <v>814006664</v>
      </c>
      <c r="O966" s="155">
        <v>6133613</v>
      </c>
      <c r="P966" s="7"/>
      <c r="Q966" s="12">
        <f>+IF(IFERROR(VLOOKUP(Tabla3[[#This Row],[Column14]],Tabla4[[NIT]:[TOTAL CREDITO]],3,FALSE),0)="",0,IFERROR(VLOOKUP(Tabla3[[#This Row],[Column14]],Tabla4[[NIT]:[TOTAL CREDITO]],3,FALSE),0))</f>
        <v>12037319</v>
      </c>
      <c r="R966" s="9">
        <f>+IFERROR(VLOOKUP(Tabla3[[#This Row],[Column14]],Tabla4[[NIT]:[TOTAL CREDITO]],6,FALSE),0)</f>
        <v>0</v>
      </c>
      <c r="S9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6" s="5"/>
      <c r="AL966"/>
    </row>
    <row r="967" spans="1:38" ht="15" customHeight="1">
      <c r="A967" s="153" t="s">
        <v>1772</v>
      </c>
      <c r="B967" s="154">
        <v>42982</v>
      </c>
      <c r="C967" s="153" t="s">
        <v>1229</v>
      </c>
      <c r="D967" s="153" t="s">
        <v>1546</v>
      </c>
      <c r="E967" s="153" t="s">
        <v>1230</v>
      </c>
      <c r="F967" s="153">
        <v>1</v>
      </c>
      <c r="G967" s="153" t="s">
        <v>108</v>
      </c>
      <c r="H967" s="153">
        <v>1</v>
      </c>
      <c r="I967" s="153" t="s">
        <v>1773</v>
      </c>
      <c r="J967" s="153" t="s">
        <v>352</v>
      </c>
      <c r="K967" s="153" t="s">
        <v>17</v>
      </c>
      <c r="L967" s="153"/>
      <c r="M967" s="153" t="s">
        <v>1233</v>
      </c>
      <c r="N967" s="153">
        <v>814006664</v>
      </c>
      <c r="O967" s="155">
        <v>6133613</v>
      </c>
      <c r="P967" s="7"/>
      <c r="Q967" s="12">
        <f>+IF(IFERROR(VLOOKUP(Tabla3[[#This Row],[Column14]],Tabla4[[NIT]:[TOTAL CREDITO]],3,FALSE),0)="",0,IFERROR(VLOOKUP(Tabla3[[#This Row],[Column14]],Tabla4[[NIT]:[TOTAL CREDITO]],3,FALSE),0))</f>
        <v>12037319</v>
      </c>
      <c r="R967" s="9">
        <f>+IFERROR(VLOOKUP(Tabla3[[#This Row],[Column14]],Tabla4[[NIT]:[TOTAL CREDITO]],6,FALSE),0)</f>
        <v>0</v>
      </c>
      <c r="S9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7" s="5"/>
      <c r="AL967"/>
    </row>
    <row r="968" spans="1:38" ht="15" customHeight="1">
      <c r="A968" s="153" t="s">
        <v>1772</v>
      </c>
      <c r="B968" s="154">
        <v>42982</v>
      </c>
      <c r="C968" s="153" t="s">
        <v>1229</v>
      </c>
      <c r="D968" s="153" t="s">
        <v>1546</v>
      </c>
      <c r="E968" s="153" t="s">
        <v>1230</v>
      </c>
      <c r="F968" s="153">
        <v>1</v>
      </c>
      <c r="G968" s="153" t="s">
        <v>108</v>
      </c>
      <c r="H968" s="153">
        <v>1</v>
      </c>
      <c r="I968" s="153" t="s">
        <v>1773</v>
      </c>
      <c r="J968" s="153" t="s">
        <v>352</v>
      </c>
      <c r="K968" s="153" t="s">
        <v>472</v>
      </c>
      <c r="L968" s="153"/>
      <c r="M968" s="153" t="s">
        <v>1233</v>
      </c>
      <c r="N968" s="153">
        <v>814006664</v>
      </c>
      <c r="O968" s="155">
        <v>6133613</v>
      </c>
      <c r="P968" s="7"/>
      <c r="Q968" s="12">
        <f>+IF(IFERROR(VLOOKUP(Tabla3[[#This Row],[Column14]],Tabla4[[NIT]:[TOTAL CREDITO]],3,FALSE),0)="",0,IFERROR(VLOOKUP(Tabla3[[#This Row],[Column14]],Tabla4[[NIT]:[TOTAL CREDITO]],3,FALSE),0))</f>
        <v>12037319</v>
      </c>
      <c r="R968" s="9">
        <f>+IFERROR(VLOOKUP(Tabla3[[#This Row],[Column14]],Tabla4[[NIT]:[TOTAL CREDITO]],6,FALSE),0)</f>
        <v>0</v>
      </c>
      <c r="S9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8" s="5"/>
      <c r="AL968"/>
    </row>
    <row r="969" spans="1:38" ht="15" customHeight="1">
      <c r="A969" s="153" t="s">
        <v>1772</v>
      </c>
      <c r="B969" s="154">
        <v>42982</v>
      </c>
      <c r="C969" s="153" t="s">
        <v>1229</v>
      </c>
      <c r="D969" s="153" t="s">
        <v>1546</v>
      </c>
      <c r="E969" s="153" t="s">
        <v>1230</v>
      </c>
      <c r="F969" s="153">
        <v>1</v>
      </c>
      <c r="G969" s="153" t="s">
        <v>108</v>
      </c>
      <c r="H969" s="153">
        <v>1</v>
      </c>
      <c r="I969" s="153" t="s">
        <v>1773</v>
      </c>
      <c r="J969" s="153" t="s">
        <v>1550</v>
      </c>
      <c r="K969" s="153" t="s">
        <v>1438</v>
      </c>
      <c r="L969" s="153"/>
      <c r="M969" s="153" t="s">
        <v>1233</v>
      </c>
      <c r="N969" s="153">
        <v>814006664</v>
      </c>
      <c r="O969" s="155">
        <v>3521008</v>
      </c>
      <c r="P969" s="7"/>
      <c r="Q969" s="12">
        <f>+IF(IFERROR(VLOOKUP(Tabla3[[#This Row],[Column14]],Tabla4[[NIT]:[TOTAL CREDITO]],3,FALSE),0)="",0,IFERROR(VLOOKUP(Tabla3[[#This Row],[Column14]],Tabla4[[NIT]:[TOTAL CREDITO]],3,FALSE),0))</f>
        <v>12037319</v>
      </c>
      <c r="R969" s="9">
        <f>+IFERROR(VLOOKUP(Tabla3[[#This Row],[Column14]],Tabla4[[NIT]:[TOTAL CREDITO]],6,FALSE),0)</f>
        <v>0</v>
      </c>
      <c r="S9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69" s="5"/>
      <c r="AL969"/>
    </row>
    <row r="970" spans="1:38" ht="15" customHeight="1">
      <c r="A970" s="153" t="s">
        <v>1772</v>
      </c>
      <c r="B970" s="154">
        <v>42982</v>
      </c>
      <c r="C970" s="153" t="s">
        <v>1229</v>
      </c>
      <c r="D970" s="153" t="s">
        <v>1546</v>
      </c>
      <c r="E970" s="153" t="s">
        <v>1230</v>
      </c>
      <c r="F970" s="153">
        <v>1</v>
      </c>
      <c r="G970" s="153" t="s">
        <v>108</v>
      </c>
      <c r="H970" s="153">
        <v>1</v>
      </c>
      <c r="I970" s="153" t="s">
        <v>1773</v>
      </c>
      <c r="J970" s="153" t="s">
        <v>1550</v>
      </c>
      <c r="K970" s="153" t="s">
        <v>1426</v>
      </c>
      <c r="L970" s="153"/>
      <c r="M970" s="153" t="s">
        <v>1233</v>
      </c>
      <c r="N970" s="153">
        <v>814006664</v>
      </c>
      <c r="O970" s="155">
        <v>3521008</v>
      </c>
      <c r="P970" s="7"/>
      <c r="Q970" s="12">
        <f>+IF(IFERROR(VLOOKUP(Tabla3[[#This Row],[Column14]],Tabla4[[NIT]:[TOTAL CREDITO]],3,FALSE),0)="",0,IFERROR(VLOOKUP(Tabla3[[#This Row],[Column14]],Tabla4[[NIT]:[TOTAL CREDITO]],3,FALSE),0))</f>
        <v>12037319</v>
      </c>
      <c r="R970" s="9">
        <f>+IFERROR(VLOOKUP(Tabla3[[#This Row],[Column14]],Tabla4[[NIT]:[TOTAL CREDITO]],6,FALSE),0)</f>
        <v>0</v>
      </c>
      <c r="S9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0" s="5"/>
      <c r="AL970"/>
    </row>
    <row r="971" spans="1:38" ht="15" customHeight="1">
      <c r="A971" s="153" t="s">
        <v>1772</v>
      </c>
      <c r="B971" s="154">
        <v>42982</v>
      </c>
      <c r="C971" s="153" t="s">
        <v>1229</v>
      </c>
      <c r="D971" s="153" t="s">
        <v>1546</v>
      </c>
      <c r="E971" s="153" t="s">
        <v>1230</v>
      </c>
      <c r="F971" s="153">
        <v>1</v>
      </c>
      <c r="G971" s="153" t="s">
        <v>108</v>
      </c>
      <c r="H971" s="153">
        <v>1</v>
      </c>
      <c r="I971" s="153" t="s">
        <v>1773</v>
      </c>
      <c r="J971" s="153" t="s">
        <v>1428</v>
      </c>
      <c r="K971" s="153" t="s">
        <v>1430</v>
      </c>
      <c r="L971" s="153"/>
      <c r="M971" s="153" t="s">
        <v>1233</v>
      </c>
      <c r="N971" s="153">
        <v>814006664</v>
      </c>
      <c r="O971" s="155">
        <v>3067227</v>
      </c>
      <c r="P971" s="7"/>
      <c r="Q971" s="12">
        <f>+IF(IFERROR(VLOOKUP(Tabla3[[#This Row],[Column14]],Tabla4[[NIT]:[TOTAL CREDITO]],3,FALSE),0)="",0,IFERROR(VLOOKUP(Tabla3[[#This Row],[Column14]],Tabla4[[NIT]:[TOTAL CREDITO]],3,FALSE),0))</f>
        <v>12037319</v>
      </c>
      <c r="R971" s="9">
        <f>+IFERROR(VLOOKUP(Tabla3[[#This Row],[Column14]],Tabla4[[NIT]:[TOTAL CREDITO]],6,FALSE),0)</f>
        <v>0</v>
      </c>
      <c r="S9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1" s="5"/>
      <c r="AL971"/>
    </row>
    <row r="972" spans="1:38" ht="15" customHeight="1">
      <c r="A972" s="153" t="s">
        <v>1772</v>
      </c>
      <c r="B972" s="154">
        <v>42982</v>
      </c>
      <c r="C972" s="153" t="s">
        <v>1229</v>
      </c>
      <c r="D972" s="153" t="s">
        <v>1546</v>
      </c>
      <c r="E972" s="153" t="s">
        <v>1230</v>
      </c>
      <c r="F972" s="153">
        <v>4</v>
      </c>
      <c r="G972" s="153" t="s">
        <v>108</v>
      </c>
      <c r="H972" s="153">
        <v>4</v>
      </c>
      <c r="I972" s="153" t="s">
        <v>1773</v>
      </c>
      <c r="J972" s="153" t="s">
        <v>1428</v>
      </c>
      <c r="K972" s="153" t="s">
        <v>1429</v>
      </c>
      <c r="L972" s="153"/>
      <c r="M972" s="153" t="s">
        <v>1233</v>
      </c>
      <c r="N972" s="153">
        <v>814006664</v>
      </c>
      <c r="O972" s="155">
        <v>3067227</v>
      </c>
      <c r="P972" s="7"/>
      <c r="Q972" s="12">
        <f>+IF(IFERROR(VLOOKUP(Tabla3[[#This Row],[Column14]],Tabla4[[NIT]:[TOTAL CREDITO]],3,FALSE),0)="",0,IFERROR(VLOOKUP(Tabla3[[#This Row],[Column14]],Tabla4[[NIT]:[TOTAL CREDITO]],3,FALSE),0))</f>
        <v>12037319</v>
      </c>
      <c r="R972" s="9">
        <f>+IFERROR(VLOOKUP(Tabla3[[#This Row],[Column14]],Tabla4[[NIT]:[TOTAL CREDITO]],6,FALSE),0)</f>
        <v>0</v>
      </c>
      <c r="S9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2" s="5"/>
      <c r="AL972"/>
    </row>
    <row r="973" spans="1:38" ht="15" customHeight="1">
      <c r="A973" s="153" t="s">
        <v>1772</v>
      </c>
      <c r="B973" s="154">
        <v>42982</v>
      </c>
      <c r="C973" s="153" t="s">
        <v>1229</v>
      </c>
      <c r="D973" s="153" t="s">
        <v>1546</v>
      </c>
      <c r="E973" s="153" t="s">
        <v>1230</v>
      </c>
      <c r="F973" s="153">
        <v>2</v>
      </c>
      <c r="G973" s="153" t="s">
        <v>108</v>
      </c>
      <c r="H973" s="153">
        <v>2</v>
      </c>
      <c r="I973" s="153" t="s">
        <v>1773</v>
      </c>
      <c r="J973" s="153" t="s">
        <v>1428</v>
      </c>
      <c r="K973" s="153" t="s">
        <v>32</v>
      </c>
      <c r="L973" s="153"/>
      <c r="M973" s="153" t="s">
        <v>1233</v>
      </c>
      <c r="N973" s="153">
        <v>814006664</v>
      </c>
      <c r="O973" s="155">
        <v>3067227</v>
      </c>
      <c r="P973" s="7"/>
      <c r="Q973" s="12">
        <f>+IF(IFERROR(VLOOKUP(Tabla3[[#This Row],[Column14]],Tabla4[[NIT]:[TOTAL CREDITO]],3,FALSE),0)="",0,IFERROR(VLOOKUP(Tabla3[[#This Row],[Column14]],Tabla4[[NIT]:[TOTAL CREDITO]],3,FALSE),0))</f>
        <v>12037319</v>
      </c>
      <c r="R973" s="9">
        <f>+IFERROR(VLOOKUP(Tabla3[[#This Row],[Column14]],Tabla4[[NIT]:[TOTAL CREDITO]],6,FALSE),0)</f>
        <v>0</v>
      </c>
      <c r="S9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3" s="5"/>
      <c r="AL973"/>
    </row>
    <row r="974" spans="1:38" ht="15" customHeight="1">
      <c r="A974" s="153" t="s">
        <v>1772</v>
      </c>
      <c r="B974" s="154">
        <v>42982</v>
      </c>
      <c r="C974" s="153" t="s">
        <v>1229</v>
      </c>
      <c r="D974" s="153" t="s">
        <v>1546</v>
      </c>
      <c r="E974" s="153" t="s">
        <v>1230</v>
      </c>
      <c r="F974" s="153">
        <v>2</v>
      </c>
      <c r="G974" s="153" t="s">
        <v>108</v>
      </c>
      <c r="H974" s="153">
        <v>2</v>
      </c>
      <c r="I974" s="153" t="s">
        <v>1773</v>
      </c>
      <c r="J974" s="153" t="s">
        <v>1437</v>
      </c>
      <c r="K974" s="153" t="s">
        <v>1436</v>
      </c>
      <c r="L974" s="153"/>
      <c r="M974" s="153" t="s">
        <v>1233</v>
      </c>
      <c r="N974" s="153">
        <v>814006664</v>
      </c>
      <c r="O974" s="155">
        <v>3696639</v>
      </c>
      <c r="P974" s="7"/>
      <c r="Q974" s="12">
        <f>+IF(IFERROR(VLOOKUP(Tabla3[[#This Row],[Column14]],Tabla4[[NIT]:[TOTAL CREDITO]],3,FALSE),0)="",0,IFERROR(VLOOKUP(Tabla3[[#This Row],[Column14]],Tabla4[[NIT]:[TOTAL CREDITO]],3,FALSE),0))</f>
        <v>12037319</v>
      </c>
      <c r="R974" s="9">
        <f>+IFERROR(VLOOKUP(Tabla3[[#This Row],[Column14]],Tabla4[[NIT]:[TOTAL CREDITO]],6,FALSE),0)</f>
        <v>0</v>
      </c>
      <c r="S9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4" s="5"/>
      <c r="AL974"/>
    </row>
    <row r="975" spans="1:38" ht="15" customHeight="1">
      <c r="A975" s="153" t="s">
        <v>1772</v>
      </c>
      <c r="B975" s="154">
        <v>42982</v>
      </c>
      <c r="C975" s="153" t="s">
        <v>1229</v>
      </c>
      <c r="D975" s="153" t="s">
        <v>1546</v>
      </c>
      <c r="E975" s="153" t="s">
        <v>1230</v>
      </c>
      <c r="F975" s="153">
        <v>1</v>
      </c>
      <c r="G975" s="153" t="s">
        <v>108</v>
      </c>
      <c r="H975" s="153">
        <v>1</v>
      </c>
      <c r="I975" s="153" t="s">
        <v>1773</v>
      </c>
      <c r="J975" s="153" t="s">
        <v>1437</v>
      </c>
      <c r="K975" s="153" t="s">
        <v>1426</v>
      </c>
      <c r="L975" s="153"/>
      <c r="M975" s="153" t="s">
        <v>1233</v>
      </c>
      <c r="N975" s="153">
        <v>814006664</v>
      </c>
      <c r="O975" s="155">
        <v>3696639</v>
      </c>
      <c r="P975" s="7"/>
      <c r="Q975" s="12">
        <f>+IF(IFERROR(VLOOKUP(Tabla3[[#This Row],[Column14]],Tabla4[[NIT]:[TOTAL CREDITO]],3,FALSE),0)="",0,IFERROR(VLOOKUP(Tabla3[[#This Row],[Column14]],Tabla4[[NIT]:[TOTAL CREDITO]],3,FALSE),0))</f>
        <v>12037319</v>
      </c>
      <c r="R975" s="9">
        <f>+IFERROR(VLOOKUP(Tabla3[[#This Row],[Column14]],Tabla4[[NIT]:[TOTAL CREDITO]],6,FALSE),0)</f>
        <v>0</v>
      </c>
      <c r="S9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5" s="5"/>
      <c r="AL975"/>
    </row>
    <row r="976" spans="1:38" ht="15" customHeight="1">
      <c r="A976" s="153" t="s">
        <v>1772</v>
      </c>
      <c r="B976" s="154">
        <v>42982</v>
      </c>
      <c r="C976" s="153" t="s">
        <v>1229</v>
      </c>
      <c r="D976" s="153" t="s">
        <v>1546</v>
      </c>
      <c r="E976" s="153" t="s">
        <v>1230</v>
      </c>
      <c r="F976" s="153">
        <v>3</v>
      </c>
      <c r="G976" s="153" t="s">
        <v>108</v>
      </c>
      <c r="H976" s="153">
        <v>3</v>
      </c>
      <c r="I976" s="153" t="s">
        <v>1773</v>
      </c>
      <c r="J976" s="153" t="s">
        <v>1437</v>
      </c>
      <c r="K976" s="153" t="s">
        <v>1438</v>
      </c>
      <c r="L976" s="153"/>
      <c r="M976" s="153" t="s">
        <v>1233</v>
      </c>
      <c r="N976" s="153">
        <v>814006664</v>
      </c>
      <c r="O976" s="155">
        <v>3696639</v>
      </c>
      <c r="P976" s="7"/>
      <c r="Q976" s="12">
        <f>+IF(IFERROR(VLOOKUP(Tabla3[[#This Row],[Column14]],Tabla4[[NIT]:[TOTAL CREDITO]],3,FALSE),0)="",0,IFERROR(VLOOKUP(Tabla3[[#This Row],[Column14]],Tabla4[[NIT]:[TOTAL CREDITO]],3,FALSE),0))</f>
        <v>12037319</v>
      </c>
      <c r="R976" s="9">
        <f>+IFERROR(VLOOKUP(Tabla3[[#This Row],[Column14]],Tabla4[[NIT]:[TOTAL CREDITO]],6,FALSE),0)</f>
        <v>0</v>
      </c>
      <c r="S9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6" s="5"/>
      <c r="AL976"/>
    </row>
    <row r="977" spans="1:38" ht="15" customHeight="1">
      <c r="A977" s="153" t="s">
        <v>1772</v>
      </c>
      <c r="B977" s="154">
        <v>42982</v>
      </c>
      <c r="C977" s="153" t="s">
        <v>1229</v>
      </c>
      <c r="D977" s="153" t="s">
        <v>1546</v>
      </c>
      <c r="E977" s="153" t="s">
        <v>1230</v>
      </c>
      <c r="F977" s="153">
        <v>2</v>
      </c>
      <c r="G977" s="153" t="s">
        <v>108</v>
      </c>
      <c r="H977" s="153">
        <v>2</v>
      </c>
      <c r="I977" s="153" t="s">
        <v>1773</v>
      </c>
      <c r="J977" s="153" t="s">
        <v>1437</v>
      </c>
      <c r="K977" s="153" t="s">
        <v>16</v>
      </c>
      <c r="L977" s="153"/>
      <c r="M977" s="153" t="s">
        <v>1233</v>
      </c>
      <c r="N977" s="153">
        <v>814006664</v>
      </c>
      <c r="O977" s="155">
        <v>3696639</v>
      </c>
      <c r="P977" s="7"/>
      <c r="Q977" s="12">
        <f>+IF(IFERROR(VLOOKUP(Tabla3[[#This Row],[Column14]],Tabla4[[NIT]:[TOTAL CREDITO]],3,FALSE),0)="",0,IFERROR(VLOOKUP(Tabla3[[#This Row],[Column14]],Tabla4[[NIT]:[TOTAL CREDITO]],3,FALSE),0))</f>
        <v>12037319</v>
      </c>
      <c r="R977" s="9">
        <f>+IFERROR(VLOOKUP(Tabla3[[#This Row],[Column14]],Tabla4[[NIT]:[TOTAL CREDITO]],6,FALSE),0)</f>
        <v>0</v>
      </c>
      <c r="S9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7" s="5"/>
      <c r="AL977"/>
    </row>
    <row r="978" spans="1:38" ht="15" customHeight="1">
      <c r="A978" s="153" t="s">
        <v>1774</v>
      </c>
      <c r="B978" s="154">
        <v>42982</v>
      </c>
      <c r="C978" s="153" t="s">
        <v>1229</v>
      </c>
      <c r="D978" s="153" t="s">
        <v>1546</v>
      </c>
      <c r="E978" s="153" t="s">
        <v>1230</v>
      </c>
      <c r="F978" s="153">
        <v>2</v>
      </c>
      <c r="G978" s="153" t="s">
        <v>108</v>
      </c>
      <c r="H978" s="153">
        <v>2</v>
      </c>
      <c r="I978" s="153" t="s">
        <v>1775</v>
      </c>
      <c r="J978" s="153" t="s">
        <v>14</v>
      </c>
      <c r="K978" s="153" t="s">
        <v>16</v>
      </c>
      <c r="L978" s="153"/>
      <c r="M978" s="153" t="s">
        <v>1234</v>
      </c>
      <c r="N978" s="153">
        <v>814006664</v>
      </c>
      <c r="O978" s="155">
        <v>3360504</v>
      </c>
      <c r="P978" s="7"/>
      <c r="Q978" s="12">
        <f>+IF(IFERROR(VLOOKUP(Tabla3[[#This Row],[Column14]],Tabla4[[NIT]:[TOTAL CREDITO]],3,FALSE),0)="",0,IFERROR(VLOOKUP(Tabla3[[#This Row],[Column14]],Tabla4[[NIT]:[TOTAL CREDITO]],3,FALSE),0))</f>
        <v>12037319</v>
      </c>
      <c r="R978" s="9">
        <f>+IFERROR(VLOOKUP(Tabla3[[#This Row],[Column14]],Tabla4[[NIT]:[TOTAL CREDITO]],6,FALSE),0)</f>
        <v>0</v>
      </c>
      <c r="S9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8" s="5"/>
      <c r="AL978"/>
    </row>
    <row r="979" spans="1:38" ht="15" customHeight="1">
      <c r="A979" s="153" t="s">
        <v>1774</v>
      </c>
      <c r="B979" s="154">
        <v>42982</v>
      </c>
      <c r="C979" s="153" t="s">
        <v>1229</v>
      </c>
      <c r="D979" s="153" t="s">
        <v>1546</v>
      </c>
      <c r="E979" s="153" t="s">
        <v>1230</v>
      </c>
      <c r="F979" s="153">
        <v>1</v>
      </c>
      <c r="G979" s="153" t="s">
        <v>108</v>
      </c>
      <c r="H979" s="153">
        <v>1</v>
      </c>
      <c r="I979" s="153" t="s">
        <v>1775</v>
      </c>
      <c r="J979" s="153" t="s">
        <v>1439</v>
      </c>
      <c r="K979" s="153" t="s">
        <v>1440</v>
      </c>
      <c r="L979" s="153"/>
      <c r="M979" s="153" t="s">
        <v>1234</v>
      </c>
      <c r="N979" s="153">
        <v>814006664</v>
      </c>
      <c r="O979" s="155">
        <v>3588235</v>
      </c>
      <c r="P979" s="7"/>
      <c r="Q979" s="12">
        <f>+IF(IFERROR(VLOOKUP(Tabla3[[#This Row],[Column14]],Tabla4[[NIT]:[TOTAL CREDITO]],3,FALSE),0)="",0,IFERROR(VLOOKUP(Tabla3[[#This Row],[Column14]],Tabla4[[NIT]:[TOTAL CREDITO]],3,FALSE),0))</f>
        <v>12037319</v>
      </c>
      <c r="R979" s="9">
        <f>+IFERROR(VLOOKUP(Tabla3[[#This Row],[Column14]],Tabla4[[NIT]:[TOTAL CREDITO]],6,FALSE),0)</f>
        <v>0</v>
      </c>
      <c r="S9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79" s="5"/>
      <c r="AL979"/>
    </row>
    <row r="980" spans="1:38" ht="15" customHeight="1">
      <c r="A980" s="153" t="s">
        <v>1774</v>
      </c>
      <c r="B980" s="154">
        <v>42982</v>
      </c>
      <c r="C980" s="153" t="s">
        <v>1229</v>
      </c>
      <c r="D980" s="153" t="s">
        <v>1546</v>
      </c>
      <c r="E980" s="153" t="s">
        <v>1230</v>
      </c>
      <c r="F980" s="153">
        <v>1</v>
      </c>
      <c r="G980" s="153" t="s">
        <v>108</v>
      </c>
      <c r="H980" s="153">
        <v>1</v>
      </c>
      <c r="I980" s="153" t="s">
        <v>1775</v>
      </c>
      <c r="J980" s="153" t="s">
        <v>352</v>
      </c>
      <c r="K980" s="153" t="s">
        <v>353</v>
      </c>
      <c r="L980" s="153"/>
      <c r="M980" s="153" t="s">
        <v>1234</v>
      </c>
      <c r="N980" s="153">
        <v>814006664</v>
      </c>
      <c r="O980" s="155">
        <v>6133613</v>
      </c>
      <c r="P980" s="7"/>
      <c r="Q980" s="12">
        <f>+IF(IFERROR(VLOOKUP(Tabla3[[#This Row],[Column14]],Tabla4[[NIT]:[TOTAL CREDITO]],3,FALSE),0)="",0,IFERROR(VLOOKUP(Tabla3[[#This Row],[Column14]],Tabla4[[NIT]:[TOTAL CREDITO]],3,FALSE),0))</f>
        <v>12037319</v>
      </c>
      <c r="R980" s="9">
        <f>+IFERROR(VLOOKUP(Tabla3[[#This Row],[Column14]],Tabla4[[NIT]:[TOTAL CREDITO]],6,FALSE),0)</f>
        <v>0</v>
      </c>
      <c r="S9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0" s="5"/>
      <c r="AL980"/>
    </row>
    <row r="981" spans="1:38" ht="15" customHeight="1">
      <c r="A981" s="153" t="s">
        <v>1774</v>
      </c>
      <c r="B981" s="154">
        <v>42982</v>
      </c>
      <c r="C981" s="153" t="s">
        <v>1229</v>
      </c>
      <c r="D981" s="153" t="s">
        <v>1546</v>
      </c>
      <c r="E981" s="153" t="s">
        <v>1230</v>
      </c>
      <c r="F981" s="153">
        <v>1</v>
      </c>
      <c r="G981" s="153" t="s">
        <v>108</v>
      </c>
      <c r="H981" s="153">
        <v>1</v>
      </c>
      <c r="I981" s="153" t="s">
        <v>1775</v>
      </c>
      <c r="J981" s="153" t="s">
        <v>352</v>
      </c>
      <c r="K981" s="153" t="s">
        <v>472</v>
      </c>
      <c r="L981" s="153"/>
      <c r="M981" s="153" t="s">
        <v>1234</v>
      </c>
      <c r="N981" s="153">
        <v>814006664</v>
      </c>
      <c r="O981" s="155">
        <v>6133613</v>
      </c>
      <c r="P981" s="7"/>
      <c r="Q981" s="12">
        <f>+IF(IFERROR(VLOOKUP(Tabla3[[#This Row],[Column14]],Tabla4[[NIT]:[TOTAL CREDITO]],3,FALSE),0)="",0,IFERROR(VLOOKUP(Tabla3[[#This Row],[Column14]],Tabla4[[NIT]:[TOTAL CREDITO]],3,FALSE),0))</f>
        <v>12037319</v>
      </c>
      <c r="R981" s="9">
        <f>+IFERROR(VLOOKUP(Tabla3[[#This Row],[Column14]],Tabla4[[NIT]:[TOTAL CREDITO]],6,FALSE),0)</f>
        <v>0</v>
      </c>
      <c r="S9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1" s="5"/>
      <c r="AL981"/>
    </row>
    <row r="982" spans="1:38" ht="15" customHeight="1">
      <c r="A982" s="153" t="s">
        <v>1774</v>
      </c>
      <c r="B982" s="154">
        <v>42982</v>
      </c>
      <c r="C982" s="153" t="s">
        <v>1229</v>
      </c>
      <c r="D982" s="153" t="s">
        <v>1546</v>
      </c>
      <c r="E982" s="153" t="s">
        <v>1230</v>
      </c>
      <c r="F982" s="153">
        <v>1</v>
      </c>
      <c r="G982" s="153" t="s">
        <v>108</v>
      </c>
      <c r="H982" s="153">
        <v>1</v>
      </c>
      <c r="I982" s="153" t="s">
        <v>1775</v>
      </c>
      <c r="J982" s="153" t="s">
        <v>1550</v>
      </c>
      <c r="K982" s="153" t="s">
        <v>1426</v>
      </c>
      <c r="L982" s="153"/>
      <c r="M982" s="153" t="s">
        <v>1234</v>
      </c>
      <c r="N982" s="153">
        <v>814006664</v>
      </c>
      <c r="O982" s="155">
        <v>3521008</v>
      </c>
      <c r="P982" s="7"/>
      <c r="Q982" s="12">
        <f>+IF(IFERROR(VLOOKUP(Tabla3[[#This Row],[Column14]],Tabla4[[NIT]:[TOTAL CREDITO]],3,FALSE),0)="",0,IFERROR(VLOOKUP(Tabla3[[#This Row],[Column14]],Tabla4[[NIT]:[TOTAL CREDITO]],3,FALSE),0))</f>
        <v>12037319</v>
      </c>
      <c r="R982" s="9">
        <f>+IFERROR(VLOOKUP(Tabla3[[#This Row],[Column14]],Tabla4[[NIT]:[TOTAL CREDITO]],6,FALSE),0)</f>
        <v>0</v>
      </c>
      <c r="S9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2" s="5"/>
      <c r="AL982"/>
    </row>
    <row r="983" spans="1:38" ht="15" customHeight="1">
      <c r="A983" s="153" t="s">
        <v>1774</v>
      </c>
      <c r="B983" s="154">
        <v>42982</v>
      </c>
      <c r="C983" s="153" t="s">
        <v>1229</v>
      </c>
      <c r="D983" s="153" t="s">
        <v>1546</v>
      </c>
      <c r="E983" s="153" t="s">
        <v>1230</v>
      </c>
      <c r="F983" s="153">
        <v>2</v>
      </c>
      <c r="G983" s="153" t="s">
        <v>108</v>
      </c>
      <c r="H983" s="153">
        <v>2</v>
      </c>
      <c r="I983" s="153" t="s">
        <v>1775</v>
      </c>
      <c r="J983" s="153" t="s">
        <v>1428</v>
      </c>
      <c r="K983" s="153" t="s">
        <v>1430</v>
      </c>
      <c r="L983" s="153"/>
      <c r="M983" s="153" t="s">
        <v>1234</v>
      </c>
      <c r="N983" s="153">
        <v>814006664</v>
      </c>
      <c r="O983" s="155">
        <v>3067227</v>
      </c>
      <c r="P983" s="7"/>
      <c r="Q983" s="12">
        <f>+IF(IFERROR(VLOOKUP(Tabla3[[#This Row],[Column14]],Tabla4[[NIT]:[TOTAL CREDITO]],3,FALSE),0)="",0,IFERROR(VLOOKUP(Tabla3[[#This Row],[Column14]],Tabla4[[NIT]:[TOTAL CREDITO]],3,FALSE),0))</f>
        <v>12037319</v>
      </c>
      <c r="R983" s="9">
        <f>+IFERROR(VLOOKUP(Tabla3[[#This Row],[Column14]],Tabla4[[NIT]:[TOTAL CREDITO]],6,FALSE),0)</f>
        <v>0</v>
      </c>
      <c r="S9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3" s="5"/>
      <c r="AL983"/>
    </row>
    <row r="984" spans="1:38" ht="15" customHeight="1">
      <c r="A984" s="153" t="s">
        <v>1774</v>
      </c>
      <c r="B984" s="154">
        <v>42982</v>
      </c>
      <c r="C984" s="153" t="s">
        <v>1229</v>
      </c>
      <c r="D984" s="153" t="s">
        <v>1546</v>
      </c>
      <c r="E984" s="153" t="s">
        <v>1230</v>
      </c>
      <c r="F984" s="153">
        <v>3</v>
      </c>
      <c r="G984" s="153" t="s">
        <v>108</v>
      </c>
      <c r="H984" s="153">
        <v>3</v>
      </c>
      <c r="I984" s="153" t="s">
        <v>1775</v>
      </c>
      <c r="J984" s="153" t="s">
        <v>1428</v>
      </c>
      <c r="K984" s="153" t="s">
        <v>1429</v>
      </c>
      <c r="L984" s="153"/>
      <c r="M984" s="153" t="s">
        <v>1234</v>
      </c>
      <c r="N984" s="153">
        <v>814006664</v>
      </c>
      <c r="O984" s="155">
        <v>3067227</v>
      </c>
      <c r="P984" s="7"/>
      <c r="Q984" s="12">
        <f>+IF(IFERROR(VLOOKUP(Tabla3[[#This Row],[Column14]],Tabla4[[NIT]:[TOTAL CREDITO]],3,FALSE),0)="",0,IFERROR(VLOOKUP(Tabla3[[#This Row],[Column14]],Tabla4[[NIT]:[TOTAL CREDITO]],3,FALSE),0))</f>
        <v>12037319</v>
      </c>
      <c r="R984" s="9">
        <f>+IFERROR(VLOOKUP(Tabla3[[#This Row],[Column14]],Tabla4[[NIT]:[TOTAL CREDITO]],6,FALSE),0)</f>
        <v>0</v>
      </c>
      <c r="S9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4" s="5"/>
      <c r="AL984"/>
    </row>
    <row r="985" spans="1:38" ht="15" customHeight="1">
      <c r="A985" s="153" t="s">
        <v>1774</v>
      </c>
      <c r="B985" s="154">
        <v>42982</v>
      </c>
      <c r="C985" s="153" t="s">
        <v>1229</v>
      </c>
      <c r="D985" s="153" t="s">
        <v>1546</v>
      </c>
      <c r="E985" s="153" t="s">
        <v>1230</v>
      </c>
      <c r="F985" s="153">
        <v>2</v>
      </c>
      <c r="G985" s="153" t="s">
        <v>108</v>
      </c>
      <c r="H985" s="153">
        <v>2</v>
      </c>
      <c r="I985" s="153" t="s">
        <v>1775</v>
      </c>
      <c r="J985" s="153" t="s">
        <v>1428</v>
      </c>
      <c r="K985" s="153" t="s">
        <v>32</v>
      </c>
      <c r="L985" s="153"/>
      <c r="M985" s="153" t="s">
        <v>1234</v>
      </c>
      <c r="N985" s="153">
        <v>814006664</v>
      </c>
      <c r="O985" s="155">
        <v>3067227</v>
      </c>
      <c r="P985" s="7"/>
      <c r="Q985" s="12">
        <f>+IF(IFERROR(VLOOKUP(Tabla3[[#This Row],[Column14]],Tabla4[[NIT]:[TOTAL CREDITO]],3,FALSE),0)="",0,IFERROR(VLOOKUP(Tabla3[[#This Row],[Column14]],Tabla4[[NIT]:[TOTAL CREDITO]],3,FALSE),0))</f>
        <v>12037319</v>
      </c>
      <c r="R985" s="9">
        <f>+IFERROR(VLOOKUP(Tabla3[[#This Row],[Column14]],Tabla4[[NIT]:[TOTAL CREDITO]],6,FALSE),0)</f>
        <v>0</v>
      </c>
      <c r="S9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5" s="5"/>
      <c r="AL985"/>
    </row>
    <row r="986" spans="1:38" ht="15" customHeight="1">
      <c r="A986" s="153" t="s">
        <v>1774</v>
      </c>
      <c r="B986" s="154">
        <v>42982</v>
      </c>
      <c r="C986" s="153" t="s">
        <v>1229</v>
      </c>
      <c r="D986" s="153" t="s">
        <v>1546</v>
      </c>
      <c r="E986" s="153" t="s">
        <v>1230</v>
      </c>
      <c r="F986" s="153">
        <v>3</v>
      </c>
      <c r="G986" s="153" t="s">
        <v>108</v>
      </c>
      <c r="H986" s="153">
        <v>3</v>
      </c>
      <c r="I986" s="153" t="s">
        <v>1775</v>
      </c>
      <c r="J986" s="153" t="s">
        <v>1437</v>
      </c>
      <c r="K986" s="153" t="s">
        <v>1436</v>
      </c>
      <c r="L986" s="153"/>
      <c r="M986" s="153" t="s">
        <v>1234</v>
      </c>
      <c r="N986" s="153">
        <v>814006664</v>
      </c>
      <c r="O986" s="155">
        <v>3696639</v>
      </c>
      <c r="P986" s="7"/>
      <c r="Q986" s="12">
        <f>+IF(IFERROR(VLOOKUP(Tabla3[[#This Row],[Column14]],Tabla4[[NIT]:[TOTAL CREDITO]],3,FALSE),0)="",0,IFERROR(VLOOKUP(Tabla3[[#This Row],[Column14]],Tabla4[[NIT]:[TOTAL CREDITO]],3,FALSE),0))</f>
        <v>12037319</v>
      </c>
      <c r="R986" s="9">
        <f>+IFERROR(VLOOKUP(Tabla3[[#This Row],[Column14]],Tabla4[[NIT]:[TOTAL CREDITO]],6,FALSE),0)</f>
        <v>0</v>
      </c>
      <c r="S9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6" s="5"/>
      <c r="AL986"/>
    </row>
    <row r="987" spans="1:38" ht="15" customHeight="1">
      <c r="A987" s="153" t="s">
        <v>1774</v>
      </c>
      <c r="B987" s="154">
        <v>42982</v>
      </c>
      <c r="C987" s="153" t="s">
        <v>1229</v>
      </c>
      <c r="D987" s="153" t="s">
        <v>1546</v>
      </c>
      <c r="E987" s="153" t="s">
        <v>1230</v>
      </c>
      <c r="F987" s="153">
        <v>1</v>
      </c>
      <c r="G987" s="153" t="s">
        <v>108</v>
      </c>
      <c r="H987" s="153">
        <v>1</v>
      </c>
      <c r="I987" s="153" t="s">
        <v>1775</v>
      </c>
      <c r="J987" s="153" t="s">
        <v>1437</v>
      </c>
      <c r="K987" s="153" t="s">
        <v>1426</v>
      </c>
      <c r="L987" s="153"/>
      <c r="M987" s="153" t="s">
        <v>1234</v>
      </c>
      <c r="N987" s="153">
        <v>814006664</v>
      </c>
      <c r="O987" s="155">
        <v>3696639</v>
      </c>
      <c r="P987" s="7"/>
      <c r="Q987" s="12">
        <f>+IF(IFERROR(VLOOKUP(Tabla3[[#This Row],[Column14]],Tabla4[[NIT]:[TOTAL CREDITO]],3,FALSE),0)="",0,IFERROR(VLOOKUP(Tabla3[[#This Row],[Column14]],Tabla4[[NIT]:[TOTAL CREDITO]],3,FALSE),0))</f>
        <v>12037319</v>
      </c>
      <c r="R987" s="9">
        <f>+IFERROR(VLOOKUP(Tabla3[[#This Row],[Column14]],Tabla4[[NIT]:[TOTAL CREDITO]],6,FALSE),0)</f>
        <v>0</v>
      </c>
      <c r="S9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7" s="5"/>
      <c r="AL987"/>
    </row>
    <row r="988" spans="1:38" ht="15" customHeight="1">
      <c r="A988" s="153" t="s">
        <v>1774</v>
      </c>
      <c r="B988" s="154">
        <v>42982</v>
      </c>
      <c r="C988" s="153" t="s">
        <v>1229</v>
      </c>
      <c r="D988" s="153" t="s">
        <v>1546</v>
      </c>
      <c r="E988" s="153" t="s">
        <v>1230</v>
      </c>
      <c r="F988" s="153">
        <v>4</v>
      </c>
      <c r="G988" s="153" t="s">
        <v>108</v>
      </c>
      <c r="H988" s="153">
        <v>4</v>
      </c>
      <c r="I988" s="153" t="s">
        <v>1775</v>
      </c>
      <c r="J988" s="153" t="s">
        <v>1437</v>
      </c>
      <c r="K988" s="153" t="s">
        <v>1438</v>
      </c>
      <c r="L988" s="153"/>
      <c r="M988" s="153" t="s">
        <v>1234</v>
      </c>
      <c r="N988" s="153">
        <v>814006664</v>
      </c>
      <c r="O988" s="155">
        <v>3696639</v>
      </c>
      <c r="P988" s="7"/>
      <c r="Q988" s="12">
        <f>+IF(IFERROR(VLOOKUP(Tabla3[[#This Row],[Column14]],Tabla4[[NIT]:[TOTAL CREDITO]],3,FALSE),0)="",0,IFERROR(VLOOKUP(Tabla3[[#This Row],[Column14]],Tabla4[[NIT]:[TOTAL CREDITO]],3,FALSE),0))</f>
        <v>12037319</v>
      </c>
      <c r="R988" s="9">
        <f>+IFERROR(VLOOKUP(Tabla3[[#This Row],[Column14]],Tabla4[[NIT]:[TOTAL CREDITO]],6,FALSE),0)</f>
        <v>0</v>
      </c>
      <c r="S9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8" s="5"/>
      <c r="AL988"/>
    </row>
    <row r="989" spans="1:38" ht="15" customHeight="1">
      <c r="A989" s="153" t="s">
        <v>1774</v>
      </c>
      <c r="B989" s="154">
        <v>42982</v>
      </c>
      <c r="C989" s="153" t="s">
        <v>1229</v>
      </c>
      <c r="D989" s="153" t="s">
        <v>1546</v>
      </c>
      <c r="E989" s="153" t="s">
        <v>1230</v>
      </c>
      <c r="F989" s="153">
        <v>4</v>
      </c>
      <c r="G989" s="153" t="s">
        <v>108</v>
      </c>
      <c r="H989" s="153">
        <v>4</v>
      </c>
      <c r="I989" s="153" t="s">
        <v>1775</v>
      </c>
      <c r="J989" s="153" t="s">
        <v>1437</v>
      </c>
      <c r="K989" s="153" t="s">
        <v>16</v>
      </c>
      <c r="L989" s="153"/>
      <c r="M989" s="153" t="s">
        <v>1234</v>
      </c>
      <c r="N989" s="153">
        <v>814006664</v>
      </c>
      <c r="O989" s="155">
        <v>3696639</v>
      </c>
      <c r="P989" s="7"/>
      <c r="Q989" s="12">
        <f>+IF(IFERROR(VLOOKUP(Tabla3[[#This Row],[Column14]],Tabla4[[NIT]:[TOTAL CREDITO]],3,FALSE),0)="",0,IFERROR(VLOOKUP(Tabla3[[#This Row],[Column14]],Tabla4[[NIT]:[TOTAL CREDITO]],3,FALSE),0))</f>
        <v>12037319</v>
      </c>
      <c r="R989" s="9">
        <f>+IFERROR(VLOOKUP(Tabla3[[#This Row],[Column14]],Tabla4[[NIT]:[TOTAL CREDITO]],6,FALSE),0)</f>
        <v>0</v>
      </c>
      <c r="S9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89" s="5"/>
      <c r="AL989"/>
    </row>
    <row r="990" spans="1:38" ht="15" customHeight="1">
      <c r="A990" s="153" t="s">
        <v>1776</v>
      </c>
      <c r="B990" s="154">
        <v>42982</v>
      </c>
      <c r="C990" s="153" t="s">
        <v>1229</v>
      </c>
      <c r="D990" s="153" t="s">
        <v>1546</v>
      </c>
      <c r="E990" s="153" t="s">
        <v>1230</v>
      </c>
      <c r="F990" s="153">
        <v>1</v>
      </c>
      <c r="G990" s="153" t="s">
        <v>108</v>
      </c>
      <c r="H990" s="153">
        <v>1</v>
      </c>
      <c r="I990" s="153" t="s">
        <v>1777</v>
      </c>
      <c r="J990" s="153" t="s">
        <v>14</v>
      </c>
      <c r="K990" s="153" t="s">
        <v>16</v>
      </c>
      <c r="L990" s="153"/>
      <c r="M990" s="153" t="s">
        <v>56</v>
      </c>
      <c r="N990" s="153">
        <v>814006664</v>
      </c>
      <c r="O990" s="155">
        <v>3360504</v>
      </c>
      <c r="P990" s="7"/>
      <c r="Q990" s="12">
        <f>+IF(IFERROR(VLOOKUP(Tabla3[[#This Row],[Column14]],Tabla4[[NIT]:[TOTAL CREDITO]],3,FALSE),0)="",0,IFERROR(VLOOKUP(Tabla3[[#This Row],[Column14]],Tabla4[[NIT]:[TOTAL CREDITO]],3,FALSE),0))</f>
        <v>12037319</v>
      </c>
      <c r="R990" s="9">
        <f>+IFERROR(VLOOKUP(Tabla3[[#This Row],[Column14]],Tabla4[[NIT]:[TOTAL CREDITO]],6,FALSE),0)</f>
        <v>0</v>
      </c>
      <c r="S9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0" s="5"/>
      <c r="AL990"/>
    </row>
    <row r="991" spans="1:38" ht="15" customHeight="1">
      <c r="A991" s="153" t="s">
        <v>1776</v>
      </c>
      <c r="B991" s="154">
        <v>42982</v>
      </c>
      <c r="C991" s="153" t="s">
        <v>1229</v>
      </c>
      <c r="D991" s="153" t="s">
        <v>1546</v>
      </c>
      <c r="E991" s="153" t="s">
        <v>1230</v>
      </c>
      <c r="F991" s="153">
        <v>1</v>
      </c>
      <c r="G991" s="153" t="s">
        <v>108</v>
      </c>
      <c r="H991" s="153">
        <v>1</v>
      </c>
      <c r="I991" s="153" t="s">
        <v>1777</v>
      </c>
      <c r="J991" s="153" t="s">
        <v>14</v>
      </c>
      <c r="K991" s="153" t="s">
        <v>15</v>
      </c>
      <c r="L991" s="153"/>
      <c r="M991" s="153" t="s">
        <v>56</v>
      </c>
      <c r="N991" s="153">
        <v>814006664</v>
      </c>
      <c r="O991" s="155">
        <v>3360504</v>
      </c>
      <c r="P991" s="7"/>
      <c r="Q991" s="12">
        <f>+IF(IFERROR(VLOOKUP(Tabla3[[#This Row],[Column14]],Tabla4[[NIT]:[TOTAL CREDITO]],3,FALSE),0)="",0,IFERROR(VLOOKUP(Tabla3[[#This Row],[Column14]],Tabla4[[NIT]:[TOTAL CREDITO]],3,FALSE),0))</f>
        <v>12037319</v>
      </c>
      <c r="R991" s="9">
        <f>+IFERROR(VLOOKUP(Tabla3[[#This Row],[Column14]],Tabla4[[NIT]:[TOTAL CREDITO]],6,FALSE),0)</f>
        <v>0</v>
      </c>
      <c r="S9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1" s="5"/>
      <c r="AL991"/>
    </row>
    <row r="992" spans="1:38" ht="15" customHeight="1">
      <c r="A992" s="153" t="s">
        <v>1776</v>
      </c>
      <c r="B992" s="154">
        <v>42982</v>
      </c>
      <c r="C992" s="153" t="s">
        <v>1229</v>
      </c>
      <c r="D992" s="153" t="s">
        <v>1546</v>
      </c>
      <c r="E992" s="153" t="s">
        <v>1230</v>
      </c>
      <c r="F992" s="153">
        <v>2</v>
      </c>
      <c r="G992" s="153" t="s">
        <v>108</v>
      </c>
      <c r="H992" s="153">
        <v>2</v>
      </c>
      <c r="I992" s="153" t="s">
        <v>1777</v>
      </c>
      <c r="J992" s="153" t="s">
        <v>27</v>
      </c>
      <c r="K992" s="153" t="s">
        <v>26</v>
      </c>
      <c r="L992" s="153"/>
      <c r="M992" s="153" t="s">
        <v>56</v>
      </c>
      <c r="N992" s="153">
        <v>814006664</v>
      </c>
      <c r="O992" s="155">
        <v>5789916</v>
      </c>
      <c r="P992" s="7"/>
      <c r="Q992" s="12">
        <f>+IF(IFERROR(VLOOKUP(Tabla3[[#This Row],[Column14]],Tabla4[[NIT]:[TOTAL CREDITO]],3,FALSE),0)="",0,IFERROR(VLOOKUP(Tabla3[[#This Row],[Column14]],Tabla4[[NIT]:[TOTAL CREDITO]],3,FALSE),0))</f>
        <v>12037319</v>
      </c>
      <c r="R992" s="9">
        <f>+IFERROR(VLOOKUP(Tabla3[[#This Row],[Column14]],Tabla4[[NIT]:[TOTAL CREDITO]],6,FALSE),0)</f>
        <v>0</v>
      </c>
      <c r="S9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2" s="5"/>
      <c r="AL992"/>
    </row>
    <row r="993" spans="1:38" ht="15" customHeight="1">
      <c r="A993" s="153" t="s">
        <v>1776</v>
      </c>
      <c r="B993" s="154">
        <v>42982</v>
      </c>
      <c r="C993" s="153" t="s">
        <v>1229</v>
      </c>
      <c r="D993" s="153" t="s">
        <v>1546</v>
      </c>
      <c r="E993" s="153" t="s">
        <v>1230</v>
      </c>
      <c r="F993" s="153">
        <v>1</v>
      </c>
      <c r="G993" s="153" t="s">
        <v>108</v>
      </c>
      <c r="H993" s="153">
        <v>1</v>
      </c>
      <c r="I993" s="153" t="s">
        <v>1777</v>
      </c>
      <c r="J993" s="153" t="s">
        <v>1422</v>
      </c>
      <c r="K993" s="153" t="s">
        <v>1423</v>
      </c>
      <c r="L993" s="153"/>
      <c r="M993" s="153" t="s">
        <v>56</v>
      </c>
      <c r="N993" s="153">
        <v>814006664</v>
      </c>
      <c r="O993" s="155">
        <v>7730252</v>
      </c>
      <c r="P993" s="7"/>
      <c r="Q993" s="12">
        <f>+IF(IFERROR(VLOOKUP(Tabla3[[#This Row],[Column14]],Tabla4[[NIT]:[TOTAL CREDITO]],3,FALSE),0)="",0,IFERROR(VLOOKUP(Tabla3[[#This Row],[Column14]],Tabla4[[NIT]:[TOTAL CREDITO]],3,FALSE),0))</f>
        <v>12037319</v>
      </c>
      <c r="R993" s="9">
        <f>+IFERROR(VLOOKUP(Tabla3[[#This Row],[Column14]],Tabla4[[NIT]:[TOTAL CREDITO]],6,FALSE),0)</f>
        <v>0</v>
      </c>
      <c r="S9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3" s="5"/>
      <c r="AL993"/>
    </row>
    <row r="994" spans="1:38" ht="15" customHeight="1">
      <c r="A994" s="153" t="s">
        <v>1776</v>
      </c>
      <c r="B994" s="154">
        <v>42982</v>
      </c>
      <c r="C994" s="153" t="s">
        <v>1229</v>
      </c>
      <c r="D994" s="153" t="s">
        <v>1546</v>
      </c>
      <c r="E994" s="153" t="s">
        <v>1230</v>
      </c>
      <c r="F994" s="153">
        <v>1</v>
      </c>
      <c r="G994" s="153" t="s">
        <v>108</v>
      </c>
      <c r="H994" s="153">
        <v>1</v>
      </c>
      <c r="I994" s="153" t="s">
        <v>1777</v>
      </c>
      <c r="J994" s="153" t="s">
        <v>352</v>
      </c>
      <c r="K994" s="153" t="s">
        <v>353</v>
      </c>
      <c r="L994" s="153"/>
      <c r="M994" s="153" t="s">
        <v>56</v>
      </c>
      <c r="N994" s="153">
        <v>814006664</v>
      </c>
      <c r="O994" s="155">
        <v>6133613</v>
      </c>
      <c r="P994" s="7"/>
      <c r="Q994" s="12">
        <f>+IF(IFERROR(VLOOKUP(Tabla3[[#This Row],[Column14]],Tabla4[[NIT]:[TOTAL CREDITO]],3,FALSE),0)="",0,IFERROR(VLOOKUP(Tabla3[[#This Row],[Column14]],Tabla4[[NIT]:[TOTAL CREDITO]],3,FALSE),0))</f>
        <v>12037319</v>
      </c>
      <c r="R994" s="9">
        <f>+IFERROR(VLOOKUP(Tabla3[[#This Row],[Column14]],Tabla4[[NIT]:[TOTAL CREDITO]],6,FALSE),0)</f>
        <v>0</v>
      </c>
      <c r="S9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4" s="5"/>
      <c r="AL994"/>
    </row>
    <row r="995" spans="1:38" ht="15" customHeight="1">
      <c r="A995" s="153" t="s">
        <v>1776</v>
      </c>
      <c r="B995" s="154">
        <v>42982</v>
      </c>
      <c r="C995" s="153" t="s">
        <v>1229</v>
      </c>
      <c r="D995" s="153" t="s">
        <v>1546</v>
      </c>
      <c r="E995" s="153" t="s">
        <v>1230</v>
      </c>
      <c r="F995" s="153">
        <v>1</v>
      </c>
      <c r="G995" s="153" t="s">
        <v>108</v>
      </c>
      <c r="H995" s="153">
        <v>1</v>
      </c>
      <c r="I995" s="153" t="s">
        <v>1777</v>
      </c>
      <c r="J995" s="153" t="s">
        <v>352</v>
      </c>
      <c r="K995" s="153" t="s">
        <v>44</v>
      </c>
      <c r="L995" s="153"/>
      <c r="M995" s="153" t="s">
        <v>56</v>
      </c>
      <c r="N995" s="153">
        <v>814006664</v>
      </c>
      <c r="O995" s="155">
        <v>6133613</v>
      </c>
      <c r="P995" s="7"/>
      <c r="Q995" s="12">
        <f>+IF(IFERROR(VLOOKUP(Tabla3[[#This Row],[Column14]],Tabla4[[NIT]:[TOTAL CREDITO]],3,FALSE),0)="",0,IFERROR(VLOOKUP(Tabla3[[#This Row],[Column14]],Tabla4[[NIT]:[TOTAL CREDITO]],3,FALSE),0))</f>
        <v>12037319</v>
      </c>
      <c r="R995" s="9">
        <f>+IFERROR(VLOOKUP(Tabla3[[#This Row],[Column14]],Tabla4[[NIT]:[TOTAL CREDITO]],6,FALSE),0)</f>
        <v>0</v>
      </c>
      <c r="S9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5" s="5"/>
      <c r="AL995"/>
    </row>
    <row r="996" spans="1:38" ht="15" customHeight="1">
      <c r="A996" s="153" t="s">
        <v>1776</v>
      </c>
      <c r="B996" s="154">
        <v>42982</v>
      </c>
      <c r="C996" s="153" t="s">
        <v>1229</v>
      </c>
      <c r="D996" s="153" t="s">
        <v>1546</v>
      </c>
      <c r="E996" s="153" t="s">
        <v>1230</v>
      </c>
      <c r="F996" s="153">
        <v>1</v>
      </c>
      <c r="G996" s="153" t="s">
        <v>108</v>
      </c>
      <c r="H996" s="153">
        <v>1</v>
      </c>
      <c r="I996" s="153" t="s">
        <v>1777</v>
      </c>
      <c r="J996" s="153" t="s">
        <v>352</v>
      </c>
      <c r="K996" s="153" t="s">
        <v>472</v>
      </c>
      <c r="L996" s="153"/>
      <c r="M996" s="153" t="s">
        <v>56</v>
      </c>
      <c r="N996" s="153">
        <v>814006664</v>
      </c>
      <c r="O996" s="155">
        <v>6133613</v>
      </c>
      <c r="P996" s="7"/>
      <c r="Q996" s="12">
        <f>+IF(IFERROR(VLOOKUP(Tabla3[[#This Row],[Column14]],Tabla4[[NIT]:[TOTAL CREDITO]],3,FALSE),0)="",0,IFERROR(VLOOKUP(Tabla3[[#This Row],[Column14]],Tabla4[[NIT]:[TOTAL CREDITO]],3,FALSE),0))</f>
        <v>12037319</v>
      </c>
      <c r="R996" s="9">
        <f>+IFERROR(VLOOKUP(Tabla3[[#This Row],[Column14]],Tabla4[[NIT]:[TOTAL CREDITO]],6,FALSE),0)</f>
        <v>0</v>
      </c>
      <c r="S9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6" s="5"/>
      <c r="AL996"/>
    </row>
    <row r="997" spans="1:38" ht="15" customHeight="1">
      <c r="A997" s="153" t="s">
        <v>1776</v>
      </c>
      <c r="B997" s="154">
        <v>42982</v>
      </c>
      <c r="C997" s="153" t="s">
        <v>1229</v>
      </c>
      <c r="D997" s="153" t="s">
        <v>1546</v>
      </c>
      <c r="E997" s="153" t="s">
        <v>1230</v>
      </c>
      <c r="F997" s="153">
        <v>1</v>
      </c>
      <c r="G997" s="153" t="s">
        <v>108</v>
      </c>
      <c r="H997" s="153">
        <v>1</v>
      </c>
      <c r="I997" s="153" t="s">
        <v>1777</v>
      </c>
      <c r="J997" s="153" t="s">
        <v>1550</v>
      </c>
      <c r="K997" s="153" t="s">
        <v>1438</v>
      </c>
      <c r="L997" s="153"/>
      <c r="M997" s="153" t="s">
        <v>56</v>
      </c>
      <c r="N997" s="153">
        <v>814006664</v>
      </c>
      <c r="O997" s="155">
        <v>3521008</v>
      </c>
      <c r="P997" s="7"/>
      <c r="Q997" s="12">
        <f>+IF(IFERROR(VLOOKUP(Tabla3[[#This Row],[Column14]],Tabla4[[NIT]:[TOTAL CREDITO]],3,FALSE),0)="",0,IFERROR(VLOOKUP(Tabla3[[#This Row],[Column14]],Tabla4[[NIT]:[TOTAL CREDITO]],3,FALSE),0))</f>
        <v>12037319</v>
      </c>
      <c r="R997" s="9">
        <f>+IFERROR(VLOOKUP(Tabla3[[#This Row],[Column14]],Tabla4[[NIT]:[TOTAL CREDITO]],6,FALSE),0)</f>
        <v>0</v>
      </c>
      <c r="S9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7" s="5"/>
      <c r="AL997"/>
    </row>
    <row r="998" spans="1:38" ht="15" customHeight="1">
      <c r="A998" s="153" t="s">
        <v>1776</v>
      </c>
      <c r="B998" s="154">
        <v>42982</v>
      </c>
      <c r="C998" s="153" t="s">
        <v>1229</v>
      </c>
      <c r="D998" s="153" t="s">
        <v>1546</v>
      </c>
      <c r="E998" s="153" t="s">
        <v>1230</v>
      </c>
      <c r="F998" s="153">
        <v>1</v>
      </c>
      <c r="G998" s="153" t="s">
        <v>108</v>
      </c>
      <c r="H998" s="153">
        <v>1</v>
      </c>
      <c r="I998" s="153" t="s">
        <v>1777</v>
      </c>
      <c r="J998" s="153" t="s">
        <v>1550</v>
      </c>
      <c r="K998" s="153" t="s">
        <v>1426</v>
      </c>
      <c r="L998" s="153"/>
      <c r="M998" s="153" t="s">
        <v>56</v>
      </c>
      <c r="N998" s="153">
        <v>814006664</v>
      </c>
      <c r="O998" s="155">
        <v>3521008</v>
      </c>
      <c r="P998" s="7"/>
      <c r="Q998" s="12">
        <f>+IF(IFERROR(VLOOKUP(Tabla3[[#This Row],[Column14]],Tabla4[[NIT]:[TOTAL CREDITO]],3,FALSE),0)="",0,IFERROR(VLOOKUP(Tabla3[[#This Row],[Column14]],Tabla4[[NIT]:[TOTAL CREDITO]],3,FALSE),0))</f>
        <v>12037319</v>
      </c>
      <c r="R998" s="9">
        <f>+IFERROR(VLOOKUP(Tabla3[[#This Row],[Column14]],Tabla4[[NIT]:[TOTAL CREDITO]],6,FALSE),0)</f>
        <v>0</v>
      </c>
      <c r="S9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8" s="5"/>
      <c r="AL998"/>
    </row>
    <row r="999" spans="1:38" ht="15" customHeight="1">
      <c r="A999" s="153" t="s">
        <v>1776</v>
      </c>
      <c r="B999" s="154">
        <v>42982</v>
      </c>
      <c r="C999" s="153" t="s">
        <v>1229</v>
      </c>
      <c r="D999" s="153" t="s">
        <v>1546</v>
      </c>
      <c r="E999" s="153" t="s">
        <v>1230</v>
      </c>
      <c r="F999" s="153">
        <v>1</v>
      </c>
      <c r="G999" s="153" t="s">
        <v>108</v>
      </c>
      <c r="H999" s="153">
        <v>1</v>
      </c>
      <c r="I999" s="153" t="s">
        <v>1777</v>
      </c>
      <c r="J999" s="153" t="s">
        <v>1428</v>
      </c>
      <c r="K999" s="153" t="s">
        <v>1430</v>
      </c>
      <c r="L999" s="153"/>
      <c r="M999" s="153" t="s">
        <v>56</v>
      </c>
      <c r="N999" s="153">
        <v>814006664</v>
      </c>
      <c r="O999" s="155">
        <v>3067227</v>
      </c>
      <c r="P999" s="7"/>
      <c r="Q999" s="12">
        <f>+IF(IFERROR(VLOOKUP(Tabla3[[#This Row],[Column14]],Tabla4[[NIT]:[TOTAL CREDITO]],3,FALSE),0)="",0,IFERROR(VLOOKUP(Tabla3[[#This Row],[Column14]],Tabla4[[NIT]:[TOTAL CREDITO]],3,FALSE),0))</f>
        <v>12037319</v>
      </c>
      <c r="R999" s="9">
        <f>+IFERROR(VLOOKUP(Tabla3[[#This Row],[Column14]],Tabla4[[NIT]:[TOTAL CREDITO]],6,FALSE),0)</f>
        <v>0</v>
      </c>
      <c r="S9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999" s="5"/>
      <c r="AL999"/>
    </row>
    <row r="1000" spans="1:38" ht="15" customHeight="1">
      <c r="A1000" s="153" t="s">
        <v>1776</v>
      </c>
      <c r="B1000" s="154">
        <v>42982</v>
      </c>
      <c r="C1000" s="153" t="s">
        <v>1229</v>
      </c>
      <c r="D1000" s="153" t="s">
        <v>1546</v>
      </c>
      <c r="E1000" s="153" t="s">
        <v>1230</v>
      </c>
      <c r="F1000" s="153">
        <v>1</v>
      </c>
      <c r="G1000" s="153" t="s">
        <v>108</v>
      </c>
      <c r="H1000" s="153">
        <v>1</v>
      </c>
      <c r="I1000" s="153" t="s">
        <v>1777</v>
      </c>
      <c r="J1000" s="153" t="s">
        <v>1428</v>
      </c>
      <c r="K1000" s="153" t="s">
        <v>1429</v>
      </c>
      <c r="L1000" s="153"/>
      <c r="M1000" s="153" t="s">
        <v>56</v>
      </c>
      <c r="N1000" s="153">
        <v>814006664</v>
      </c>
      <c r="O1000" s="155">
        <v>3067227</v>
      </c>
      <c r="P1000" s="7"/>
      <c r="Q1000" s="12">
        <f>+IF(IFERROR(VLOOKUP(Tabla3[[#This Row],[Column14]],Tabla4[[NIT]:[TOTAL CREDITO]],3,FALSE),0)="",0,IFERROR(VLOOKUP(Tabla3[[#This Row],[Column14]],Tabla4[[NIT]:[TOTAL CREDITO]],3,FALSE),0))</f>
        <v>12037319</v>
      </c>
      <c r="R1000" s="9">
        <f>+IFERROR(VLOOKUP(Tabla3[[#This Row],[Column14]],Tabla4[[NIT]:[TOTAL CREDITO]],6,FALSE),0)</f>
        <v>0</v>
      </c>
      <c r="S10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0" s="5"/>
      <c r="AL1000"/>
    </row>
    <row r="1001" spans="1:38" ht="15" customHeight="1">
      <c r="A1001" s="153" t="s">
        <v>1776</v>
      </c>
      <c r="B1001" s="154">
        <v>42982</v>
      </c>
      <c r="C1001" s="153" t="s">
        <v>1229</v>
      </c>
      <c r="D1001" s="153" t="s">
        <v>1546</v>
      </c>
      <c r="E1001" s="153" t="s">
        <v>1230</v>
      </c>
      <c r="F1001" s="153">
        <v>1</v>
      </c>
      <c r="G1001" s="153" t="s">
        <v>108</v>
      </c>
      <c r="H1001" s="153">
        <v>1</v>
      </c>
      <c r="I1001" s="153" t="s">
        <v>1777</v>
      </c>
      <c r="J1001" s="153" t="s">
        <v>1428</v>
      </c>
      <c r="K1001" s="153" t="s">
        <v>32</v>
      </c>
      <c r="L1001" s="153"/>
      <c r="M1001" s="153" t="s">
        <v>56</v>
      </c>
      <c r="N1001" s="153">
        <v>814006664</v>
      </c>
      <c r="O1001" s="155">
        <v>3067227</v>
      </c>
      <c r="P1001" s="7"/>
      <c r="Q1001" s="12">
        <f>+IF(IFERROR(VLOOKUP(Tabla3[[#This Row],[Column14]],Tabla4[[NIT]:[TOTAL CREDITO]],3,FALSE),0)="",0,IFERROR(VLOOKUP(Tabla3[[#This Row],[Column14]],Tabla4[[NIT]:[TOTAL CREDITO]],3,FALSE),0))</f>
        <v>12037319</v>
      </c>
      <c r="R1001" s="9">
        <f>+IFERROR(VLOOKUP(Tabla3[[#This Row],[Column14]],Tabla4[[NIT]:[TOTAL CREDITO]],6,FALSE),0)</f>
        <v>0</v>
      </c>
      <c r="S10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1" s="5"/>
      <c r="AL1001"/>
    </row>
    <row r="1002" spans="1:38" ht="15" customHeight="1">
      <c r="A1002" s="153" t="s">
        <v>1776</v>
      </c>
      <c r="B1002" s="154">
        <v>42982</v>
      </c>
      <c r="C1002" s="153" t="s">
        <v>1229</v>
      </c>
      <c r="D1002" s="153" t="s">
        <v>1546</v>
      </c>
      <c r="E1002" s="153" t="s">
        <v>1230</v>
      </c>
      <c r="F1002" s="153">
        <v>1</v>
      </c>
      <c r="G1002" s="153" t="s">
        <v>108</v>
      </c>
      <c r="H1002" s="153">
        <v>1</v>
      </c>
      <c r="I1002" s="153" t="s">
        <v>1777</v>
      </c>
      <c r="J1002" s="153" t="s">
        <v>1437</v>
      </c>
      <c r="K1002" s="153" t="s">
        <v>1436</v>
      </c>
      <c r="L1002" s="153"/>
      <c r="M1002" s="153" t="s">
        <v>56</v>
      </c>
      <c r="N1002" s="153">
        <v>814006664</v>
      </c>
      <c r="O1002" s="155">
        <v>3696639</v>
      </c>
      <c r="P1002" s="7"/>
      <c r="Q1002" s="12">
        <f>+IF(IFERROR(VLOOKUP(Tabla3[[#This Row],[Column14]],Tabla4[[NIT]:[TOTAL CREDITO]],3,FALSE),0)="",0,IFERROR(VLOOKUP(Tabla3[[#This Row],[Column14]],Tabla4[[NIT]:[TOTAL CREDITO]],3,FALSE),0))</f>
        <v>12037319</v>
      </c>
      <c r="R1002" s="9">
        <f>+IFERROR(VLOOKUP(Tabla3[[#This Row],[Column14]],Tabla4[[NIT]:[TOTAL CREDITO]],6,FALSE),0)</f>
        <v>0</v>
      </c>
      <c r="S10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2" s="5"/>
      <c r="AL1002"/>
    </row>
    <row r="1003" spans="1:38" ht="15" customHeight="1">
      <c r="A1003" s="153" t="s">
        <v>1776</v>
      </c>
      <c r="B1003" s="154">
        <v>42982</v>
      </c>
      <c r="C1003" s="153" t="s">
        <v>1229</v>
      </c>
      <c r="D1003" s="153" t="s">
        <v>1546</v>
      </c>
      <c r="E1003" s="153" t="s">
        <v>1230</v>
      </c>
      <c r="F1003" s="153">
        <v>2</v>
      </c>
      <c r="G1003" s="153" t="s">
        <v>108</v>
      </c>
      <c r="H1003" s="153">
        <v>2</v>
      </c>
      <c r="I1003" s="153" t="s">
        <v>1777</v>
      </c>
      <c r="J1003" s="153" t="s">
        <v>1437</v>
      </c>
      <c r="K1003" s="153" t="s">
        <v>1426</v>
      </c>
      <c r="L1003" s="153"/>
      <c r="M1003" s="153" t="s">
        <v>56</v>
      </c>
      <c r="N1003" s="153">
        <v>814006664</v>
      </c>
      <c r="O1003" s="155">
        <v>3696639</v>
      </c>
      <c r="P1003" s="7"/>
      <c r="Q1003" s="12">
        <f>+IF(IFERROR(VLOOKUP(Tabla3[[#This Row],[Column14]],Tabla4[[NIT]:[TOTAL CREDITO]],3,FALSE),0)="",0,IFERROR(VLOOKUP(Tabla3[[#This Row],[Column14]],Tabla4[[NIT]:[TOTAL CREDITO]],3,FALSE),0))</f>
        <v>12037319</v>
      </c>
      <c r="R1003" s="9">
        <f>+IFERROR(VLOOKUP(Tabla3[[#This Row],[Column14]],Tabla4[[NIT]:[TOTAL CREDITO]],6,FALSE),0)</f>
        <v>0</v>
      </c>
      <c r="S10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3" s="5"/>
      <c r="AL1003"/>
    </row>
    <row r="1004" spans="1:38" ht="15" customHeight="1">
      <c r="A1004" s="153" t="s">
        <v>1776</v>
      </c>
      <c r="B1004" s="154">
        <v>42982</v>
      </c>
      <c r="C1004" s="153" t="s">
        <v>1229</v>
      </c>
      <c r="D1004" s="153" t="s">
        <v>1546</v>
      </c>
      <c r="E1004" s="153" t="s">
        <v>1230</v>
      </c>
      <c r="F1004" s="153">
        <v>2</v>
      </c>
      <c r="G1004" s="153" t="s">
        <v>108</v>
      </c>
      <c r="H1004" s="153">
        <v>2</v>
      </c>
      <c r="I1004" s="153" t="s">
        <v>1777</v>
      </c>
      <c r="J1004" s="153" t="s">
        <v>1437</v>
      </c>
      <c r="K1004" s="153" t="s">
        <v>1438</v>
      </c>
      <c r="L1004" s="153"/>
      <c r="M1004" s="153" t="s">
        <v>56</v>
      </c>
      <c r="N1004" s="153">
        <v>814006664</v>
      </c>
      <c r="O1004" s="155">
        <v>3696639</v>
      </c>
      <c r="P1004" s="7"/>
      <c r="Q1004" s="12">
        <f>+IF(IFERROR(VLOOKUP(Tabla3[[#This Row],[Column14]],Tabla4[[NIT]:[TOTAL CREDITO]],3,FALSE),0)="",0,IFERROR(VLOOKUP(Tabla3[[#This Row],[Column14]],Tabla4[[NIT]:[TOTAL CREDITO]],3,FALSE),0))</f>
        <v>12037319</v>
      </c>
      <c r="R1004" s="9">
        <f>+IFERROR(VLOOKUP(Tabla3[[#This Row],[Column14]],Tabla4[[NIT]:[TOTAL CREDITO]],6,FALSE),0)</f>
        <v>0</v>
      </c>
      <c r="S10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4" s="5"/>
      <c r="AL1004"/>
    </row>
    <row r="1005" spans="1:38" ht="15" customHeight="1">
      <c r="A1005" s="153" t="s">
        <v>1776</v>
      </c>
      <c r="B1005" s="154">
        <v>42982</v>
      </c>
      <c r="C1005" s="153" t="s">
        <v>1229</v>
      </c>
      <c r="D1005" s="153" t="s">
        <v>1546</v>
      </c>
      <c r="E1005" s="153" t="s">
        <v>1230</v>
      </c>
      <c r="F1005" s="153">
        <v>2</v>
      </c>
      <c r="G1005" s="153" t="s">
        <v>108</v>
      </c>
      <c r="H1005" s="153">
        <v>2</v>
      </c>
      <c r="I1005" s="153" t="s">
        <v>1777</v>
      </c>
      <c r="J1005" s="153" t="s">
        <v>1437</v>
      </c>
      <c r="K1005" s="153" t="s">
        <v>16</v>
      </c>
      <c r="L1005" s="153"/>
      <c r="M1005" s="153" t="s">
        <v>56</v>
      </c>
      <c r="N1005" s="153">
        <v>814006664</v>
      </c>
      <c r="O1005" s="155">
        <v>3696639</v>
      </c>
      <c r="P1005" s="7"/>
      <c r="Q1005" s="12">
        <f>+IF(IFERROR(VLOOKUP(Tabla3[[#This Row],[Column14]],Tabla4[[NIT]:[TOTAL CREDITO]],3,FALSE),0)="",0,IFERROR(VLOOKUP(Tabla3[[#This Row],[Column14]],Tabla4[[NIT]:[TOTAL CREDITO]],3,FALSE),0))</f>
        <v>12037319</v>
      </c>
      <c r="R1005" s="9">
        <f>+IFERROR(VLOOKUP(Tabla3[[#This Row],[Column14]],Tabla4[[NIT]:[TOTAL CREDITO]],6,FALSE),0)</f>
        <v>0</v>
      </c>
      <c r="S10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5" s="5"/>
      <c r="AL1005"/>
    </row>
    <row r="1006" spans="1:38" ht="15" customHeight="1">
      <c r="A1006" s="153" t="s">
        <v>1778</v>
      </c>
      <c r="B1006" s="154">
        <v>42982</v>
      </c>
      <c r="C1006" s="153" t="s">
        <v>1229</v>
      </c>
      <c r="D1006" s="153" t="s">
        <v>1546</v>
      </c>
      <c r="E1006" s="153" t="s">
        <v>1230</v>
      </c>
      <c r="F1006" s="153">
        <v>3</v>
      </c>
      <c r="G1006" s="153" t="s">
        <v>108</v>
      </c>
      <c r="H1006" s="153">
        <v>3</v>
      </c>
      <c r="I1006" s="153" t="s">
        <v>1779</v>
      </c>
      <c r="J1006" s="153" t="s">
        <v>27</v>
      </c>
      <c r="K1006" s="153" t="s">
        <v>32</v>
      </c>
      <c r="L1006" s="153"/>
      <c r="M1006" s="153" t="s">
        <v>106</v>
      </c>
      <c r="N1006" s="153">
        <v>814006664</v>
      </c>
      <c r="O1006" s="155">
        <v>5789916</v>
      </c>
      <c r="P1006" s="7"/>
      <c r="Q1006" s="12">
        <f>+IF(IFERROR(VLOOKUP(Tabla3[[#This Row],[Column14]],Tabla4[[NIT]:[TOTAL CREDITO]],3,FALSE),0)="",0,IFERROR(VLOOKUP(Tabla3[[#This Row],[Column14]],Tabla4[[NIT]:[TOTAL CREDITO]],3,FALSE),0))</f>
        <v>12037319</v>
      </c>
      <c r="R1006" s="9">
        <f>+IFERROR(VLOOKUP(Tabla3[[#This Row],[Column14]],Tabla4[[NIT]:[TOTAL CREDITO]],6,FALSE),0)</f>
        <v>0</v>
      </c>
      <c r="S10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6" s="5"/>
      <c r="AL1006"/>
    </row>
    <row r="1007" spans="1:38" ht="15" customHeight="1">
      <c r="A1007" s="153" t="s">
        <v>1778</v>
      </c>
      <c r="B1007" s="154">
        <v>42982</v>
      </c>
      <c r="C1007" s="153" t="s">
        <v>1229</v>
      </c>
      <c r="D1007" s="153" t="s">
        <v>1546</v>
      </c>
      <c r="E1007" s="153" t="s">
        <v>1230</v>
      </c>
      <c r="F1007" s="153">
        <v>2</v>
      </c>
      <c r="G1007" s="153" t="s">
        <v>108</v>
      </c>
      <c r="H1007" s="153">
        <v>2</v>
      </c>
      <c r="I1007" s="153" t="s">
        <v>1779</v>
      </c>
      <c r="J1007" s="153" t="s">
        <v>27</v>
      </c>
      <c r="K1007" s="153" t="s">
        <v>16</v>
      </c>
      <c r="L1007" s="153"/>
      <c r="M1007" s="153" t="s">
        <v>106</v>
      </c>
      <c r="N1007" s="153">
        <v>814006664</v>
      </c>
      <c r="O1007" s="155">
        <v>5789916</v>
      </c>
      <c r="P1007" s="7"/>
      <c r="Q1007" s="12">
        <f>+IF(IFERROR(VLOOKUP(Tabla3[[#This Row],[Column14]],Tabla4[[NIT]:[TOTAL CREDITO]],3,FALSE),0)="",0,IFERROR(VLOOKUP(Tabla3[[#This Row],[Column14]],Tabla4[[NIT]:[TOTAL CREDITO]],3,FALSE),0))</f>
        <v>12037319</v>
      </c>
      <c r="R1007" s="9">
        <f>+IFERROR(VLOOKUP(Tabla3[[#This Row],[Column14]],Tabla4[[NIT]:[TOTAL CREDITO]],6,FALSE),0)</f>
        <v>0</v>
      </c>
      <c r="S10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7" s="5"/>
      <c r="AL1007"/>
    </row>
    <row r="1008" spans="1:38" ht="15" customHeight="1">
      <c r="A1008" s="153" t="s">
        <v>1778</v>
      </c>
      <c r="B1008" s="154">
        <v>42982</v>
      </c>
      <c r="C1008" s="153" t="s">
        <v>1229</v>
      </c>
      <c r="D1008" s="153" t="s">
        <v>1546</v>
      </c>
      <c r="E1008" s="153" t="s">
        <v>1230</v>
      </c>
      <c r="F1008" s="153">
        <v>2</v>
      </c>
      <c r="G1008" s="153" t="s">
        <v>108</v>
      </c>
      <c r="H1008" s="153">
        <v>2</v>
      </c>
      <c r="I1008" s="153" t="s">
        <v>1779</v>
      </c>
      <c r="J1008" s="153" t="s">
        <v>10</v>
      </c>
      <c r="K1008" s="153" t="s">
        <v>13</v>
      </c>
      <c r="L1008" s="153"/>
      <c r="M1008" s="153" t="s">
        <v>106</v>
      </c>
      <c r="N1008" s="153">
        <v>814006664</v>
      </c>
      <c r="O1008" s="155">
        <v>7554622</v>
      </c>
      <c r="P1008" s="7"/>
      <c r="Q1008" s="12">
        <f>+IF(IFERROR(VLOOKUP(Tabla3[[#This Row],[Column14]],Tabla4[[NIT]:[TOTAL CREDITO]],3,FALSE),0)="",0,IFERROR(VLOOKUP(Tabla3[[#This Row],[Column14]],Tabla4[[NIT]:[TOTAL CREDITO]],3,FALSE),0))</f>
        <v>12037319</v>
      </c>
      <c r="R1008" s="9">
        <f>+IFERROR(VLOOKUP(Tabla3[[#This Row],[Column14]],Tabla4[[NIT]:[TOTAL CREDITO]],6,FALSE),0)</f>
        <v>0</v>
      </c>
      <c r="S10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8" s="5"/>
      <c r="AL1008"/>
    </row>
    <row r="1009" spans="1:38" ht="15" customHeight="1">
      <c r="A1009" s="153" t="s">
        <v>1778</v>
      </c>
      <c r="B1009" s="154">
        <v>42982</v>
      </c>
      <c r="C1009" s="153" t="s">
        <v>1229</v>
      </c>
      <c r="D1009" s="153" t="s">
        <v>1546</v>
      </c>
      <c r="E1009" s="153" t="s">
        <v>1230</v>
      </c>
      <c r="F1009" s="153">
        <v>2</v>
      </c>
      <c r="G1009" s="153" t="s">
        <v>108</v>
      </c>
      <c r="H1009" s="153">
        <v>2</v>
      </c>
      <c r="I1009" s="153" t="s">
        <v>1779</v>
      </c>
      <c r="J1009" s="153" t="s">
        <v>10</v>
      </c>
      <c r="K1009" s="153" t="s">
        <v>11</v>
      </c>
      <c r="L1009" s="153"/>
      <c r="M1009" s="153" t="s">
        <v>106</v>
      </c>
      <c r="N1009" s="153">
        <v>814006664</v>
      </c>
      <c r="O1009" s="155">
        <v>7554622</v>
      </c>
      <c r="P1009" s="7"/>
      <c r="Q1009" s="12">
        <f>+IF(IFERROR(VLOOKUP(Tabla3[[#This Row],[Column14]],Tabla4[[NIT]:[TOTAL CREDITO]],3,FALSE),0)="",0,IFERROR(VLOOKUP(Tabla3[[#This Row],[Column14]],Tabla4[[NIT]:[TOTAL CREDITO]],3,FALSE),0))</f>
        <v>12037319</v>
      </c>
      <c r="R1009" s="9">
        <f>+IFERROR(VLOOKUP(Tabla3[[#This Row],[Column14]],Tabla4[[NIT]:[TOTAL CREDITO]],6,FALSE),0)</f>
        <v>0</v>
      </c>
      <c r="S10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09" s="5"/>
      <c r="AL1009"/>
    </row>
    <row r="1010" spans="1:38" ht="15" customHeight="1">
      <c r="A1010" s="153" t="s">
        <v>1778</v>
      </c>
      <c r="B1010" s="154">
        <v>42982</v>
      </c>
      <c r="C1010" s="153" t="s">
        <v>1229</v>
      </c>
      <c r="D1010" s="153" t="s">
        <v>1546</v>
      </c>
      <c r="E1010" s="153" t="s">
        <v>1230</v>
      </c>
      <c r="F1010" s="153">
        <v>2</v>
      </c>
      <c r="G1010" s="153" t="s">
        <v>108</v>
      </c>
      <c r="H1010" s="153">
        <v>2</v>
      </c>
      <c r="I1010" s="153" t="s">
        <v>1779</v>
      </c>
      <c r="J1010" s="153" t="s">
        <v>25</v>
      </c>
      <c r="K1010" s="153" t="s">
        <v>26</v>
      </c>
      <c r="L1010" s="153"/>
      <c r="M1010" s="153" t="s">
        <v>106</v>
      </c>
      <c r="N1010" s="153">
        <v>814006664</v>
      </c>
      <c r="O1010" s="155">
        <v>3521008</v>
      </c>
      <c r="P1010" s="7"/>
      <c r="Q1010" s="12">
        <f>+IF(IFERROR(VLOOKUP(Tabla3[[#This Row],[Column14]],Tabla4[[NIT]:[TOTAL CREDITO]],3,FALSE),0)="",0,IFERROR(VLOOKUP(Tabla3[[#This Row],[Column14]],Tabla4[[NIT]:[TOTAL CREDITO]],3,FALSE),0))</f>
        <v>12037319</v>
      </c>
      <c r="R1010" s="9">
        <f>+IFERROR(VLOOKUP(Tabla3[[#This Row],[Column14]],Tabla4[[NIT]:[TOTAL CREDITO]],6,FALSE),0)</f>
        <v>0</v>
      </c>
      <c r="S10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0" s="5"/>
      <c r="AL1010"/>
    </row>
    <row r="1011" spans="1:38" ht="15" customHeight="1">
      <c r="A1011" s="153" t="s">
        <v>1778</v>
      </c>
      <c r="B1011" s="154">
        <v>42982</v>
      </c>
      <c r="C1011" s="153" t="s">
        <v>1229</v>
      </c>
      <c r="D1011" s="153" t="s">
        <v>1546</v>
      </c>
      <c r="E1011" s="153" t="s">
        <v>1230</v>
      </c>
      <c r="F1011" s="153">
        <v>1</v>
      </c>
      <c r="G1011" s="153" t="s">
        <v>108</v>
      </c>
      <c r="H1011" s="153">
        <v>1</v>
      </c>
      <c r="I1011" s="153" t="s">
        <v>1779</v>
      </c>
      <c r="J1011" s="153" t="s">
        <v>1422</v>
      </c>
      <c r="K1011" s="153" t="s">
        <v>1423</v>
      </c>
      <c r="L1011" s="153"/>
      <c r="M1011" s="153" t="s">
        <v>106</v>
      </c>
      <c r="N1011" s="153">
        <v>814006664</v>
      </c>
      <c r="O1011" s="155">
        <v>7730252</v>
      </c>
      <c r="P1011" s="7"/>
      <c r="Q1011" s="12">
        <f>+IF(IFERROR(VLOOKUP(Tabla3[[#This Row],[Column14]],Tabla4[[NIT]:[TOTAL CREDITO]],3,FALSE),0)="",0,IFERROR(VLOOKUP(Tabla3[[#This Row],[Column14]],Tabla4[[NIT]:[TOTAL CREDITO]],3,FALSE),0))</f>
        <v>12037319</v>
      </c>
      <c r="R1011" s="9">
        <f>+IFERROR(VLOOKUP(Tabla3[[#This Row],[Column14]],Tabla4[[NIT]:[TOTAL CREDITO]],6,FALSE),0)</f>
        <v>0</v>
      </c>
      <c r="S10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1" s="5"/>
      <c r="AL1011"/>
    </row>
    <row r="1012" spans="1:38" ht="15" customHeight="1">
      <c r="A1012" s="153" t="s">
        <v>1778</v>
      </c>
      <c r="B1012" s="154">
        <v>42982</v>
      </c>
      <c r="C1012" s="153" t="s">
        <v>1229</v>
      </c>
      <c r="D1012" s="153" t="s">
        <v>1546</v>
      </c>
      <c r="E1012" s="153" t="s">
        <v>1230</v>
      </c>
      <c r="F1012" s="153">
        <v>3</v>
      </c>
      <c r="G1012" s="153" t="s">
        <v>108</v>
      </c>
      <c r="H1012" s="153">
        <v>3</v>
      </c>
      <c r="I1012" s="153" t="s">
        <v>1779</v>
      </c>
      <c r="J1012" s="153" t="s">
        <v>352</v>
      </c>
      <c r="K1012" s="153" t="s">
        <v>353</v>
      </c>
      <c r="L1012" s="153"/>
      <c r="M1012" s="153" t="s">
        <v>106</v>
      </c>
      <c r="N1012" s="153">
        <v>814006664</v>
      </c>
      <c r="O1012" s="155">
        <v>6133613</v>
      </c>
      <c r="P1012" s="7"/>
      <c r="Q1012" s="12">
        <f>+IF(IFERROR(VLOOKUP(Tabla3[[#This Row],[Column14]],Tabla4[[NIT]:[TOTAL CREDITO]],3,FALSE),0)="",0,IFERROR(VLOOKUP(Tabla3[[#This Row],[Column14]],Tabla4[[NIT]:[TOTAL CREDITO]],3,FALSE),0))</f>
        <v>12037319</v>
      </c>
      <c r="R1012" s="9">
        <f>+IFERROR(VLOOKUP(Tabla3[[#This Row],[Column14]],Tabla4[[NIT]:[TOTAL CREDITO]],6,FALSE),0)</f>
        <v>0</v>
      </c>
      <c r="S10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2" s="5"/>
      <c r="AL1012"/>
    </row>
    <row r="1013" spans="1:38" ht="15" customHeight="1">
      <c r="A1013" s="153" t="s">
        <v>1778</v>
      </c>
      <c r="B1013" s="154">
        <v>42982</v>
      </c>
      <c r="C1013" s="153" t="s">
        <v>1229</v>
      </c>
      <c r="D1013" s="153" t="s">
        <v>1546</v>
      </c>
      <c r="E1013" s="153" t="s">
        <v>1230</v>
      </c>
      <c r="F1013" s="153">
        <v>3</v>
      </c>
      <c r="G1013" s="153" t="s">
        <v>108</v>
      </c>
      <c r="H1013" s="153">
        <v>3</v>
      </c>
      <c r="I1013" s="153" t="s">
        <v>1779</v>
      </c>
      <c r="J1013" s="153" t="s">
        <v>352</v>
      </c>
      <c r="K1013" s="153" t="s">
        <v>44</v>
      </c>
      <c r="L1013" s="153"/>
      <c r="M1013" s="153" t="s">
        <v>106</v>
      </c>
      <c r="N1013" s="153">
        <v>814006664</v>
      </c>
      <c r="O1013" s="155">
        <v>6133613</v>
      </c>
      <c r="P1013" s="7"/>
      <c r="Q1013" s="12">
        <f>+IF(IFERROR(VLOOKUP(Tabla3[[#This Row],[Column14]],Tabla4[[NIT]:[TOTAL CREDITO]],3,FALSE),0)="",0,IFERROR(VLOOKUP(Tabla3[[#This Row],[Column14]],Tabla4[[NIT]:[TOTAL CREDITO]],3,FALSE),0))</f>
        <v>12037319</v>
      </c>
      <c r="R1013" s="9">
        <f>+IFERROR(VLOOKUP(Tabla3[[#This Row],[Column14]],Tabla4[[NIT]:[TOTAL CREDITO]],6,FALSE),0)</f>
        <v>0</v>
      </c>
      <c r="S10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3" s="5"/>
      <c r="AL1013"/>
    </row>
    <row r="1014" spans="1:38" ht="15" customHeight="1">
      <c r="A1014" s="153" t="s">
        <v>1778</v>
      </c>
      <c r="B1014" s="154">
        <v>42982</v>
      </c>
      <c r="C1014" s="153" t="s">
        <v>1229</v>
      </c>
      <c r="D1014" s="153" t="s">
        <v>1546</v>
      </c>
      <c r="E1014" s="153" t="s">
        <v>1230</v>
      </c>
      <c r="F1014" s="153">
        <v>3</v>
      </c>
      <c r="G1014" s="153" t="s">
        <v>108</v>
      </c>
      <c r="H1014" s="153">
        <v>3</v>
      </c>
      <c r="I1014" s="153" t="s">
        <v>1779</v>
      </c>
      <c r="J1014" s="153" t="s">
        <v>352</v>
      </c>
      <c r="K1014" s="153" t="s">
        <v>17</v>
      </c>
      <c r="L1014" s="153"/>
      <c r="M1014" s="153" t="s">
        <v>106</v>
      </c>
      <c r="N1014" s="153">
        <v>814006664</v>
      </c>
      <c r="O1014" s="155">
        <v>6133613</v>
      </c>
      <c r="P1014" s="7"/>
      <c r="Q1014" s="12">
        <f>+IF(IFERROR(VLOOKUP(Tabla3[[#This Row],[Column14]],Tabla4[[NIT]:[TOTAL CREDITO]],3,FALSE),0)="",0,IFERROR(VLOOKUP(Tabla3[[#This Row],[Column14]],Tabla4[[NIT]:[TOTAL CREDITO]],3,FALSE),0))</f>
        <v>12037319</v>
      </c>
      <c r="R1014" s="9">
        <f>+IFERROR(VLOOKUP(Tabla3[[#This Row],[Column14]],Tabla4[[NIT]:[TOTAL CREDITO]],6,FALSE),0)</f>
        <v>0</v>
      </c>
      <c r="S10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4" s="5"/>
      <c r="AL1014"/>
    </row>
    <row r="1015" spans="1:38" ht="15" customHeight="1">
      <c r="A1015" s="153" t="s">
        <v>1778</v>
      </c>
      <c r="B1015" s="154">
        <v>42982</v>
      </c>
      <c r="C1015" s="153" t="s">
        <v>1229</v>
      </c>
      <c r="D1015" s="153" t="s">
        <v>1546</v>
      </c>
      <c r="E1015" s="153" t="s">
        <v>1230</v>
      </c>
      <c r="F1015" s="153">
        <v>5</v>
      </c>
      <c r="G1015" s="153" t="s">
        <v>108</v>
      </c>
      <c r="H1015" s="153">
        <v>5</v>
      </c>
      <c r="I1015" s="153" t="s">
        <v>1779</v>
      </c>
      <c r="J1015" s="153" t="s">
        <v>352</v>
      </c>
      <c r="K1015" s="153" t="s">
        <v>472</v>
      </c>
      <c r="L1015" s="153"/>
      <c r="M1015" s="153" t="s">
        <v>106</v>
      </c>
      <c r="N1015" s="153">
        <v>814006664</v>
      </c>
      <c r="O1015" s="155">
        <v>6133613</v>
      </c>
      <c r="P1015" s="7"/>
      <c r="Q1015" s="12">
        <f>+IF(IFERROR(VLOOKUP(Tabla3[[#This Row],[Column14]],Tabla4[[NIT]:[TOTAL CREDITO]],3,FALSE),0)="",0,IFERROR(VLOOKUP(Tabla3[[#This Row],[Column14]],Tabla4[[NIT]:[TOTAL CREDITO]],3,FALSE),0))</f>
        <v>12037319</v>
      </c>
      <c r="R1015" s="9">
        <f>+IFERROR(VLOOKUP(Tabla3[[#This Row],[Column14]],Tabla4[[NIT]:[TOTAL CREDITO]],6,FALSE),0)</f>
        <v>0</v>
      </c>
      <c r="S10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5" s="5"/>
      <c r="AL1015"/>
    </row>
    <row r="1016" spans="1:38" ht="15" customHeight="1">
      <c r="A1016" s="153" t="s">
        <v>1778</v>
      </c>
      <c r="B1016" s="154">
        <v>42982</v>
      </c>
      <c r="C1016" s="153" t="s">
        <v>1229</v>
      </c>
      <c r="D1016" s="153" t="s">
        <v>1546</v>
      </c>
      <c r="E1016" s="153" t="s">
        <v>1230</v>
      </c>
      <c r="F1016" s="153">
        <v>2</v>
      </c>
      <c r="G1016" s="153" t="s">
        <v>108</v>
      </c>
      <c r="H1016" s="153">
        <v>2</v>
      </c>
      <c r="I1016" s="153" t="s">
        <v>1779</v>
      </c>
      <c r="J1016" s="153" t="s">
        <v>1550</v>
      </c>
      <c r="K1016" s="153" t="s">
        <v>1438</v>
      </c>
      <c r="L1016" s="153"/>
      <c r="M1016" s="153" t="s">
        <v>106</v>
      </c>
      <c r="N1016" s="153">
        <v>814006664</v>
      </c>
      <c r="O1016" s="155">
        <v>3521008</v>
      </c>
      <c r="P1016" s="7"/>
      <c r="Q1016" s="12">
        <f>+IF(IFERROR(VLOOKUP(Tabla3[[#This Row],[Column14]],Tabla4[[NIT]:[TOTAL CREDITO]],3,FALSE),0)="",0,IFERROR(VLOOKUP(Tabla3[[#This Row],[Column14]],Tabla4[[NIT]:[TOTAL CREDITO]],3,FALSE),0))</f>
        <v>12037319</v>
      </c>
      <c r="R1016" s="9">
        <f>+IFERROR(VLOOKUP(Tabla3[[#This Row],[Column14]],Tabla4[[NIT]:[TOTAL CREDITO]],6,FALSE),0)</f>
        <v>0</v>
      </c>
      <c r="S10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6" s="5"/>
      <c r="AL1016"/>
    </row>
    <row r="1017" spans="1:38" ht="15" customHeight="1">
      <c r="A1017" s="153" t="s">
        <v>1778</v>
      </c>
      <c r="B1017" s="154">
        <v>42982</v>
      </c>
      <c r="C1017" s="153" t="s">
        <v>1229</v>
      </c>
      <c r="D1017" s="153" t="s">
        <v>1546</v>
      </c>
      <c r="E1017" s="153" t="s">
        <v>1230</v>
      </c>
      <c r="F1017" s="153">
        <v>2</v>
      </c>
      <c r="G1017" s="153" t="s">
        <v>108</v>
      </c>
      <c r="H1017" s="153">
        <v>2</v>
      </c>
      <c r="I1017" s="153" t="s">
        <v>1779</v>
      </c>
      <c r="J1017" s="153" t="s">
        <v>1550</v>
      </c>
      <c r="K1017" s="153" t="s">
        <v>1426</v>
      </c>
      <c r="L1017" s="153"/>
      <c r="M1017" s="153" t="s">
        <v>106</v>
      </c>
      <c r="N1017" s="153">
        <v>814006664</v>
      </c>
      <c r="O1017" s="155">
        <v>3521008</v>
      </c>
      <c r="P1017" s="7"/>
      <c r="Q1017" s="12">
        <f>+IF(IFERROR(VLOOKUP(Tabla3[[#This Row],[Column14]],Tabla4[[NIT]:[TOTAL CREDITO]],3,FALSE),0)="",0,IFERROR(VLOOKUP(Tabla3[[#This Row],[Column14]],Tabla4[[NIT]:[TOTAL CREDITO]],3,FALSE),0))</f>
        <v>12037319</v>
      </c>
      <c r="R1017" s="9">
        <f>+IFERROR(VLOOKUP(Tabla3[[#This Row],[Column14]],Tabla4[[NIT]:[TOTAL CREDITO]],6,FALSE),0)</f>
        <v>0</v>
      </c>
      <c r="S10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7" s="5"/>
      <c r="AL1017"/>
    </row>
    <row r="1018" spans="1:38" ht="15" customHeight="1">
      <c r="A1018" s="153" t="s">
        <v>1778</v>
      </c>
      <c r="B1018" s="154">
        <v>42982</v>
      </c>
      <c r="C1018" s="153" t="s">
        <v>1229</v>
      </c>
      <c r="D1018" s="153" t="s">
        <v>1546</v>
      </c>
      <c r="E1018" s="153" t="s">
        <v>1230</v>
      </c>
      <c r="F1018" s="153">
        <v>5</v>
      </c>
      <c r="G1018" s="153" t="s">
        <v>108</v>
      </c>
      <c r="H1018" s="153">
        <v>5</v>
      </c>
      <c r="I1018" s="153" t="s">
        <v>1779</v>
      </c>
      <c r="J1018" s="153" t="s">
        <v>1428</v>
      </c>
      <c r="K1018" s="153" t="s">
        <v>1430</v>
      </c>
      <c r="L1018" s="153"/>
      <c r="M1018" s="153" t="s">
        <v>106</v>
      </c>
      <c r="N1018" s="153">
        <v>814006664</v>
      </c>
      <c r="O1018" s="155">
        <v>3067227</v>
      </c>
      <c r="P1018" s="7"/>
      <c r="Q1018" s="12">
        <f>+IF(IFERROR(VLOOKUP(Tabla3[[#This Row],[Column14]],Tabla4[[NIT]:[TOTAL CREDITO]],3,FALSE),0)="",0,IFERROR(VLOOKUP(Tabla3[[#This Row],[Column14]],Tabla4[[NIT]:[TOTAL CREDITO]],3,FALSE),0))</f>
        <v>12037319</v>
      </c>
      <c r="R1018" s="9">
        <f>+IFERROR(VLOOKUP(Tabla3[[#This Row],[Column14]],Tabla4[[NIT]:[TOTAL CREDITO]],6,FALSE),0)</f>
        <v>0</v>
      </c>
      <c r="S10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8" s="5"/>
      <c r="AL1018"/>
    </row>
    <row r="1019" spans="1:38" ht="15" customHeight="1">
      <c r="A1019" s="153" t="s">
        <v>1778</v>
      </c>
      <c r="B1019" s="154">
        <v>42982</v>
      </c>
      <c r="C1019" s="153" t="s">
        <v>1229</v>
      </c>
      <c r="D1019" s="153" t="s">
        <v>1546</v>
      </c>
      <c r="E1019" s="153" t="s">
        <v>1230</v>
      </c>
      <c r="F1019" s="153">
        <v>32</v>
      </c>
      <c r="G1019" s="153" t="s">
        <v>108</v>
      </c>
      <c r="H1019" s="153">
        <v>32</v>
      </c>
      <c r="I1019" s="153" t="s">
        <v>1779</v>
      </c>
      <c r="J1019" s="153" t="s">
        <v>1428</v>
      </c>
      <c r="K1019" s="153" t="s">
        <v>32</v>
      </c>
      <c r="L1019" s="153"/>
      <c r="M1019" s="153" t="s">
        <v>106</v>
      </c>
      <c r="N1019" s="153">
        <v>814006664</v>
      </c>
      <c r="O1019" s="155">
        <v>3067227</v>
      </c>
      <c r="P1019" s="7"/>
      <c r="Q1019" s="12">
        <f>+IF(IFERROR(VLOOKUP(Tabla3[[#This Row],[Column14]],Tabla4[[NIT]:[TOTAL CREDITO]],3,FALSE),0)="",0,IFERROR(VLOOKUP(Tabla3[[#This Row],[Column14]],Tabla4[[NIT]:[TOTAL CREDITO]],3,FALSE),0))</f>
        <v>12037319</v>
      </c>
      <c r="R1019" s="9">
        <f>+IFERROR(VLOOKUP(Tabla3[[#This Row],[Column14]],Tabla4[[NIT]:[TOTAL CREDITO]],6,FALSE),0)</f>
        <v>0</v>
      </c>
      <c r="S10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19" s="5"/>
      <c r="AL1019"/>
    </row>
    <row r="1020" spans="1:38" ht="15" customHeight="1">
      <c r="A1020" s="153" t="s">
        <v>1778</v>
      </c>
      <c r="B1020" s="154">
        <v>42982</v>
      </c>
      <c r="C1020" s="153" t="s">
        <v>1229</v>
      </c>
      <c r="D1020" s="153" t="s">
        <v>1546</v>
      </c>
      <c r="E1020" s="153" t="s">
        <v>1230</v>
      </c>
      <c r="F1020" s="153">
        <v>1</v>
      </c>
      <c r="G1020" s="153" t="s">
        <v>108</v>
      </c>
      <c r="H1020" s="153">
        <v>1</v>
      </c>
      <c r="I1020" s="153" t="s">
        <v>1779</v>
      </c>
      <c r="J1020" s="153" t="s">
        <v>1232</v>
      </c>
      <c r="K1020" s="153" t="s">
        <v>353</v>
      </c>
      <c r="L1020" s="153"/>
      <c r="M1020" s="153" t="s">
        <v>106</v>
      </c>
      <c r="N1020" s="153">
        <v>814006664</v>
      </c>
      <c r="O1020" s="155">
        <v>5453782</v>
      </c>
      <c r="P1020" s="7"/>
      <c r="Q1020" s="12">
        <f>+IF(IFERROR(VLOOKUP(Tabla3[[#This Row],[Column14]],Tabla4[[NIT]:[TOTAL CREDITO]],3,FALSE),0)="",0,IFERROR(VLOOKUP(Tabla3[[#This Row],[Column14]],Tabla4[[NIT]:[TOTAL CREDITO]],3,FALSE),0))</f>
        <v>12037319</v>
      </c>
      <c r="R1020" s="9">
        <f>+IFERROR(VLOOKUP(Tabla3[[#This Row],[Column14]],Tabla4[[NIT]:[TOTAL CREDITO]],6,FALSE),0)</f>
        <v>0</v>
      </c>
      <c r="S10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0" s="5"/>
      <c r="AL1020"/>
    </row>
    <row r="1021" spans="1:38" ht="15" customHeight="1">
      <c r="A1021" s="153" t="s">
        <v>1778</v>
      </c>
      <c r="B1021" s="154">
        <v>42982</v>
      </c>
      <c r="C1021" s="153" t="s">
        <v>1229</v>
      </c>
      <c r="D1021" s="153" t="s">
        <v>1546</v>
      </c>
      <c r="E1021" s="153" t="s">
        <v>1230</v>
      </c>
      <c r="F1021" s="153">
        <v>2</v>
      </c>
      <c r="G1021" s="153" t="s">
        <v>108</v>
      </c>
      <c r="H1021" s="153">
        <v>2</v>
      </c>
      <c r="I1021" s="153" t="s">
        <v>1779</v>
      </c>
      <c r="J1021" s="153" t="s">
        <v>1437</v>
      </c>
      <c r="K1021" s="153" t="s">
        <v>1426</v>
      </c>
      <c r="L1021" s="153"/>
      <c r="M1021" s="153" t="s">
        <v>106</v>
      </c>
      <c r="N1021" s="153">
        <v>814006664</v>
      </c>
      <c r="O1021" s="155">
        <v>3696639</v>
      </c>
      <c r="P1021" s="7"/>
      <c r="Q1021" s="12">
        <f>+IF(IFERROR(VLOOKUP(Tabla3[[#This Row],[Column14]],Tabla4[[NIT]:[TOTAL CREDITO]],3,FALSE),0)="",0,IFERROR(VLOOKUP(Tabla3[[#This Row],[Column14]],Tabla4[[NIT]:[TOTAL CREDITO]],3,FALSE),0))</f>
        <v>12037319</v>
      </c>
      <c r="R1021" s="9">
        <f>+IFERROR(VLOOKUP(Tabla3[[#This Row],[Column14]],Tabla4[[NIT]:[TOTAL CREDITO]],6,FALSE),0)</f>
        <v>0</v>
      </c>
      <c r="S10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1" s="5"/>
      <c r="AL1021"/>
    </row>
    <row r="1022" spans="1:38" ht="15" customHeight="1">
      <c r="A1022" s="153" t="s">
        <v>1780</v>
      </c>
      <c r="B1022" s="154">
        <v>42982</v>
      </c>
      <c r="C1022" s="153" t="s">
        <v>1229</v>
      </c>
      <c r="D1022" s="153" t="s">
        <v>1546</v>
      </c>
      <c r="E1022" s="153" t="s">
        <v>1230</v>
      </c>
      <c r="F1022" s="153">
        <v>1</v>
      </c>
      <c r="G1022" s="153" t="s">
        <v>215</v>
      </c>
      <c r="H1022" s="153">
        <v>1</v>
      </c>
      <c r="I1022" s="153" t="s">
        <v>1781</v>
      </c>
      <c r="J1022" s="153" t="s">
        <v>14</v>
      </c>
      <c r="K1022" s="153" t="s">
        <v>16</v>
      </c>
      <c r="L1022" s="153"/>
      <c r="M1022" s="153" t="s">
        <v>225</v>
      </c>
      <c r="N1022" s="153">
        <v>817000553</v>
      </c>
      <c r="O1022" s="155">
        <v>3360504</v>
      </c>
      <c r="P1022" s="7"/>
      <c r="Q1022" s="12">
        <f>+IF(IFERROR(VLOOKUP(Tabla3[[#This Row],[Column14]],Tabla4[[NIT]:[TOTAL CREDITO]],3,FALSE),0)="",0,IFERROR(VLOOKUP(Tabla3[[#This Row],[Column14]],Tabla4[[NIT]:[TOTAL CREDITO]],3,FALSE),0))</f>
        <v>252031088</v>
      </c>
      <c r="R1022" s="9">
        <f>+IFERROR(VLOOKUP(Tabla3[[#This Row],[Column14]],Tabla4[[NIT]:[TOTAL CREDITO]],6,FALSE),0)</f>
        <v>0</v>
      </c>
      <c r="S10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2" s="5"/>
      <c r="AL1022"/>
    </row>
    <row r="1023" spans="1:38" ht="15" customHeight="1">
      <c r="A1023" s="153" t="s">
        <v>1780</v>
      </c>
      <c r="B1023" s="154">
        <v>42982</v>
      </c>
      <c r="C1023" s="153" t="s">
        <v>1229</v>
      </c>
      <c r="D1023" s="153" t="s">
        <v>1546</v>
      </c>
      <c r="E1023" s="153" t="s">
        <v>1230</v>
      </c>
      <c r="F1023" s="153">
        <v>3</v>
      </c>
      <c r="G1023" s="153" t="s">
        <v>215</v>
      </c>
      <c r="H1023" s="153">
        <v>3</v>
      </c>
      <c r="I1023" s="153" t="s">
        <v>1781</v>
      </c>
      <c r="J1023" s="153" t="s">
        <v>14</v>
      </c>
      <c r="K1023" s="153" t="s">
        <v>15</v>
      </c>
      <c r="L1023" s="153"/>
      <c r="M1023" s="153" t="s">
        <v>225</v>
      </c>
      <c r="N1023" s="153">
        <v>817000553</v>
      </c>
      <c r="O1023" s="155">
        <v>3360504</v>
      </c>
      <c r="P1023" s="7"/>
      <c r="Q1023" s="12">
        <f>+IF(IFERROR(VLOOKUP(Tabla3[[#This Row],[Column14]],Tabla4[[NIT]:[TOTAL CREDITO]],3,FALSE),0)="",0,IFERROR(VLOOKUP(Tabla3[[#This Row],[Column14]],Tabla4[[NIT]:[TOTAL CREDITO]],3,FALSE),0))</f>
        <v>252031088</v>
      </c>
      <c r="R1023" s="9">
        <f>+IFERROR(VLOOKUP(Tabla3[[#This Row],[Column14]],Tabla4[[NIT]:[TOTAL CREDITO]],6,FALSE),0)</f>
        <v>0</v>
      </c>
      <c r="S10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3" s="5"/>
      <c r="AL1023"/>
    </row>
    <row r="1024" spans="1:38" ht="15" customHeight="1">
      <c r="A1024" s="153" t="s">
        <v>1780</v>
      </c>
      <c r="B1024" s="154">
        <v>42982</v>
      </c>
      <c r="C1024" s="153" t="s">
        <v>1229</v>
      </c>
      <c r="D1024" s="153" t="s">
        <v>1546</v>
      </c>
      <c r="E1024" s="153" t="s">
        <v>1230</v>
      </c>
      <c r="F1024" s="153">
        <v>5</v>
      </c>
      <c r="G1024" s="153" t="s">
        <v>215</v>
      </c>
      <c r="H1024" s="153">
        <v>5</v>
      </c>
      <c r="I1024" s="153" t="s">
        <v>1781</v>
      </c>
      <c r="J1024" s="153" t="s">
        <v>27</v>
      </c>
      <c r="K1024" s="153" t="s">
        <v>26</v>
      </c>
      <c r="L1024" s="153"/>
      <c r="M1024" s="153" t="s">
        <v>225</v>
      </c>
      <c r="N1024" s="153">
        <v>817000553</v>
      </c>
      <c r="O1024" s="155">
        <v>5789916</v>
      </c>
      <c r="P1024" s="7"/>
      <c r="Q1024" s="12">
        <f>+IF(IFERROR(VLOOKUP(Tabla3[[#This Row],[Column14]],Tabla4[[NIT]:[TOTAL CREDITO]],3,FALSE),0)="",0,IFERROR(VLOOKUP(Tabla3[[#This Row],[Column14]],Tabla4[[NIT]:[TOTAL CREDITO]],3,FALSE),0))</f>
        <v>252031088</v>
      </c>
      <c r="R1024" s="9">
        <f>+IFERROR(VLOOKUP(Tabla3[[#This Row],[Column14]],Tabla4[[NIT]:[TOTAL CREDITO]],6,FALSE),0)</f>
        <v>0</v>
      </c>
      <c r="S10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4" s="5"/>
      <c r="AL1024"/>
    </row>
    <row r="1025" spans="1:38" ht="15" customHeight="1">
      <c r="A1025" s="153" t="s">
        <v>1780</v>
      </c>
      <c r="B1025" s="154">
        <v>42982</v>
      </c>
      <c r="C1025" s="153" t="s">
        <v>1229</v>
      </c>
      <c r="D1025" s="153" t="s">
        <v>1546</v>
      </c>
      <c r="E1025" s="153" t="s">
        <v>1230</v>
      </c>
      <c r="F1025" s="153">
        <v>3</v>
      </c>
      <c r="G1025" s="153" t="s">
        <v>215</v>
      </c>
      <c r="H1025" s="153">
        <v>3</v>
      </c>
      <c r="I1025" s="153" t="s">
        <v>1781</v>
      </c>
      <c r="J1025" s="153" t="s">
        <v>1437</v>
      </c>
      <c r="K1025" s="153" t="s">
        <v>1438</v>
      </c>
      <c r="L1025" s="153"/>
      <c r="M1025" s="153" t="s">
        <v>225</v>
      </c>
      <c r="N1025" s="153">
        <v>817000553</v>
      </c>
      <c r="O1025" s="155">
        <v>3696639</v>
      </c>
      <c r="P1025" s="7"/>
      <c r="Q1025" s="12">
        <f>+IF(IFERROR(VLOOKUP(Tabla3[[#This Row],[Column14]],Tabla4[[NIT]:[TOTAL CREDITO]],3,FALSE),0)="",0,IFERROR(VLOOKUP(Tabla3[[#This Row],[Column14]],Tabla4[[NIT]:[TOTAL CREDITO]],3,FALSE),0))</f>
        <v>252031088</v>
      </c>
      <c r="R1025" s="9">
        <f>+IFERROR(VLOOKUP(Tabla3[[#This Row],[Column14]],Tabla4[[NIT]:[TOTAL CREDITO]],6,FALSE),0)</f>
        <v>0</v>
      </c>
      <c r="S10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5" s="5"/>
      <c r="AL1025"/>
    </row>
    <row r="1026" spans="1:38" ht="15" customHeight="1">
      <c r="A1026" s="153" t="s">
        <v>1782</v>
      </c>
      <c r="B1026" s="154">
        <v>42982</v>
      </c>
      <c r="C1026" s="153" t="s">
        <v>1229</v>
      </c>
      <c r="D1026" s="153" t="s">
        <v>1602</v>
      </c>
      <c r="E1026" s="153" t="s">
        <v>1230</v>
      </c>
      <c r="F1026" s="153">
        <v>5</v>
      </c>
      <c r="G1026" s="153" t="s">
        <v>178</v>
      </c>
      <c r="H1026" s="153">
        <v>5</v>
      </c>
      <c r="I1026" s="153" t="s">
        <v>178</v>
      </c>
      <c r="J1026" s="153" t="s">
        <v>14</v>
      </c>
      <c r="K1026" s="153" t="s">
        <v>17</v>
      </c>
      <c r="L1026" s="153"/>
      <c r="M1026" s="153" t="s">
        <v>179</v>
      </c>
      <c r="N1026" s="153">
        <v>800191135</v>
      </c>
      <c r="O1026" s="155">
        <v>3360504</v>
      </c>
      <c r="P1026" s="7"/>
      <c r="Q1026" s="12" t="str">
        <f>+IF(IFERROR(VLOOKUP(Tabla3[[#This Row],[Column14]],Tabla4[[NIT]:[TOTAL CREDITO]],3,FALSE),0)="",0,IFERROR(VLOOKUP(Tabla3[[#This Row],[Column14]],Tabla4[[NIT]:[TOTAL CREDITO]],3,FALSE),0))</f>
        <v>NO TIENE CUPO</v>
      </c>
      <c r="R1026" s="9">
        <f>+IFERROR(VLOOKUP(Tabla3[[#This Row],[Column14]],Tabla4[[NIT]:[TOTAL CREDITO]],6,FALSE),0)</f>
        <v>0</v>
      </c>
      <c r="S10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6" s="5"/>
      <c r="AL1026"/>
    </row>
    <row r="1027" spans="1:38" ht="15" customHeight="1">
      <c r="A1027" s="153" t="s">
        <v>1782</v>
      </c>
      <c r="B1027" s="154">
        <v>42982</v>
      </c>
      <c r="C1027" s="153" t="s">
        <v>1229</v>
      </c>
      <c r="D1027" s="153" t="s">
        <v>1602</v>
      </c>
      <c r="E1027" s="153" t="s">
        <v>1230</v>
      </c>
      <c r="F1027" s="153">
        <v>3</v>
      </c>
      <c r="G1027" s="153" t="s">
        <v>178</v>
      </c>
      <c r="H1027" s="153">
        <v>3</v>
      </c>
      <c r="I1027" s="153" t="s">
        <v>178</v>
      </c>
      <c r="J1027" s="153" t="s">
        <v>14</v>
      </c>
      <c r="K1027" s="153" t="s">
        <v>16</v>
      </c>
      <c r="L1027" s="153"/>
      <c r="M1027" s="153" t="s">
        <v>179</v>
      </c>
      <c r="N1027" s="153">
        <v>800191135</v>
      </c>
      <c r="O1027" s="155">
        <v>3360504</v>
      </c>
      <c r="P1027" s="7"/>
      <c r="Q1027" s="12" t="str">
        <f>+IF(IFERROR(VLOOKUP(Tabla3[[#This Row],[Column14]],Tabla4[[NIT]:[TOTAL CREDITO]],3,FALSE),0)="",0,IFERROR(VLOOKUP(Tabla3[[#This Row],[Column14]],Tabla4[[NIT]:[TOTAL CREDITO]],3,FALSE),0))</f>
        <v>NO TIENE CUPO</v>
      </c>
      <c r="R1027" s="9">
        <f>+IFERROR(VLOOKUP(Tabla3[[#This Row],[Column14]],Tabla4[[NIT]:[TOTAL CREDITO]],6,FALSE),0)</f>
        <v>0</v>
      </c>
      <c r="S10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7" s="5"/>
      <c r="AL1027"/>
    </row>
    <row r="1028" spans="1:38" ht="15" customHeight="1">
      <c r="A1028" s="153" t="s">
        <v>1782</v>
      </c>
      <c r="B1028" s="154">
        <v>42982</v>
      </c>
      <c r="C1028" s="153" t="s">
        <v>1229</v>
      </c>
      <c r="D1028" s="153" t="s">
        <v>1602</v>
      </c>
      <c r="E1028" s="153" t="s">
        <v>1230</v>
      </c>
      <c r="F1028" s="153">
        <v>7</v>
      </c>
      <c r="G1028" s="153" t="s">
        <v>178</v>
      </c>
      <c r="H1028" s="153">
        <v>7</v>
      </c>
      <c r="I1028" s="153" t="s">
        <v>178</v>
      </c>
      <c r="J1028" s="153" t="s">
        <v>14</v>
      </c>
      <c r="K1028" s="153" t="s">
        <v>15</v>
      </c>
      <c r="L1028" s="153"/>
      <c r="M1028" s="153" t="s">
        <v>179</v>
      </c>
      <c r="N1028" s="153">
        <v>800191135</v>
      </c>
      <c r="O1028" s="155">
        <v>3360504</v>
      </c>
      <c r="P1028" s="7"/>
      <c r="Q1028" s="12" t="str">
        <f>+IF(IFERROR(VLOOKUP(Tabla3[[#This Row],[Column14]],Tabla4[[NIT]:[TOTAL CREDITO]],3,FALSE),0)="",0,IFERROR(VLOOKUP(Tabla3[[#This Row],[Column14]],Tabla4[[NIT]:[TOTAL CREDITO]],3,FALSE),0))</f>
        <v>NO TIENE CUPO</v>
      </c>
      <c r="R1028" s="9">
        <f>+IFERROR(VLOOKUP(Tabla3[[#This Row],[Column14]],Tabla4[[NIT]:[TOTAL CREDITO]],6,FALSE),0)</f>
        <v>0</v>
      </c>
      <c r="S10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8" s="5"/>
      <c r="AL1028"/>
    </row>
    <row r="1029" spans="1:38" ht="15" customHeight="1">
      <c r="A1029" s="153" t="s">
        <v>1782</v>
      </c>
      <c r="B1029" s="154">
        <v>42982</v>
      </c>
      <c r="C1029" s="153" t="s">
        <v>1229</v>
      </c>
      <c r="D1029" s="153" t="s">
        <v>1602</v>
      </c>
      <c r="E1029" s="153" t="s">
        <v>1230</v>
      </c>
      <c r="F1029" s="153">
        <v>6</v>
      </c>
      <c r="G1029" s="153" t="s">
        <v>178</v>
      </c>
      <c r="H1029" s="153">
        <v>6</v>
      </c>
      <c r="I1029" s="153" t="s">
        <v>178</v>
      </c>
      <c r="J1029" s="153" t="s">
        <v>27</v>
      </c>
      <c r="K1029" s="153" t="s">
        <v>32</v>
      </c>
      <c r="L1029" s="153"/>
      <c r="M1029" s="153" t="s">
        <v>179</v>
      </c>
      <c r="N1029" s="153">
        <v>800191135</v>
      </c>
      <c r="O1029" s="155">
        <v>5789916</v>
      </c>
      <c r="P1029" s="7"/>
      <c r="Q1029" s="12" t="str">
        <f>+IF(IFERROR(VLOOKUP(Tabla3[[#This Row],[Column14]],Tabla4[[NIT]:[TOTAL CREDITO]],3,FALSE),0)="",0,IFERROR(VLOOKUP(Tabla3[[#This Row],[Column14]],Tabla4[[NIT]:[TOTAL CREDITO]],3,FALSE),0))</f>
        <v>NO TIENE CUPO</v>
      </c>
      <c r="R1029" s="9">
        <f>+IFERROR(VLOOKUP(Tabla3[[#This Row],[Column14]],Tabla4[[NIT]:[TOTAL CREDITO]],6,FALSE),0)</f>
        <v>0</v>
      </c>
      <c r="S10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29" s="5"/>
      <c r="AL1029"/>
    </row>
    <row r="1030" spans="1:38" ht="15" customHeight="1">
      <c r="A1030" s="153" t="s">
        <v>1782</v>
      </c>
      <c r="B1030" s="154">
        <v>42982</v>
      </c>
      <c r="C1030" s="153" t="s">
        <v>1229</v>
      </c>
      <c r="D1030" s="153" t="s">
        <v>1602</v>
      </c>
      <c r="E1030" s="153" t="s">
        <v>1230</v>
      </c>
      <c r="F1030" s="153">
        <v>5</v>
      </c>
      <c r="G1030" s="153" t="s">
        <v>178</v>
      </c>
      <c r="H1030" s="153">
        <v>5</v>
      </c>
      <c r="I1030" s="153" t="s">
        <v>178</v>
      </c>
      <c r="J1030" s="153" t="s">
        <v>27</v>
      </c>
      <c r="K1030" s="153" t="s">
        <v>16</v>
      </c>
      <c r="L1030" s="153"/>
      <c r="M1030" s="153" t="s">
        <v>179</v>
      </c>
      <c r="N1030" s="153">
        <v>800191135</v>
      </c>
      <c r="O1030" s="155">
        <v>5789916</v>
      </c>
      <c r="P1030" s="7"/>
      <c r="Q1030" s="12" t="str">
        <f>+IF(IFERROR(VLOOKUP(Tabla3[[#This Row],[Column14]],Tabla4[[NIT]:[TOTAL CREDITO]],3,FALSE),0)="",0,IFERROR(VLOOKUP(Tabla3[[#This Row],[Column14]],Tabla4[[NIT]:[TOTAL CREDITO]],3,FALSE),0))</f>
        <v>NO TIENE CUPO</v>
      </c>
      <c r="R1030" s="9">
        <f>+IFERROR(VLOOKUP(Tabla3[[#This Row],[Column14]],Tabla4[[NIT]:[TOTAL CREDITO]],6,FALSE),0)</f>
        <v>0</v>
      </c>
      <c r="S10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0" s="5"/>
      <c r="AL1030"/>
    </row>
    <row r="1031" spans="1:38" ht="15" customHeight="1">
      <c r="A1031" s="153" t="s">
        <v>1782</v>
      </c>
      <c r="B1031" s="154">
        <v>42982</v>
      </c>
      <c r="C1031" s="153" t="s">
        <v>1229</v>
      </c>
      <c r="D1031" s="153" t="s">
        <v>1602</v>
      </c>
      <c r="E1031" s="153" t="s">
        <v>1230</v>
      </c>
      <c r="F1031" s="153">
        <v>2</v>
      </c>
      <c r="G1031" s="153" t="s">
        <v>178</v>
      </c>
      <c r="H1031" s="153">
        <v>2</v>
      </c>
      <c r="I1031" s="153" t="s">
        <v>178</v>
      </c>
      <c r="J1031" s="153" t="s">
        <v>25</v>
      </c>
      <c r="K1031" s="153" t="s">
        <v>26</v>
      </c>
      <c r="L1031" s="153"/>
      <c r="M1031" s="153" t="s">
        <v>179</v>
      </c>
      <c r="N1031" s="153">
        <v>800191135</v>
      </c>
      <c r="O1031" s="155">
        <v>3521008</v>
      </c>
      <c r="P1031" s="7"/>
      <c r="Q1031" s="12" t="str">
        <f>+IF(IFERROR(VLOOKUP(Tabla3[[#This Row],[Column14]],Tabla4[[NIT]:[TOTAL CREDITO]],3,FALSE),0)="",0,IFERROR(VLOOKUP(Tabla3[[#This Row],[Column14]],Tabla4[[NIT]:[TOTAL CREDITO]],3,FALSE),0))</f>
        <v>NO TIENE CUPO</v>
      </c>
      <c r="R1031" s="9">
        <f>+IFERROR(VLOOKUP(Tabla3[[#This Row],[Column14]],Tabla4[[NIT]:[TOTAL CREDITO]],6,FALSE),0)</f>
        <v>0</v>
      </c>
      <c r="S10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1" s="5"/>
      <c r="AL1031"/>
    </row>
    <row r="1032" spans="1:38" ht="15" customHeight="1">
      <c r="A1032" s="153" t="s">
        <v>1782</v>
      </c>
      <c r="B1032" s="154">
        <v>42982</v>
      </c>
      <c r="C1032" s="153" t="s">
        <v>1229</v>
      </c>
      <c r="D1032" s="153" t="s">
        <v>1602</v>
      </c>
      <c r="E1032" s="153" t="s">
        <v>1230</v>
      </c>
      <c r="F1032" s="153">
        <v>3</v>
      </c>
      <c r="G1032" s="153" t="s">
        <v>178</v>
      </c>
      <c r="H1032" s="153">
        <v>3</v>
      </c>
      <c r="I1032" s="153" t="s">
        <v>178</v>
      </c>
      <c r="J1032" s="153" t="s">
        <v>352</v>
      </c>
      <c r="K1032" s="153" t="s">
        <v>353</v>
      </c>
      <c r="L1032" s="153"/>
      <c r="M1032" s="153" t="s">
        <v>179</v>
      </c>
      <c r="N1032" s="153">
        <v>800191135</v>
      </c>
      <c r="O1032" s="155">
        <v>6133613</v>
      </c>
      <c r="P1032" s="7"/>
      <c r="Q1032" s="12" t="str">
        <f>+IF(IFERROR(VLOOKUP(Tabla3[[#This Row],[Column14]],Tabla4[[NIT]:[TOTAL CREDITO]],3,FALSE),0)="",0,IFERROR(VLOOKUP(Tabla3[[#This Row],[Column14]],Tabla4[[NIT]:[TOTAL CREDITO]],3,FALSE),0))</f>
        <v>NO TIENE CUPO</v>
      </c>
      <c r="R1032" s="9">
        <f>+IFERROR(VLOOKUP(Tabla3[[#This Row],[Column14]],Tabla4[[NIT]:[TOTAL CREDITO]],6,FALSE),0)</f>
        <v>0</v>
      </c>
      <c r="S10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2" s="5"/>
      <c r="AL1032"/>
    </row>
    <row r="1033" spans="1:38" ht="15" customHeight="1">
      <c r="A1033" s="153" t="s">
        <v>1782</v>
      </c>
      <c r="B1033" s="154">
        <v>42982</v>
      </c>
      <c r="C1033" s="153" t="s">
        <v>1229</v>
      </c>
      <c r="D1033" s="153" t="s">
        <v>1602</v>
      </c>
      <c r="E1033" s="153" t="s">
        <v>1230</v>
      </c>
      <c r="F1033" s="153">
        <v>2</v>
      </c>
      <c r="G1033" s="153" t="s">
        <v>178</v>
      </c>
      <c r="H1033" s="153">
        <v>2</v>
      </c>
      <c r="I1033" s="153" t="s">
        <v>178</v>
      </c>
      <c r="J1033" s="153" t="s">
        <v>352</v>
      </c>
      <c r="K1033" s="153" t="s">
        <v>17</v>
      </c>
      <c r="L1033" s="153"/>
      <c r="M1033" s="153" t="s">
        <v>179</v>
      </c>
      <c r="N1033" s="153">
        <v>800191135</v>
      </c>
      <c r="O1033" s="155">
        <v>6133613</v>
      </c>
      <c r="P1033" s="7"/>
      <c r="Q1033" s="12" t="str">
        <f>+IF(IFERROR(VLOOKUP(Tabla3[[#This Row],[Column14]],Tabla4[[NIT]:[TOTAL CREDITO]],3,FALSE),0)="",0,IFERROR(VLOOKUP(Tabla3[[#This Row],[Column14]],Tabla4[[NIT]:[TOTAL CREDITO]],3,FALSE),0))</f>
        <v>NO TIENE CUPO</v>
      </c>
      <c r="R1033" s="9">
        <f>+IFERROR(VLOOKUP(Tabla3[[#This Row],[Column14]],Tabla4[[NIT]:[TOTAL CREDITO]],6,FALSE),0)</f>
        <v>0</v>
      </c>
      <c r="S10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3" s="5"/>
      <c r="AL1033"/>
    </row>
    <row r="1034" spans="1:38" ht="15" customHeight="1">
      <c r="A1034" s="153" t="s">
        <v>1782</v>
      </c>
      <c r="B1034" s="154">
        <v>42982</v>
      </c>
      <c r="C1034" s="153" t="s">
        <v>1229</v>
      </c>
      <c r="D1034" s="153" t="s">
        <v>1602</v>
      </c>
      <c r="E1034" s="153" t="s">
        <v>1230</v>
      </c>
      <c r="F1034" s="153">
        <v>2</v>
      </c>
      <c r="G1034" s="153" t="s">
        <v>178</v>
      </c>
      <c r="H1034" s="153">
        <v>2</v>
      </c>
      <c r="I1034" s="153" t="s">
        <v>178</v>
      </c>
      <c r="J1034" s="153" t="s">
        <v>1550</v>
      </c>
      <c r="K1034" s="153" t="s">
        <v>1426</v>
      </c>
      <c r="L1034" s="153"/>
      <c r="M1034" s="153" t="s">
        <v>179</v>
      </c>
      <c r="N1034" s="153">
        <v>800191135</v>
      </c>
      <c r="O1034" s="155">
        <v>3521008</v>
      </c>
      <c r="P1034" s="7"/>
      <c r="Q1034" s="12" t="str">
        <f>+IF(IFERROR(VLOOKUP(Tabla3[[#This Row],[Column14]],Tabla4[[NIT]:[TOTAL CREDITO]],3,FALSE),0)="",0,IFERROR(VLOOKUP(Tabla3[[#This Row],[Column14]],Tabla4[[NIT]:[TOTAL CREDITO]],3,FALSE),0))</f>
        <v>NO TIENE CUPO</v>
      </c>
      <c r="R1034" s="9">
        <f>+IFERROR(VLOOKUP(Tabla3[[#This Row],[Column14]],Tabla4[[NIT]:[TOTAL CREDITO]],6,FALSE),0)</f>
        <v>0</v>
      </c>
      <c r="S10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4" s="5"/>
      <c r="AL1034"/>
    </row>
    <row r="1035" spans="1:38" ht="15" customHeight="1">
      <c r="A1035" s="153" t="s">
        <v>1782</v>
      </c>
      <c r="B1035" s="154">
        <v>42982</v>
      </c>
      <c r="C1035" s="153" t="s">
        <v>1229</v>
      </c>
      <c r="D1035" s="153" t="s">
        <v>1602</v>
      </c>
      <c r="E1035" s="153" t="s">
        <v>1230</v>
      </c>
      <c r="F1035" s="153">
        <v>1</v>
      </c>
      <c r="G1035" s="153" t="s">
        <v>178</v>
      </c>
      <c r="H1035" s="153">
        <v>1</v>
      </c>
      <c r="I1035" s="153" t="s">
        <v>178</v>
      </c>
      <c r="J1035" s="153" t="s">
        <v>1555</v>
      </c>
      <c r="K1035" s="153" t="s">
        <v>11</v>
      </c>
      <c r="L1035" s="153"/>
      <c r="M1035" s="153" t="s">
        <v>179</v>
      </c>
      <c r="N1035" s="153">
        <v>800191135</v>
      </c>
      <c r="O1035" s="155">
        <v>7730252</v>
      </c>
      <c r="P1035" s="7"/>
      <c r="Q1035" s="12" t="str">
        <f>+IF(IFERROR(VLOOKUP(Tabla3[[#This Row],[Column14]],Tabla4[[NIT]:[TOTAL CREDITO]],3,FALSE),0)="",0,IFERROR(VLOOKUP(Tabla3[[#This Row],[Column14]],Tabla4[[NIT]:[TOTAL CREDITO]],3,FALSE),0))</f>
        <v>NO TIENE CUPO</v>
      </c>
      <c r="R1035" s="9">
        <f>+IFERROR(VLOOKUP(Tabla3[[#This Row],[Column14]],Tabla4[[NIT]:[TOTAL CREDITO]],6,FALSE),0)</f>
        <v>0</v>
      </c>
      <c r="S10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5" s="5"/>
      <c r="AL1035"/>
    </row>
    <row r="1036" spans="1:38" ht="15" customHeight="1">
      <c r="A1036" s="153" t="s">
        <v>1782</v>
      </c>
      <c r="B1036" s="154">
        <v>42982</v>
      </c>
      <c r="C1036" s="153" t="s">
        <v>1229</v>
      </c>
      <c r="D1036" s="153" t="s">
        <v>1602</v>
      </c>
      <c r="E1036" s="153" t="s">
        <v>1230</v>
      </c>
      <c r="F1036" s="153">
        <v>5</v>
      </c>
      <c r="G1036" s="153" t="s">
        <v>178</v>
      </c>
      <c r="H1036" s="153">
        <v>5</v>
      </c>
      <c r="I1036" s="153" t="s">
        <v>178</v>
      </c>
      <c r="J1036" s="153" t="s">
        <v>1428</v>
      </c>
      <c r="K1036" s="153" t="s">
        <v>1430</v>
      </c>
      <c r="L1036" s="153"/>
      <c r="M1036" s="153" t="s">
        <v>179</v>
      </c>
      <c r="N1036" s="153">
        <v>800191135</v>
      </c>
      <c r="O1036" s="155">
        <v>3067227</v>
      </c>
      <c r="P1036" s="7"/>
      <c r="Q1036" s="12" t="str">
        <f>+IF(IFERROR(VLOOKUP(Tabla3[[#This Row],[Column14]],Tabla4[[NIT]:[TOTAL CREDITO]],3,FALSE),0)="",0,IFERROR(VLOOKUP(Tabla3[[#This Row],[Column14]],Tabla4[[NIT]:[TOTAL CREDITO]],3,FALSE),0))</f>
        <v>NO TIENE CUPO</v>
      </c>
      <c r="R1036" s="9">
        <f>+IFERROR(VLOOKUP(Tabla3[[#This Row],[Column14]],Tabla4[[NIT]:[TOTAL CREDITO]],6,FALSE),0)</f>
        <v>0</v>
      </c>
      <c r="S10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6" s="5"/>
      <c r="AL1036"/>
    </row>
    <row r="1037" spans="1:38" ht="15" customHeight="1">
      <c r="A1037" s="153" t="s">
        <v>1782</v>
      </c>
      <c r="B1037" s="154">
        <v>42982</v>
      </c>
      <c r="C1037" s="153" t="s">
        <v>1229</v>
      </c>
      <c r="D1037" s="153" t="s">
        <v>1602</v>
      </c>
      <c r="E1037" s="153" t="s">
        <v>1230</v>
      </c>
      <c r="F1037" s="153">
        <v>2</v>
      </c>
      <c r="G1037" s="153" t="s">
        <v>178</v>
      </c>
      <c r="H1037" s="153">
        <v>2</v>
      </c>
      <c r="I1037" s="153" t="s">
        <v>178</v>
      </c>
      <c r="J1037" s="153" t="s">
        <v>1428</v>
      </c>
      <c r="K1037" s="153" t="s">
        <v>1429</v>
      </c>
      <c r="L1037" s="153"/>
      <c r="M1037" s="153" t="s">
        <v>179</v>
      </c>
      <c r="N1037" s="153">
        <v>800191135</v>
      </c>
      <c r="O1037" s="155">
        <v>3067227</v>
      </c>
      <c r="P1037" s="7"/>
      <c r="Q1037" s="12" t="str">
        <f>+IF(IFERROR(VLOOKUP(Tabla3[[#This Row],[Column14]],Tabla4[[NIT]:[TOTAL CREDITO]],3,FALSE),0)="",0,IFERROR(VLOOKUP(Tabla3[[#This Row],[Column14]],Tabla4[[NIT]:[TOTAL CREDITO]],3,FALSE),0))</f>
        <v>NO TIENE CUPO</v>
      </c>
      <c r="R1037" s="9">
        <f>+IFERROR(VLOOKUP(Tabla3[[#This Row],[Column14]],Tabla4[[NIT]:[TOTAL CREDITO]],6,FALSE),0)</f>
        <v>0</v>
      </c>
      <c r="S10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7" s="5"/>
      <c r="AL1037"/>
    </row>
    <row r="1038" spans="1:38" ht="15" customHeight="1">
      <c r="A1038" s="153" t="s">
        <v>1782</v>
      </c>
      <c r="B1038" s="154">
        <v>42982</v>
      </c>
      <c r="C1038" s="153" t="s">
        <v>1229</v>
      </c>
      <c r="D1038" s="153" t="s">
        <v>1602</v>
      </c>
      <c r="E1038" s="153" t="s">
        <v>1230</v>
      </c>
      <c r="F1038" s="153">
        <v>16</v>
      </c>
      <c r="G1038" s="153" t="s">
        <v>178</v>
      </c>
      <c r="H1038" s="153">
        <v>16</v>
      </c>
      <c r="I1038" s="153" t="s">
        <v>178</v>
      </c>
      <c r="J1038" s="153" t="s">
        <v>1428</v>
      </c>
      <c r="K1038" s="153" t="s">
        <v>32</v>
      </c>
      <c r="L1038" s="153"/>
      <c r="M1038" s="153" t="s">
        <v>179</v>
      </c>
      <c r="N1038" s="153">
        <v>800191135</v>
      </c>
      <c r="O1038" s="155">
        <v>3067227</v>
      </c>
      <c r="P1038" s="7"/>
      <c r="Q1038" s="12" t="str">
        <f>+IF(IFERROR(VLOOKUP(Tabla3[[#This Row],[Column14]],Tabla4[[NIT]:[TOTAL CREDITO]],3,FALSE),0)="",0,IFERROR(VLOOKUP(Tabla3[[#This Row],[Column14]],Tabla4[[NIT]:[TOTAL CREDITO]],3,FALSE),0))</f>
        <v>NO TIENE CUPO</v>
      </c>
      <c r="R1038" s="9">
        <f>+IFERROR(VLOOKUP(Tabla3[[#This Row],[Column14]],Tabla4[[NIT]:[TOTAL CREDITO]],6,FALSE),0)</f>
        <v>0</v>
      </c>
      <c r="S10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8" s="5"/>
      <c r="AL1038"/>
    </row>
    <row r="1039" spans="1:38" ht="15" customHeight="1">
      <c r="A1039" s="153" t="s">
        <v>1782</v>
      </c>
      <c r="B1039" s="154">
        <v>42982</v>
      </c>
      <c r="C1039" s="153" t="s">
        <v>1229</v>
      </c>
      <c r="D1039" s="153" t="s">
        <v>1602</v>
      </c>
      <c r="E1039" s="153" t="s">
        <v>1230</v>
      </c>
      <c r="F1039" s="153">
        <v>2</v>
      </c>
      <c r="G1039" s="153" t="s">
        <v>178</v>
      </c>
      <c r="H1039" s="153">
        <v>2</v>
      </c>
      <c r="I1039" s="153" t="s">
        <v>178</v>
      </c>
      <c r="J1039" s="153" t="s">
        <v>1232</v>
      </c>
      <c r="K1039" s="153" t="s">
        <v>353</v>
      </c>
      <c r="L1039" s="153"/>
      <c r="M1039" s="153" t="s">
        <v>179</v>
      </c>
      <c r="N1039" s="153">
        <v>800191135</v>
      </c>
      <c r="O1039" s="155">
        <v>5453782</v>
      </c>
      <c r="P1039" s="7"/>
      <c r="Q1039" s="12" t="str">
        <f>+IF(IFERROR(VLOOKUP(Tabla3[[#This Row],[Column14]],Tabla4[[NIT]:[TOTAL CREDITO]],3,FALSE),0)="",0,IFERROR(VLOOKUP(Tabla3[[#This Row],[Column14]],Tabla4[[NIT]:[TOTAL CREDITO]],3,FALSE),0))</f>
        <v>NO TIENE CUPO</v>
      </c>
      <c r="R1039" s="9">
        <f>+IFERROR(VLOOKUP(Tabla3[[#This Row],[Column14]],Tabla4[[NIT]:[TOTAL CREDITO]],6,FALSE),0)</f>
        <v>0</v>
      </c>
      <c r="S10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39" s="5"/>
      <c r="AL1039"/>
    </row>
    <row r="1040" spans="1:38" ht="15" customHeight="1">
      <c r="A1040" s="153" t="s">
        <v>1783</v>
      </c>
      <c r="B1040" s="154">
        <v>42982</v>
      </c>
      <c r="C1040" s="153" t="s">
        <v>1229</v>
      </c>
      <c r="D1040" s="153" t="s">
        <v>1546</v>
      </c>
      <c r="E1040" s="153" t="s">
        <v>1230</v>
      </c>
      <c r="F1040" s="153">
        <v>2</v>
      </c>
      <c r="G1040" s="153" t="s">
        <v>43</v>
      </c>
      <c r="H1040" s="153">
        <v>2</v>
      </c>
      <c r="I1040" s="153" t="s">
        <v>457</v>
      </c>
      <c r="J1040" s="153" t="s">
        <v>1442</v>
      </c>
      <c r="K1040" s="153" t="s">
        <v>1443</v>
      </c>
      <c r="L1040" s="153"/>
      <c r="M1040" s="153" t="s">
        <v>42</v>
      </c>
      <c r="N1040" s="153">
        <v>890330584</v>
      </c>
      <c r="O1040" s="155">
        <v>11496063</v>
      </c>
      <c r="P1040" s="7"/>
      <c r="Q1040" s="12">
        <f>+IF(IFERROR(VLOOKUP(Tabla3[[#This Row],[Column14]],Tabla4[[NIT]:[TOTAL CREDITO]],3,FALSE),0)="",0,IFERROR(VLOOKUP(Tabla3[[#This Row],[Column14]],Tabla4[[NIT]:[TOTAL CREDITO]],3,FALSE),0))</f>
        <v>548212607</v>
      </c>
      <c r="R1040" s="9">
        <f>+IFERROR(VLOOKUP(Tabla3[[#This Row],[Column14]],Tabla4[[NIT]:[TOTAL CREDITO]],6,FALSE),0)</f>
        <v>0</v>
      </c>
      <c r="S10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0" s="5"/>
      <c r="AL1040"/>
    </row>
    <row r="1041" spans="1:38" ht="15" customHeight="1">
      <c r="A1041" s="153" t="s">
        <v>1783</v>
      </c>
      <c r="B1041" s="154">
        <v>42982</v>
      </c>
      <c r="C1041" s="153" t="s">
        <v>1229</v>
      </c>
      <c r="D1041" s="153" t="s">
        <v>1546</v>
      </c>
      <c r="E1041" s="153" t="s">
        <v>1230</v>
      </c>
      <c r="F1041" s="153">
        <v>5</v>
      </c>
      <c r="G1041" s="153" t="s">
        <v>43</v>
      </c>
      <c r="H1041" s="153">
        <v>5</v>
      </c>
      <c r="I1041" s="153" t="s">
        <v>457</v>
      </c>
      <c r="J1041" s="153" t="s">
        <v>14</v>
      </c>
      <c r="K1041" s="153" t="s">
        <v>1421</v>
      </c>
      <c r="L1041" s="153"/>
      <c r="M1041" s="153" t="s">
        <v>42</v>
      </c>
      <c r="N1041" s="153">
        <v>890330584</v>
      </c>
      <c r="O1041" s="155">
        <v>3360504</v>
      </c>
      <c r="P1041" s="7"/>
      <c r="Q1041" s="12">
        <f>+IF(IFERROR(VLOOKUP(Tabla3[[#This Row],[Column14]],Tabla4[[NIT]:[TOTAL CREDITO]],3,FALSE),0)="",0,IFERROR(VLOOKUP(Tabla3[[#This Row],[Column14]],Tabla4[[NIT]:[TOTAL CREDITO]],3,FALSE),0))</f>
        <v>548212607</v>
      </c>
      <c r="R1041" s="9">
        <f>+IFERROR(VLOOKUP(Tabla3[[#This Row],[Column14]],Tabla4[[NIT]:[TOTAL CREDITO]],6,FALSE),0)</f>
        <v>0</v>
      </c>
      <c r="S10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1" s="5"/>
      <c r="AL1041"/>
    </row>
    <row r="1042" spans="1:38" ht="15" customHeight="1">
      <c r="A1042" s="153" t="s">
        <v>1783</v>
      </c>
      <c r="B1042" s="154">
        <v>42982</v>
      </c>
      <c r="C1042" s="153" t="s">
        <v>1229</v>
      </c>
      <c r="D1042" s="153" t="s">
        <v>1546</v>
      </c>
      <c r="E1042" s="153" t="s">
        <v>1230</v>
      </c>
      <c r="F1042" s="153">
        <v>3</v>
      </c>
      <c r="G1042" s="153" t="s">
        <v>43</v>
      </c>
      <c r="H1042" s="153">
        <v>3</v>
      </c>
      <c r="I1042" s="153" t="s">
        <v>457</v>
      </c>
      <c r="J1042" s="153" t="s">
        <v>14</v>
      </c>
      <c r="K1042" s="153" t="s">
        <v>17</v>
      </c>
      <c r="L1042" s="153"/>
      <c r="M1042" s="153" t="s">
        <v>42</v>
      </c>
      <c r="N1042" s="153">
        <v>890330584</v>
      </c>
      <c r="O1042" s="155">
        <v>3360504</v>
      </c>
      <c r="P1042" s="7"/>
      <c r="Q1042" s="12">
        <f>+IF(IFERROR(VLOOKUP(Tabla3[[#This Row],[Column14]],Tabla4[[NIT]:[TOTAL CREDITO]],3,FALSE),0)="",0,IFERROR(VLOOKUP(Tabla3[[#This Row],[Column14]],Tabla4[[NIT]:[TOTAL CREDITO]],3,FALSE),0))</f>
        <v>548212607</v>
      </c>
      <c r="R1042" s="9">
        <f>+IFERROR(VLOOKUP(Tabla3[[#This Row],[Column14]],Tabla4[[NIT]:[TOTAL CREDITO]],6,FALSE),0)</f>
        <v>0</v>
      </c>
      <c r="S10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2" s="5"/>
      <c r="AL1042"/>
    </row>
    <row r="1043" spans="1:38" ht="15" customHeight="1">
      <c r="A1043" s="153" t="s">
        <v>1783</v>
      </c>
      <c r="B1043" s="154">
        <v>42982</v>
      </c>
      <c r="C1043" s="153" t="s">
        <v>1229</v>
      </c>
      <c r="D1043" s="153" t="s">
        <v>1546</v>
      </c>
      <c r="E1043" s="153" t="s">
        <v>1230</v>
      </c>
      <c r="F1043" s="153">
        <v>25</v>
      </c>
      <c r="G1043" s="153" t="s">
        <v>43</v>
      </c>
      <c r="H1043" s="153">
        <v>25</v>
      </c>
      <c r="I1043" s="153" t="s">
        <v>457</v>
      </c>
      <c r="J1043" s="153" t="s">
        <v>14</v>
      </c>
      <c r="K1043" s="153" t="s">
        <v>16</v>
      </c>
      <c r="L1043" s="153"/>
      <c r="M1043" s="153" t="s">
        <v>42</v>
      </c>
      <c r="N1043" s="153">
        <v>890330584</v>
      </c>
      <c r="O1043" s="155">
        <v>3360504</v>
      </c>
      <c r="P1043" s="7"/>
      <c r="Q1043" s="12">
        <f>+IF(IFERROR(VLOOKUP(Tabla3[[#This Row],[Column14]],Tabla4[[NIT]:[TOTAL CREDITO]],3,FALSE),0)="",0,IFERROR(VLOOKUP(Tabla3[[#This Row],[Column14]],Tabla4[[NIT]:[TOTAL CREDITO]],3,FALSE),0))</f>
        <v>548212607</v>
      </c>
      <c r="R1043" s="9">
        <f>+IFERROR(VLOOKUP(Tabla3[[#This Row],[Column14]],Tabla4[[NIT]:[TOTAL CREDITO]],6,FALSE),0)</f>
        <v>0</v>
      </c>
      <c r="S10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3" s="5"/>
      <c r="AL1043"/>
    </row>
    <row r="1044" spans="1:38" ht="15" customHeight="1">
      <c r="A1044" s="153" t="s">
        <v>1783</v>
      </c>
      <c r="B1044" s="154">
        <v>42982</v>
      </c>
      <c r="C1044" s="153" t="s">
        <v>1229</v>
      </c>
      <c r="D1044" s="153" t="s">
        <v>1546</v>
      </c>
      <c r="E1044" s="153" t="s">
        <v>1230</v>
      </c>
      <c r="F1044" s="153">
        <v>7</v>
      </c>
      <c r="G1044" s="153" t="s">
        <v>43</v>
      </c>
      <c r="H1044" s="153">
        <v>7</v>
      </c>
      <c r="I1044" s="153" t="s">
        <v>457</v>
      </c>
      <c r="J1044" s="153" t="s">
        <v>14</v>
      </c>
      <c r="K1044" s="153" t="s">
        <v>15</v>
      </c>
      <c r="L1044" s="153"/>
      <c r="M1044" s="153" t="s">
        <v>42</v>
      </c>
      <c r="N1044" s="153">
        <v>890330584</v>
      </c>
      <c r="O1044" s="155">
        <v>3360504</v>
      </c>
      <c r="P1044" s="7"/>
      <c r="Q1044" s="12">
        <f>+IF(IFERROR(VLOOKUP(Tabla3[[#This Row],[Column14]],Tabla4[[NIT]:[TOTAL CREDITO]],3,FALSE),0)="",0,IFERROR(VLOOKUP(Tabla3[[#This Row],[Column14]],Tabla4[[NIT]:[TOTAL CREDITO]],3,FALSE),0))</f>
        <v>548212607</v>
      </c>
      <c r="R1044" s="9">
        <f>+IFERROR(VLOOKUP(Tabla3[[#This Row],[Column14]],Tabla4[[NIT]:[TOTAL CREDITO]],6,FALSE),0)</f>
        <v>0</v>
      </c>
      <c r="S10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4" s="5"/>
      <c r="AL1044"/>
    </row>
    <row r="1045" spans="1:38" ht="15" customHeight="1">
      <c r="A1045" s="153" t="s">
        <v>1783</v>
      </c>
      <c r="B1045" s="154">
        <v>42982</v>
      </c>
      <c r="C1045" s="153" t="s">
        <v>1229</v>
      </c>
      <c r="D1045" s="153" t="s">
        <v>1546</v>
      </c>
      <c r="E1045" s="153" t="s">
        <v>1230</v>
      </c>
      <c r="F1045" s="153">
        <v>13</v>
      </c>
      <c r="G1045" s="153" t="s">
        <v>43</v>
      </c>
      <c r="H1045" s="153">
        <v>13</v>
      </c>
      <c r="I1045" s="153" t="s">
        <v>457</v>
      </c>
      <c r="J1045" s="153" t="s">
        <v>27</v>
      </c>
      <c r="K1045" s="153" t="s">
        <v>16</v>
      </c>
      <c r="L1045" s="153"/>
      <c r="M1045" s="153" t="s">
        <v>42</v>
      </c>
      <c r="N1045" s="153">
        <v>890330584</v>
      </c>
      <c r="O1045" s="155">
        <v>5789916</v>
      </c>
      <c r="P1045" s="7"/>
      <c r="Q1045" s="12">
        <f>+IF(IFERROR(VLOOKUP(Tabla3[[#This Row],[Column14]],Tabla4[[NIT]:[TOTAL CREDITO]],3,FALSE),0)="",0,IFERROR(VLOOKUP(Tabla3[[#This Row],[Column14]],Tabla4[[NIT]:[TOTAL CREDITO]],3,FALSE),0))</f>
        <v>548212607</v>
      </c>
      <c r="R1045" s="9">
        <f>+IFERROR(VLOOKUP(Tabla3[[#This Row],[Column14]],Tabla4[[NIT]:[TOTAL CREDITO]],6,FALSE),0)</f>
        <v>0</v>
      </c>
      <c r="S10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5" s="5"/>
      <c r="AL1045"/>
    </row>
    <row r="1046" spans="1:38" ht="15" customHeight="1">
      <c r="A1046" s="153" t="s">
        <v>1783</v>
      </c>
      <c r="B1046" s="154">
        <v>42982</v>
      </c>
      <c r="C1046" s="153" t="s">
        <v>1229</v>
      </c>
      <c r="D1046" s="153" t="s">
        <v>1546</v>
      </c>
      <c r="E1046" s="153" t="s">
        <v>1230</v>
      </c>
      <c r="F1046" s="153">
        <v>2</v>
      </c>
      <c r="G1046" s="153" t="s">
        <v>43</v>
      </c>
      <c r="H1046" s="153">
        <v>2</v>
      </c>
      <c r="I1046" s="153" t="s">
        <v>457</v>
      </c>
      <c r="J1046" s="153" t="s">
        <v>27</v>
      </c>
      <c r="K1046" s="153" t="s">
        <v>26</v>
      </c>
      <c r="L1046" s="153"/>
      <c r="M1046" s="153" t="s">
        <v>42</v>
      </c>
      <c r="N1046" s="153">
        <v>890330584</v>
      </c>
      <c r="O1046" s="155">
        <v>5789916</v>
      </c>
      <c r="P1046" s="7"/>
      <c r="Q1046" s="12">
        <f>+IF(IFERROR(VLOOKUP(Tabla3[[#This Row],[Column14]],Tabla4[[NIT]:[TOTAL CREDITO]],3,FALSE),0)="",0,IFERROR(VLOOKUP(Tabla3[[#This Row],[Column14]],Tabla4[[NIT]:[TOTAL CREDITO]],3,FALSE),0))</f>
        <v>548212607</v>
      </c>
      <c r="R1046" s="9">
        <f>+IFERROR(VLOOKUP(Tabla3[[#This Row],[Column14]],Tabla4[[NIT]:[TOTAL CREDITO]],6,FALSE),0)</f>
        <v>0</v>
      </c>
      <c r="S10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6" s="5"/>
      <c r="AL1046"/>
    </row>
    <row r="1047" spans="1:38" ht="15" customHeight="1">
      <c r="A1047" s="153" t="s">
        <v>1783</v>
      </c>
      <c r="B1047" s="154">
        <v>42982</v>
      </c>
      <c r="C1047" s="153" t="s">
        <v>1229</v>
      </c>
      <c r="D1047" s="153" t="s">
        <v>1546</v>
      </c>
      <c r="E1047" s="153" t="s">
        <v>1230</v>
      </c>
      <c r="F1047" s="153">
        <v>2</v>
      </c>
      <c r="G1047" s="153" t="s">
        <v>43</v>
      </c>
      <c r="H1047" s="153">
        <v>2</v>
      </c>
      <c r="I1047" s="153" t="s">
        <v>457</v>
      </c>
      <c r="J1047" s="153" t="s">
        <v>10</v>
      </c>
      <c r="K1047" s="153" t="s">
        <v>13</v>
      </c>
      <c r="L1047" s="153"/>
      <c r="M1047" s="153" t="s">
        <v>42</v>
      </c>
      <c r="N1047" s="153">
        <v>890330584</v>
      </c>
      <c r="O1047" s="155">
        <v>7554622</v>
      </c>
      <c r="P1047" s="7"/>
      <c r="Q1047" s="12">
        <f>+IF(IFERROR(VLOOKUP(Tabla3[[#This Row],[Column14]],Tabla4[[NIT]:[TOTAL CREDITO]],3,FALSE),0)="",0,IFERROR(VLOOKUP(Tabla3[[#This Row],[Column14]],Tabla4[[NIT]:[TOTAL CREDITO]],3,FALSE),0))</f>
        <v>548212607</v>
      </c>
      <c r="R1047" s="9">
        <f>+IFERROR(VLOOKUP(Tabla3[[#This Row],[Column14]],Tabla4[[NIT]:[TOTAL CREDITO]],6,FALSE),0)</f>
        <v>0</v>
      </c>
      <c r="S10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7" s="5"/>
      <c r="AL1047"/>
    </row>
    <row r="1048" spans="1:38" ht="15" customHeight="1">
      <c r="A1048" s="153" t="s">
        <v>1783</v>
      </c>
      <c r="B1048" s="154">
        <v>42982</v>
      </c>
      <c r="C1048" s="153" t="s">
        <v>1229</v>
      </c>
      <c r="D1048" s="153" t="s">
        <v>1546</v>
      </c>
      <c r="E1048" s="153" t="s">
        <v>1230</v>
      </c>
      <c r="F1048" s="153">
        <v>4</v>
      </c>
      <c r="G1048" s="153" t="s">
        <v>43</v>
      </c>
      <c r="H1048" s="153">
        <v>4</v>
      </c>
      <c r="I1048" s="153" t="s">
        <v>457</v>
      </c>
      <c r="J1048" s="153" t="s">
        <v>10</v>
      </c>
      <c r="K1048" s="153" t="s">
        <v>11</v>
      </c>
      <c r="L1048" s="153"/>
      <c r="M1048" s="153" t="s">
        <v>42</v>
      </c>
      <c r="N1048" s="153">
        <v>890330584</v>
      </c>
      <c r="O1048" s="155">
        <v>7554622</v>
      </c>
      <c r="P1048" s="7"/>
      <c r="Q1048" s="12">
        <f>+IF(IFERROR(VLOOKUP(Tabla3[[#This Row],[Column14]],Tabla4[[NIT]:[TOTAL CREDITO]],3,FALSE),0)="",0,IFERROR(VLOOKUP(Tabla3[[#This Row],[Column14]],Tabla4[[NIT]:[TOTAL CREDITO]],3,FALSE),0))</f>
        <v>548212607</v>
      </c>
      <c r="R1048" s="9">
        <f>+IFERROR(VLOOKUP(Tabla3[[#This Row],[Column14]],Tabla4[[NIT]:[TOTAL CREDITO]],6,FALSE),0)</f>
        <v>0</v>
      </c>
      <c r="S10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8" s="5"/>
      <c r="AL1048"/>
    </row>
    <row r="1049" spans="1:38" ht="15" customHeight="1">
      <c r="A1049" s="153" t="s">
        <v>1783</v>
      </c>
      <c r="B1049" s="154">
        <v>42982</v>
      </c>
      <c r="C1049" s="153" t="s">
        <v>1229</v>
      </c>
      <c r="D1049" s="153" t="s">
        <v>1546</v>
      </c>
      <c r="E1049" s="153" t="s">
        <v>1230</v>
      </c>
      <c r="F1049" s="153">
        <v>2</v>
      </c>
      <c r="G1049" s="153" t="s">
        <v>43</v>
      </c>
      <c r="H1049" s="153">
        <v>2</v>
      </c>
      <c r="I1049" s="153" t="s">
        <v>457</v>
      </c>
      <c r="J1049" s="153" t="s">
        <v>25</v>
      </c>
      <c r="K1049" s="153" t="s">
        <v>26</v>
      </c>
      <c r="L1049" s="153"/>
      <c r="M1049" s="153" t="s">
        <v>42</v>
      </c>
      <c r="N1049" s="153">
        <v>890330584</v>
      </c>
      <c r="O1049" s="155">
        <v>3521008</v>
      </c>
      <c r="P1049" s="7"/>
      <c r="Q1049" s="12">
        <f>+IF(IFERROR(VLOOKUP(Tabla3[[#This Row],[Column14]],Tabla4[[NIT]:[TOTAL CREDITO]],3,FALSE),0)="",0,IFERROR(VLOOKUP(Tabla3[[#This Row],[Column14]],Tabla4[[NIT]:[TOTAL CREDITO]],3,FALSE),0))</f>
        <v>548212607</v>
      </c>
      <c r="R1049" s="9">
        <f>+IFERROR(VLOOKUP(Tabla3[[#This Row],[Column14]],Tabla4[[NIT]:[TOTAL CREDITO]],6,FALSE),0)</f>
        <v>0</v>
      </c>
      <c r="S10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49" s="5"/>
      <c r="AL1049"/>
    </row>
    <row r="1050" spans="1:38" ht="15" customHeight="1">
      <c r="A1050" s="153" t="s">
        <v>1783</v>
      </c>
      <c r="B1050" s="154">
        <v>42982</v>
      </c>
      <c r="C1050" s="153" t="s">
        <v>1229</v>
      </c>
      <c r="D1050" s="153" t="s">
        <v>1546</v>
      </c>
      <c r="E1050" s="153" t="s">
        <v>1230</v>
      </c>
      <c r="F1050" s="153">
        <v>2</v>
      </c>
      <c r="G1050" s="153" t="s">
        <v>43</v>
      </c>
      <c r="H1050" s="153">
        <v>2</v>
      </c>
      <c r="I1050" s="153" t="s">
        <v>457</v>
      </c>
      <c r="J1050" s="153" t="s">
        <v>25</v>
      </c>
      <c r="K1050" s="153" t="s">
        <v>31</v>
      </c>
      <c r="L1050" s="153"/>
      <c r="M1050" s="153" t="s">
        <v>42</v>
      </c>
      <c r="N1050" s="153">
        <v>890330584</v>
      </c>
      <c r="O1050" s="155">
        <v>3521008</v>
      </c>
      <c r="P1050" s="7"/>
      <c r="Q1050" s="12">
        <f>+IF(IFERROR(VLOOKUP(Tabla3[[#This Row],[Column14]],Tabla4[[NIT]:[TOTAL CREDITO]],3,FALSE),0)="",0,IFERROR(VLOOKUP(Tabla3[[#This Row],[Column14]],Tabla4[[NIT]:[TOTAL CREDITO]],3,FALSE),0))</f>
        <v>548212607</v>
      </c>
      <c r="R1050" s="9">
        <f>+IFERROR(VLOOKUP(Tabla3[[#This Row],[Column14]],Tabla4[[NIT]:[TOTAL CREDITO]],6,FALSE),0)</f>
        <v>0</v>
      </c>
      <c r="S10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0" s="5"/>
      <c r="AL1050"/>
    </row>
    <row r="1051" spans="1:38" ht="15" customHeight="1">
      <c r="A1051" s="153" t="s">
        <v>1783</v>
      </c>
      <c r="B1051" s="154">
        <v>42982</v>
      </c>
      <c r="C1051" s="153" t="s">
        <v>1229</v>
      </c>
      <c r="D1051" s="153" t="s">
        <v>1546</v>
      </c>
      <c r="E1051" s="153" t="s">
        <v>1230</v>
      </c>
      <c r="F1051" s="153">
        <v>1</v>
      </c>
      <c r="G1051" s="153" t="s">
        <v>43</v>
      </c>
      <c r="H1051" s="153">
        <v>1</v>
      </c>
      <c r="I1051" s="153" t="s">
        <v>457</v>
      </c>
      <c r="J1051" s="153" t="s">
        <v>25</v>
      </c>
      <c r="K1051" s="153" t="s">
        <v>1424</v>
      </c>
      <c r="L1051" s="153"/>
      <c r="M1051" s="153" t="s">
        <v>42</v>
      </c>
      <c r="N1051" s="153">
        <v>890330584</v>
      </c>
      <c r="O1051" s="155">
        <v>3521008</v>
      </c>
      <c r="P1051" s="7"/>
      <c r="Q1051" s="12">
        <f>+IF(IFERROR(VLOOKUP(Tabla3[[#This Row],[Column14]],Tabla4[[NIT]:[TOTAL CREDITO]],3,FALSE),0)="",0,IFERROR(VLOOKUP(Tabla3[[#This Row],[Column14]],Tabla4[[NIT]:[TOTAL CREDITO]],3,FALSE),0))</f>
        <v>548212607</v>
      </c>
      <c r="R1051" s="9">
        <f>+IFERROR(VLOOKUP(Tabla3[[#This Row],[Column14]],Tabla4[[NIT]:[TOTAL CREDITO]],6,FALSE),0)</f>
        <v>0</v>
      </c>
      <c r="S10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1" s="5"/>
      <c r="AL1051"/>
    </row>
    <row r="1052" spans="1:38" ht="15" customHeight="1">
      <c r="A1052" s="153" t="s">
        <v>1783</v>
      </c>
      <c r="B1052" s="154">
        <v>42982</v>
      </c>
      <c r="C1052" s="153" t="s">
        <v>1229</v>
      </c>
      <c r="D1052" s="153" t="s">
        <v>1546</v>
      </c>
      <c r="E1052" s="153" t="s">
        <v>1230</v>
      </c>
      <c r="F1052" s="153">
        <v>4</v>
      </c>
      <c r="G1052" s="153" t="s">
        <v>43</v>
      </c>
      <c r="H1052" s="153">
        <v>4</v>
      </c>
      <c r="I1052" s="153" t="s">
        <v>457</v>
      </c>
      <c r="J1052" s="153" t="s">
        <v>1422</v>
      </c>
      <c r="K1052" s="153" t="s">
        <v>1423</v>
      </c>
      <c r="L1052" s="153"/>
      <c r="M1052" s="153" t="s">
        <v>42</v>
      </c>
      <c r="N1052" s="153">
        <v>890330584</v>
      </c>
      <c r="O1052" s="155">
        <v>7730252</v>
      </c>
      <c r="P1052" s="7"/>
      <c r="Q1052" s="12">
        <f>+IF(IFERROR(VLOOKUP(Tabla3[[#This Row],[Column14]],Tabla4[[NIT]:[TOTAL CREDITO]],3,FALSE),0)="",0,IFERROR(VLOOKUP(Tabla3[[#This Row],[Column14]],Tabla4[[NIT]:[TOTAL CREDITO]],3,FALSE),0))</f>
        <v>548212607</v>
      </c>
      <c r="R1052" s="9">
        <f>+IFERROR(VLOOKUP(Tabla3[[#This Row],[Column14]],Tabla4[[NIT]:[TOTAL CREDITO]],6,FALSE),0)</f>
        <v>0</v>
      </c>
      <c r="S10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2" s="5"/>
      <c r="AL1052"/>
    </row>
    <row r="1053" spans="1:38" ht="15" customHeight="1">
      <c r="A1053" s="153" t="s">
        <v>1783</v>
      </c>
      <c r="B1053" s="154">
        <v>42982</v>
      </c>
      <c r="C1053" s="153" t="s">
        <v>1229</v>
      </c>
      <c r="D1053" s="153" t="s">
        <v>1546</v>
      </c>
      <c r="E1053" s="153" t="s">
        <v>1230</v>
      </c>
      <c r="F1053" s="153">
        <v>13</v>
      </c>
      <c r="G1053" s="153" t="s">
        <v>43</v>
      </c>
      <c r="H1053" s="153">
        <v>13</v>
      </c>
      <c r="I1053" s="153" t="s">
        <v>457</v>
      </c>
      <c r="J1053" s="153" t="s">
        <v>352</v>
      </c>
      <c r="K1053" s="153" t="s">
        <v>353</v>
      </c>
      <c r="L1053" s="153"/>
      <c r="M1053" s="153" t="s">
        <v>42</v>
      </c>
      <c r="N1053" s="153">
        <v>890330584</v>
      </c>
      <c r="O1053" s="155">
        <v>6133613</v>
      </c>
      <c r="P1053" s="7"/>
      <c r="Q1053" s="12">
        <f>+IF(IFERROR(VLOOKUP(Tabla3[[#This Row],[Column14]],Tabla4[[NIT]:[TOTAL CREDITO]],3,FALSE),0)="",0,IFERROR(VLOOKUP(Tabla3[[#This Row],[Column14]],Tabla4[[NIT]:[TOTAL CREDITO]],3,FALSE),0))</f>
        <v>548212607</v>
      </c>
      <c r="R1053" s="9">
        <f>+IFERROR(VLOOKUP(Tabla3[[#This Row],[Column14]],Tabla4[[NIT]:[TOTAL CREDITO]],6,FALSE),0)</f>
        <v>0</v>
      </c>
      <c r="S10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3" s="5"/>
      <c r="AL1053"/>
    </row>
    <row r="1054" spans="1:38" ht="15" customHeight="1">
      <c r="A1054" s="153" t="s">
        <v>1783</v>
      </c>
      <c r="B1054" s="154">
        <v>42982</v>
      </c>
      <c r="C1054" s="153" t="s">
        <v>1229</v>
      </c>
      <c r="D1054" s="153" t="s">
        <v>1546</v>
      </c>
      <c r="E1054" s="153" t="s">
        <v>1230</v>
      </c>
      <c r="F1054" s="153">
        <v>5</v>
      </c>
      <c r="G1054" s="153" t="s">
        <v>43</v>
      </c>
      <c r="H1054" s="153">
        <v>5</v>
      </c>
      <c r="I1054" s="153" t="s">
        <v>457</v>
      </c>
      <c r="J1054" s="153" t="s">
        <v>352</v>
      </c>
      <c r="K1054" s="153" t="s">
        <v>17</v>
      </c>
      <c r="L1054" s="153"/>
      <c r="M1054" s="153" t="s">
        <v>42</v>
      </c>
      <c r="N1054" s="153">
        <v>890330584</v>
      </c>
      <c r="O1054" s="155">
        <v>6133613</v>
      </c>
      <c r="P1054" s="7"/>
      <c r="Q1054" s="12">
        <f>+IF(IFERROR(VLOOKUP(Tabla3[[#This Row],[Column14]],Tabla4[[NIT]:[TOTAL CREDITO]],3,FALSE),0)="",0,IFERROR(VLOOKUP(Tabla3[[#This Row],[Column14]],Tabla4[[NIT]:[TOTAL CREDITO]],3,FALSE),0))</f>
        <v>548212607</v>
      </c>
      <c r="R1054" s="9">
        <f>+IFERROR(VLOOKUP(Tabla3[[#This Row],[Column14]],Tabla4[[NIT]:[TOTAL CREDITO]],6,FALSE),0)</f>
        <v>0</v>
      </c>
      <c r="S10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4" s="5"/>
      <c r="AL1054"/>
    </row>
    <row r="1055" spans="1:38" ht="15" customHeight="1">
      <c r="A1055" s="153" t="s">
        <v>1783</v>
      </c>
      <c r="B1055" s="154">
        <v>42982</v>
      </c>
      <c r="C1055" s="153" t="s">
        <v>1229</v>
      </c>
      <c r="D1055" s="153" t="s">
        <v>1546</v>
      </c>
      <c r="E1055" s="153" t="s">
        <v>1230</v>
      </c>
      <c r="F1055" s="153">
        <v>6</v>
      </c>
      <c r="G1055" s="153" t="s">
        <v>43</v>
      </c>
      <c r="H1055" s="153">
        <v>6</v>
      </c>
      <c r="I1055" s="153" t="s">
        <v>457</v>
      </c>
      <c r="J1055" s="153" t="s">
        <v>352</v>
      </c>
      <c r="K1055" s="153" t="s">
        <v>472</v>
      </c>
      <c r="L1055" s="153"/>
      <c r="M1055" s="153" t="s">
        <v>42</v>
      </c>
      <c r="N1055" s="153">
        <v>890330584</v>
      </c>
      <c r="O1055" s="155">
        <v>6133613</v>
      </c>
      <c r="P1055" s="7"/>
      <c r="Q1055" s="12">
        <f>+IF(IFERROR(VLOOKUP(Tabla3[[#This Row],[Column14]],Tabla4[[NIT]:[TOTAL CREDITO]],3,FALSE),0)="",0,IFERROR(VLOOKUP(Tabla3[[#This Row],[Column14]],Tabla4[[NIT]:[TOTAL CREDITO]],3,FALSE),0))</f>
        <v>548212607</v>
      </c>
      <c r="R1055" s="9">
        <f>+IFERROR(VLOOKUP(Tabla3[[#This Row],[Column14]],Tabla4[[NIT]:[TOTAL CREDITO]],6,FALSE),0)</f>
        <v>0</v>
      </c>
      <c r="S10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5" s="5"/>
      <c r="AL1055"/>
    </row>
    <row r="1056" spans="1:38" ht="15" customHeight="1">
      <c r="A1056" s="153" t="s">
        <v>1783</v>
      </c>
      <c r="B1056" s="154">
        <v>42982</v>
      </c>
      <c r="C1056" s="153" t="s">
        <v>1229</v>
      </c>
      <c r="D1056" s="153" t="s">
        <v>1546</v>
      </c>
      <c r="E1056" s="153" t="s">
        <v>1230</v>
      </c>
      <c r="F1056" s="153">
        <v>3</v>
      </c>
      <c r="G1056" s="153" t="s">
        <v>43</v>
      </c>
      <c r="H1056" s="153">
        <v>3</v>
      </c>
      <c r="I1056" s="153" t="s">
        <v>457</v>
      </c>
      <c r="J1056" s="153" t="s">
        <v>1550</v>
      </c>
      <c r="K1056" s="153" t="s">
        <v>1438</v>
      </c>
      <c r="L1056" s="153"/>
      <c r="M1056" s="153" t="s">
        <v>42</v>
      </c>
      <c r="N1056" s="153">
        <v>890330584</v>
      </c>
      <c r="O1056" s="155">
        <v>3521008</v>
      </c>
      <c r="P1056" s="7"/>
      <c r="Q1056" s="12">
        <f>+IF(IFERROR(VLOOKUP(Tabla3[[#This Row],[Column14]],Tabla4[[NIT]:[TOTAL CREDITO]],3,FALSE),0)="",0,IFERROR(VLOOKUP(Tabla3[[#This Row],[Column14]],Tabla4[[NIT]:[TOTAL CREDITO]],3,FALSE),0))</f>
        <v>548212607</v>
      </c>
      <c r="R1056" s="9">
        <f>+IFERROR(VLOOKUP(Tabla3[[#This Row],[Column14]],Tabla4[[NIT]:[TOTAL CREDITO]],6,FALSE),0)</f>
        <v>0</v>
      </c>
      <c r="S10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6" s="5"/>
      <c r="AL1056"/>
    </row>
    <row r="1057" spans="1:38" ht="15" customHeight="1">
      <c r="A1057" s="153" t="s">
        <v>1783</v>
      </c>
      <c r="B1057" s="154">
        <v>42982</v>
      </c>
      <c r="C1057" s="153" t="s">
        <v>1229</v>
      </c>
      <c r="D1057" s="153" t="s">
        <v>1546</v>
      </c>
      <c r="E1057" s="153" t="s">
        <v>1230</v>
      </c>
      <c r="F1057" s="153">
        <v>7</v>
      </c>
      <c r="G1057" s="153" t="s">
        <v>43</v>
      </c>
      <c r="H1057" s="153">
        <v>7</v>
      </c>
      <c r="I1057" s="153" t="s">
        <v>457</v>
      </c>
      <c r="J1057" s="153" t="s">
        <v>1550</v>
      </c>
      <c r="K1057" s="153" t="s">
        <v>1426</v>
      </c>
      <c r="L1057" s="153"/>
      <c r="M1057" s="153" t="s">
        <v>42</v>
      </c>
      <c r="N1057" s="153">
        <v>890330584</v>
      </c>
      <c r="O1057" s="155">
        <v>3521008</v>
      </c>
      <c r="P1057" s="7"/>
      <c r="Q1057" s="12">
        <f>+IF(IFERROR(VLOOKUP(Tabla3[[#This Row],[Column14]],Tabla4[[NIT]:[TOTAL CREDITO]],3,FALSE),0)="",0,IFERROR(VLOOKUP(Tabla3[[#This Row],[Column14]],Tabla4[[NIT]:[TOTAL CREDITO]],3,FALSE),0))</f>
        <v>548212607</v>
      </c>
      <c r="R1057" s="9">
        <f>+IFERROR(VLOOKUP(Tabla3[[#This Row],[Column14]],Tabla4[[NIT]:[TOTAL CREDITO]],6,FALSE),0)</f>
        <v>0</v>
      </c>
      <c r="S10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7" s="5"/>
      <c r="AL1057"/>
    </row>
    <row r="1058" spans="1:38" ht="15" customHeight="1">
      <c r="A1058" s="153" t="s">
        <v>1783</v>
      </c>
      <c r="B1058" s="154">
        <v>42982</v>
      </c>
      <c r="C1058" s="153" t="s">
        <v>1229</v>
      </c>
      <c r="D1058" s="153" t="s">
        <v>1546</v>
      </c>
      <c r="E1058" s="153" t="s">
        <v>1230</v>
      </c>
      <c r="F1058" s="153">
        <v>6</v>
      </c>
      <c r="G1058" s="153" t="s">
        <v>43</v>
      </c>
      <c r="H1058" s="153">
        <v>6</v>
      </c>
      <c r="I1058" s="153" t="s">
        <v>457</v>
      </c>
      <c r="J1058" s="153" t="s">
        <v>1428</v>
      </c>
      <c r="K1058" s="153" t="s">
        <v>1430</v>
      </c>
      <c r="L1058" s="153"/>
      <c r="M1058" s="153" t="s">
        <v>42</v>
      </c>
      <c r="N1058" s="153">
        <v>890330584</v>
      </c>
      <c r="O1058" s="155">
        <v>3067227</v>
      </c>
      <c r="P1058" s="7"/>
      <c r="Q1058" s="12">
        <f>+IF(IFERROR(VLOOKUP(Tabla3[[#This Row],[Column14]],Tabla4[[NIT]:[TOTAL CREDITO]],3,FALSE),0)="",0,IFERROR(VLOOKUP(Tabla3[[#This Row],[Column14]],Tabla4[[NIT]:[TOTAL CREDITO]],3,FALSE),0))</f>
        <v>548212607</v>
      </c>
      <c r="R1058" s="9">
        <f>+IFERROR(VLOOKUP(Tabla3[[#This Row],[Column14]],Tabla4[[NIT]:[TOTAL CREDITO]],6,FALSE),0)</f>
        <v>0</v>
      </c>
      <c r="S10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8" s="5"/>
      <c r="AL1058"/>
    </row>
    <row r="1059" spans="1:38" ht="15" customHeight="1">
      <c r="A1059" s="153" t="s">
        <v>1783</v>
      </c>
      <c r="B1059" s="154">
        <v>42982</v>
      </c>
      <c r="C1059" s="153" t="s">
        <v>1229</v>
      </c>
      <c r="D1059" s="153" t="s">
        <v>1546</v>
      </c>
      <c r="E1059" s="153" t="s">
        <v>1230</v>
      </c>
      <c r="F1059" s="153">
        <v>32</v>
      </c>
      <c r="G1059" s="153" t="s">
        <v>43</v>
      </c>
      <c r="H1059" s="153">
        <v>32</v>
      </c>
      <c r="I1059" s="153" t="s">
        <v>457</v>
      </c>
      <c r="J1059" s="153" t="s">
        <v>1428</v>
      </c>
      <c r="K1059" s="153" t="s">
        <v>32</v>
      </c>
      <c r="L1059" s="153"/>
      <c r="M1059" s="153" t="s">
        <v>42</v>
      </c>
      <c r="N1059" s="153">
        <v>890330584</v>
      </c>
      <c r="O1059" s="155">
        <v>3067227</v>
      </c>
      <c r="P1059" s="7"/>
      <c r="Q1059" s="12">
        <f>+IF(IFERROR(VLOOKUP(Tabla3[[#This Row],[Column14]],Tabla4[[NIT]:[TOTAL CREDITO]],3,FALSE),0)="",0,IFERROR(VLOOKUP(Tabla3[[#This Row],[Column14]],Tabla4[[NIT]:[TOTAL CREDITO]],3,FALSE),0))</f>
        <v>548212607</v>
      </c>
      <c r="R1059" s="9">
        <f>+IFERROR(VLOOKUP(Tabla3[[#This Row],[Column14]],Tabla4[[NIT]:[TOTAL CREDITO]],6,FALSE),0)</f>
        <v>0</v>
      </c>
      <c r="S10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59" s="5"/>
      <c r="AL1059"/>
    </row>
    <row r="1060" spans="1:38" ht="15" customHeight="1">
      <c r="A1060" s="153" t="s">
        <v>1783</v>
      </c>
      <c r="B1060" s="154">
        <v>42982</v>
      </c>
      <c r="C1060" s="153" t="s">
        <v>1229</v>
      </c>
      <c r="D1060" s="153" t="s">
        <v>1546</v>
      </c>
      <c r="E1060" s="153" t="s">
        <v>1230</v>
      </c>
      <c r="F1060" s="153">
        <v>5</v>
      </c>
      <c r="G1060" s="153" t="s">
        <v>43</v>
      </c>
      <c r="H1060" s="153">
        <v>5</v>
      </c>
      <c r="I1060" s="153" t="s">
        <v>457</v>
      </c>
      <c r="J1060" s="153" t="s">
        <v>1433</v>
      </c>
      <c r="K1060" s="153" t="s">
        <v>1426</v>
      </c>
      <c r="L1060" s="153"/>
      <c r="M1060" s="153" t="s">
        <v>42</v>
      </c>
      <c r="N1060" s="153">
        <v>890330584</v>
      </c>
      <c r="O1060" s="155">
        <v>3941176</v>
      </c>
      <c r="P1060" s="7"/>
      <c r="Q1060" s="12">
        <f>+IF(IFERROR(VLOOKUP(Tabla3[[#This Row],[Column14]],Tabla4[[NIT]:[TOTAL CREDITO]],3,FALSE),0)="",0,IFERROR(VLOOKUP(Tabla3[[#This Row],[Column14]],Tabla4[[NIT]:[TOTAL CREDITO]],3,FALSE),0))</f>
        <v>548212607</v>
      </c>
      <c r="R1060" s="9">
        <f>+IFERROR(VLOOKUP(Tabla3[[#This Row],[Column14]],Tabla4[[NIT]:[TOTAL CREDITO]],6,FALSE),0)</f>
        <v>0</v>
      </c>
      <c r="S10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0" s="5"/>
      <c r="AL1060"/>
    </row>
    <row r="1061" spans="1:38" ht="15" customHeight="1">
      <c r="A1061" s="153" t="s">
        <v>1783</v>
      </c>
      <c r="B1061" s="154">
        <v>42982</v>
      </c>
      <c r="C1061" s="153" t="s">
        <v>1229</v>
      </c>
      <c r="D1061" s="153" t="s">
        <v>1546</v>
      </c>
      <c r="E1061" s="153" t="s">
        <v>1230</v>
      </c>
      <c r="F1061" s="153">
        <v>6</v>
      </c>
      <c r="G1061" s="153" t="s">
        <v>43</v>
      </c>
      <c r="H1061" s="153">
        <v>6</v>
      </c>
      <c r="I1061" s="153" t="s">
        <v>457</v>
      </c>
      <c r="J1061" s="153" t="s">
        <v>1433</v>
      </c>
      <c r="K1061" s="153" t="s">
        <v>1447</v>
      </c>
      <c r="L1061" s="153"/>
      <c r="M1061" s="153" t="s">
        <v>42</v>
      </c>
      <c r="N1061" s="153">
        <v>890330584</v>
      </c>
      <c r="O1061" s="155">
        <v>3941176</v>
      </c>
      <c r="P1061" s="7"/>
      <c r="Q1061" s="12">
        <f>+IF(IFERROR(VLOOKUP(Tabla3[[#This Row],[Column14]],Tabla4[[NIT]:[TOTAL CREDITO]],3,FALSE),0)="",0,IFERROR(VLOOKUP(Tabla3[[#This Row],[Column14]],Tabla4[[NIT]:[TOTAL CREDITO]],3,FALSE),0))</f>
        <v>548212607</v>
      </c>
      <c r="R1061" s="9">
        <f>+IFERROR(VLOOKUP(Tabla3[[#This Row],[Column14]],Tabla4[[NIT]:[TOTAL CREDITO]],6,FALSE),0)</f>
        <v>0</v>
      </c>
      <c r="S10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1" s="5"/>
      <c r="AL1061"/>
    </row>
    <row r="1062" spans="1:38" ht="15" customHeight="1">
      <c r="A1062" s="153" t="s">
        <v>1783</v>
      </c>
      <c r="B1062" s="154">
        <v>42982</v>
      </c>
      <c r="C1062" s="153" t="s">
        <v>1229</v>
      </c>
      <c r="D1062" s="153" t="s">
        <v>1546</v>
      </c>
      <c r="E1062" s="153" t="s">
        <v>1230</v>
      </c>
      <c r="F1062" s="153">
        <v>4</v>
      </c>
      <c r="G1062" s="153" t="s">
        <v>43</v>
      </c>
      <c r="H1062" s="153">
        <v>4</v>
      </c>
      <c r="I1062" s="153" t="s">
        <v>457</v>
      </c>
      <c r="J1062" s="153" t="s">
        <v>1433</v>
      </c>
      <c r="K1062" s="153" t="s">
        <v>16</v>
      </c>
      <c r="L1062" s="153"/>
      <c r="M1062" s="153" t="s">
        <v>42</v>
      </c>
      <c r="N1062" s="153">
        <v>890330584</v>
      </c>
      <c r="O1062" s="155">
        <v>3941176</v>
      </c>
      <c r="P1062" s="7"/>
      <c r="Q1062" s="12">
        <f>+IF(IFERROR(VLOOKUP(Tabla3[[#This Row],[Column14]],Tabla4[[NIT]:[TOTAL CREDITO]],3,FALSE),0)="",0,IFERROR(VLOOKUP(Tabla3[[#This Row],[Column14]],Tabla4[[NIT]:[TOTAL CREDITO]],3,FALSE),0))</f>
        <v>548212607</v>
      </c>
      <c r="R1062" s="9">
        <f>+IFERROR(VLOOKUP(Tabla3[[#This Row],[Column14]],Tabla4[[NIT]:[TOTAL CREDITO]],6,FALSE),0)</f>
        <v>0</v>
      </c>
      <c r="S10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2" s="5"/>
      <c r="AL1062"/>
    </row>
    <row r="1063" spans="1:38" ht="15" customHeight="1">
      <c r="A1063" s="153" t="s">
        <v>1783</v>
      </c>
      <c r="B1063" s="154">
        <v>42982</v>
      </c>
      <c r="C1063" s="153" t="s">
        <v>1229</v>
      </c>
      <c r="D1063" s="153" t="s">
        <v>1546</v>
      </c>
      <c r="E1063" s="153" t="s">
        <v>1230</v>
      </c>
      <c r="F1063" s="153">
        <v>3</v>
      </c>
      <c r="G1063" s="153" t="s">
        <v>43</v>
      </c>
      <c r="H1063" s="153">
        <v>3</v>
      </c>
      <c r="I1063" s="153" t="s">
        <v>457</v>
      </c>
      <c r="J1063" s="153" t="s">
        <v>1232</v>
      </c>
      <c r="K1063" s="153" t="s">
        <v>353</v>
      </c>
      <c r="L1063" s="153"/>
      <c r="M1063" s="153" t="s">
        <v>42</v>
      </c>
      <c r="N1063" s="153">
        <v>890330584</v>
      </c>
      <c r="O1063" s="155">
        <v>5453782</v>
      </c>
      <c r="P1063" s="7"/>
      <c r="Q1063" s="12">
        <f>+IF(IFERROR(VLOOKUP(Tabla3[[#This Row],[Column14]],Tabla4[[NIT]:[TOTAL CREDITO]],3,FALSE),0)="",0,IFERROR(VLOOKUP(Tabla3[[#This Row],[Column14]],Tabla4[[NIT]:[TOTAL CREDITO]],3,FALSE),0))</f>
        <v>548212607</v>
      </c>
      <c r="R1063" s="9">
        <f>+IFERROR(VLOOKUP(Tabla3[[#This Row],[Column14]],Tabla4[[NIT]:[TOTAL CREDITO]],6,FALSE),0)</f>
        <v>0</v>
      </c>
      <c r="S10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3" s="5"/>
      <c r="AL1063"/>
    </row>
    <row r="1064" spans="1:38" ht="15" customHeight="1">
      <c r="A1064" s="153" t="s">
        <v>1783</v>
      </c>
      <c r="B1064" s="154">
        <v>42982</v>
      </c>
      <c r="C1064" s="153" t="s">
        <v>1229</v>
      </c>
      <c r="D1064" s="153" t="s">
        <v>1546</v>
      </c>
      <c r="E1064" s="153" t="s">
        <v>1230</v>
      </c>
      <c r="F1064" s="153">
        <v>1</v>
      </c>
      <c r="G1064" s="153" t="s">
        <v>43</v>
      </c>
      <c r="H1064" s="153">
        <v>1</v>
      </c>
      <c r="I1064" s="153" t="s">
        <v>457</v>
      </c>
      <c r="J1064" s="153" t="s">
        <v>1232</v>
      </c>
      <c r="K1064" s="153" t="s">
        <v>17</v>
      </c>
      <c r="L1064" s="153"/>
      <c r="M1064" s="153" t="s">
        <v>42</v>
      </c>
      <c r="N1064" s="153">
        <v>890330584</v>
      </c>
      <c r="O1064" s="155">
        <v>5453782</v>
      </c>
      <c r="P1064" s="7"/>
      <c r="Q1064" s="12">
        <f>+IF(IFERROR(VLOOKUP(Tabla3[[#This Row],[Column14]],Tabla4[[NIT]:[TOTAL CREDITO]],3,FALSE),0)="",0,IFERROR(VLOOKUP(Tabla3[[#This Row],[Column14]],Tabla4[[NIT]:[TOTAL CREDITO]],3,FALSE),0))</f>
        <v>548212607</v>
      </c>
      <c r="R1064" s="9">
        <f>+IFERROR(VLOOKUP(Tabla3[[#This Row],[Column14]],Tabla4[[NIT]:[TOTAL CREDITO]],6,FALSE),0)</f>
        <v>0</v>
      </c>
      <c r="S10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4" s="5"/>
      <c r="AL1064"/>
    </row>
    <row r="1065" spans="1:38" ht="15" customHeight="1">
      <c r="A1065" s="153" t="s">
        <v>1783</v>
      </c>
      <c r="B1065" s="154">
        <v>42982</v>
      </c>
      <c r="C1065" s="153" t="s">
        <v>1229</v>
      </c>
      <c r="D1065" s="153" t="s">
        <v>1546</v>
      </c>
      <c r="E1065" s="153" t="s">
        <v>1230</v>
      </c>
      <c r="F1065" s="153">
        <v>2</v>
      </c>
      <c r="G1065" s="153" t="s">
        <v>43</v>
      </c>
      <c r="H1065" s="153">
        <v>2</v>
      </c>
      <c r="I1065" s="153" t="s">
        <v>457</v>
      </c>
      <c r="J1065" s="153" t="s">
        <v>1232</v>
      </c>
      <c r="K1065" s="153" t="s">
        <v>44</v>
      </c>
      <c r="L1065" s="153"/>
      <c r="M1065" s="153" t="s">
        <v>42</v>
      </c>
      <c r="N1065" s="153">
        <v>890330584</v>
      </c>
      <c r="O1065" s="155">
        <v>5453782</v>
      </c>
      <c r="P1065" s="7"/>
      <c r="Q1065" s="12">
        <f>+IF(IFERROR(VLOOKUP(Tabla3[[#This Row],[Column14]],Tabla4[[NIT]:[TOTAL CREDITO]],3,FALSE),0)="",0,IFERROR(VLOOKUP(Tabla3[[#This Row],[Column14]],Tabla4[[NIT]:[TOTAL CREDITO]],3,FALSE),0))</f>
        <v>548212607</v>
      </c>
      <c r="R1065" s="9">
        <f>+IFERROR(VLOOKUP(Tabla3[[#This Row],[Column14]],Tabla4[[NIT]:[TOTAL CREDITO]],6,FALSE),0)</f>
        <v>0</v>
      </c>
      <c r="S10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5" s="5"/>
      <c r="AL1065"/>
    </row>
    <row r="1066" spans="1:38" ht="15" customHeight="1">
      <c r="A1066" s="153" t="s">
        <v>1783</v>
      </c>
      <c r="B1066" s="154">
        <v>42982</v>
      </c>
      <c r="C1066" s="153" t="s">
        <v>1229</v>
      </c>
      <c r="D1066" s="153" t="s">
        <v>1546</v>
      </c>
      <c r="E1066" s="153" t="s">
        <v>1230</v>
      </c>
      <c r="F1066" s="153">
        <v>3</v>
      </c>
      <c r="G1066" s="153" t="s">
        <v>43</v>
      </c>
      <c r="H1066" s="153">
        <v>3</v>
      </c>
      <c r="I1066" s="153" t="s">
        <v>457</v>
      </c>
      <c r="J1066" s="153" t="s">
        <v>1437</v>
      </c>
      <c r="K1066" s="153" t="s">
        <v>1436</v>
      </c>
      <c r="L1066" s="153"/>
      <c r="M1066" s="153" t="s">
        <v>42</v>
      </c>
      <c r="N1066" s="153">
        <v>890330584</v>
      </c>
      <c r="O1066" s="155">
        <v>3696639</v>
      </c>
      <c r="P1066" s="7"/>
      <c r="Q1066" s="12">
        <f>+IF(IFERROR(VLOOKUP(Tabla3[[#This Row],[Column14]],Tabla4[[NIT]:[TOTAL CREDITO]],3,FALSE),0)="",0,IFERROR(VLOOKUP(Tabla3[[#This Row],[Column14]],Tabla4[[NIT]:[TOTAL CREDITO]],3,FALSE),0))</f>
        <v>548212607</v>
      </c>
      <c r="R1066" s="9">
        <f>+IFERROR(VLOOKUP(Tabla3[[#This Row],[Column14]],Tabla4[[NIT]:[TOTAL CREDITO]],6,FALSE),0)</f>
        <v>0</v>
      </c>
      <c r="S10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6" s="5"/>
      <c r="AL1066"/>
    </row>
    <row r="1067" spans="1:38" ht="15" customHeight="1">
      <c r="A1067" s="153" t="s">
        <v>1783</v>
      </c>
      <c r="B1067" s="154">
        <v>42982</v>
      </c>
      <c r="C1067" s="153" t="s">
        <v>1229</v>
      </c>
      <c r="D1067" s="153" t="s">
        <v>1546</v>
      </c>
      <c r="E1067" s="153" t="s">
        <v>1230</v>
      </c>
      <c r="F1067" s="153">
        <v>18</v>
      </c>
      <c r="G1067" s="153" t="s">
        <v>43</v>
      </c>
      <c r="H1067" s="153">
        <v>18</v>
      </c>
      <c r="I1067" s="153" t="s">
        <v>457</v>
      </c>
      <c r="J1067" s="153" t="s">
        <v>1437</v>
      </c>
      <c r="K1067" s="153" t="s">
        <v>16</v>
      </c>
      <c r="L1067" s="153"/>
      <c r="M1067" s="153" t="s">
        <v>42</v>
      </c>
      <c r="N1067" s="153">
        <v>890330584</v>
      </c>
      <c r="O1067" s="155">
        <v>3696639</v>
      </c>
      <c r="P1067" s="7"/>
      <c r="Q1067" s="12">
        <f>+IF(IFERROR(VLOOKUP(Tabla3[[#This Row],[Column14]],Tabla4[[NIT]:[TOTAL CREDITO]],3,FALSE),0)="",0,IFERROR(VLOOKUP(Tabla3[[#This Row],[Column14]],Tabla4[[NIT]:[TOTAL CREDITO]],3,FALSE),0))</f>
        <v>548212607</v>
      </c>
      <c r="R1067" s="9">
        <f>+IFERROR(VLOOKUP(Tabla3[[#This Row],[Column14]],Tabla4[[NIT]:[TOTAL CREDITO]],6,FALSE),0)</f>
        <v>0</v>
      </c>
      <c r="S10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7" s="5"/>
      <c r="AL1067"/>
    </row>
    <row r="1068" spans="1:38" ht="15" customHeight="1">
      <c r="A1068" s="153" t="s">
        <v>1784</v>
      </c>
      <c r="B1068" s="154">
        <v>42982</v>
      </c>
      <c r="C1068" s="153" t="s">
        <v>1229</v>
      </c>
      <c r="D1068" s="153" t="s">
        <v>1546</v>
      </c>
      <c r="E1068" s="153" t="s">
        <v>1230</v>
      </c>
      <c r="F1068" s="153">
        <v>1</v>
      </c>
      <c r="G1068" s="153" t="s">
        <v>43</v>
      </c>
      <c r="H1068" s="153">
        <v>1</v>
      </c>
      <c r="I1068" s="153" t="s">
        <v>1222</v>
      </c>
      <c r="J1068" s="153" t="s">
        <v>27</v>
      </c>
      <c r="K1068" s="153" t="s">
        <v>26</v>
      </c>
      <c r="L1068" s="153"/>
      <c r="M1068" s="153" t="s">
        <v>42</v>
      </c>
      <c r="N1068" s="153">
        <v>890330584</v>
      </c>
      <c r="O1068" s="155">
        <v>5789916</v>
      </c>
      <c r="P1068" s="7"/>
      <c r="Q1068" s="12">
        <f>+IF(IFERROR(VLOOKUP(Tabla3[[#This Row],[Column14]],Tabla4[[NIT]:[TOTAL CREDITO]],3,FALSE),0)="",0,IFERROR(VLOOKUP(Tabla3[[#This Row],[Column14]],Tabla4[[NIT]:[TOTAL CREDITO]],3,FALSE),0))</f>
        <v>548212607</v>
      </c>
      <c r="R1068" s="9">
        <f>+IFERROR(VLOOKUP(Tabla3[[#This Row],[Column14]],Tabla4[[NIT]:[TOTAL CREDITO]],6,FALSE),0)</f>
        <v>0</v>
      </c>
      <c r="S10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8" s="5"/>
      <c r="AL1068"/>
    </row>
    <row r="1069" spans="1:38" ht="15" customHeight="1">
      <c r="A1069" s="153" t="s">
        <v>1784</v>
      </c>
      <c r="B1069" s="154">
        <v>42982</v>
      </c>
      <c r="C1069" s="153" t="s">
        <v>1229</v>
      </c>
      <c r="D1069" s="153" t="s">
        <v>1546</v>
      </c>
      <c r="E1069" s="153" t="s">
        <v>1230</v>
      </c>
      <c r="F1069" s="153">
        <v>2</v>
      </c>
      <c r="G1069" s="153" t="s">
        <v>43</v>
      </c>
      <c r="H1069" s="153">
        <v>2</v>
      </c>
      <c r="I1069" s="153" t="s">
        <v>1222</v>
      </c>
      <c r="J1069" s="153" t="s">
        <v>10</v>
      </c>
      <c r="K1069" s="153" t="s">
        <v>11</v>
      </c>
      <c r="L1069" s="153"/>
      <c r="M1069" s="153" t="s">
        <v>42</v>
      </c>
      <c r="N1069" s="153">
        <v>890330584</v>
      </c>
      <c r="O1069" s="155">
        <v>7554622</v>
      </c>
      <c r="P1069" s="7"/>
      <c r="Q1069" s="12">
        <f>+IF(IFERROR(VLOOKUP(Tabla3[[#This Row],[Column14]],Tabla4[[NIT]:[TOTAL CREDITO]],3,FALSE),0)="",0,IFERROR(VLOOKUP(Tabla3[[#This Row],[Column14]],Tabla4[[NIT]:[TOTAL CREDITO]],3,FALSE),0))</f>
        <v>548212607</v>
      </c>
      <c r="R1069" s="9">
        <f>+IFERROR(VLOOKUP(Tabla3[[#This Row],[Column14]],Tabla4[[NIT]:[TOTAL CREDITO]],6,FALSE),0)</f>
        <v>0</v>
      </c>
      <c r="S10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69" s="5"/>
      <c r="AL1069"/>
    </row>
    <row r="1070" spans="1:38" ht="15" customHeight="1">
      <c r="A1070" s="153" t="s">
        <v>1784</v>
      </c>
      <c r="B1070" s="154">
        <v>42982</v>
      </c>
      <c r="C1070" s="153" t="s">
        <v>1229</v>
      </c>
      <c r="D1070" s="153" t="s">
        <v>1546</v>
      </c>
      <c r="E1070" s="153" t="s">
        <v>1230</v>
      </c>
      <c r="F1070" s="153">
        <v>1</v>
      </c>
      <c r="G1070" s="153" t="s">
        <v>43</v>
      </c>
      <c r="H1070" s="153">
        <v>1</v>
      </c>
      <c r="I1070" s="153" t="s">
        <v>1222</v>
      </c>
      <c r="J1070" s="153" t="s">
        <v>25</v>
      </c>
      <c r="K1070" s="153" t="s">
        <v>26</v>
      </c>
      <c r="L1070" s="153"/>
      <c r="M1070" s="153" t="s">
        <v>42</v>
      </c>
      <c r="N1070" s="153">
        <v>890330584</v>
      </c>
      <c r="O1070" s="155">
        <v>3521008</v>
      </c>
      <c r="P1070" s="7"/>
      <c r="Q1070" s="12">
        <f>+IF(IFERROR(VLOOKUP(Tabla3[[#This Row],[Column14]],Tabla4[[NIT]:[TOTAL CREDITO]],3,FALSE),0)="",0,IFERROR(VLOOKUP(Tabla3[[#This Row],[Column14]],Tabla4[[NIT]:[TOTAL CREDITO]],3,FALSE),0))</f>
        <v>548212607</v>
      </c>
      <c r="R1070" s="9">
        <f>+IFERROR(VLOOKUP(Tabla3[[#This Row],[Column14]],Tabla4[[NIT]:[TOTAL CREDITO]],6,FALSE),0)</f>
        <v>0</v>
      </c>
      <c r="S10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0" s="5"/>
      <c r="AL1070"/>
    </row>
    <row r="1071" spans="1:38" ht="15" customHeight="1">
      <c r="A1071" s="153" t="s">
        <v>1784</v>
      </c>
      <c r="B1071" s="154">
        <v>42982</v>
      </c>
      <c r="C1071" s="153" t="s">
        <v>1229</v>
      </c>
      <c r="D1071" s="153" t="s">
        <v>1546</v>
      </c>
      <c r="E1071" s="153" t="s">
        <v>1230</v>
      </c>
      <c r="F1071" s="153">
        <v>2</v>
      </c>
      <c r="G1071" s="153" t="s">
        <v>43</v>
      </c>
      <c r="H1071" s="153">
        <v>2</v>
      </c>
      <c r="I1071" s="153" t="s">
        <v>1222</v>
      </c>
      <c r="J1071" s="153" t="s">
        <v>352</v>
      </c>
      <c r="K1071" s="153" t="s">
        <v>472</v>
      </c>
      <c r="L1071" s="153"/>
      <c r="M1071" s="153" t="s">
        <v>42</v>
      </c>
      <c r="N1071" s="153">
        <v>890330584</v>
      </c>
      <c r="O1071" s="155">
        <v>6133613</v>
      </c>
      <c r="P1071" s="7"/>
      <c r="Q1071" s="12">
        <f>+IF(IFERROR(VLOOKUP(Tabla3[[#This Row],[Column14]],Tabla4[[NIT]:[TOTAL CREDITO]],3,FALSE),0)="",0,IFERROR(VLOOKUP(Tabla3[[#This Row],[Column14]],Tabla4[[NIT]:[TOTAL CREDITO]],3,FALSE),0))</f>
        <v>548212607</v>
      </c>
      <c r="R1071" s="9">
        <f>+IFERROR(VLOOKUP(Tabla3[[#This Row],[Column14]],Tabla4[[NIT]:[TOTAL CREDITO]],6,FALSE),0)</f>
        <v>0</v>
      </c>
      <c r="S10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1" s="5"/>
      <c r="AL1071"/>
    </row>
    <row r="1072" spans="1:38" ht="15" customHeight="1">
      <c r="A1072" s="153" t="s">
        <v>1784</v>
      </c>
      <c r="B1072" s="154">
        <v>42982</v>
      </c>
      <c r="C1072" s="153" t="s">
        <v>1229</v>
      </c>
      <c r="D1072" s="153" t="s">
        <v>1546</v>
      </c>
      <c r="E1072" s="153" t="s">
        <v>1230</v>
      </c>
      <c r="F1072" s="153">
        <v>1</v>
      </c>
      <c r="G1072" s="153" t="s">
        <v>43</v>
      </c>
      <c r="H1072" s="153">
        <v>1</v>
      </c>
      <c r="I1072" s="153" t="s">
        <v>1222</v>
      </c>
      <c r="J1072" s="153" t="s">
        <v>1550</v>
      </c>
      <c r="K1072" s="153" t="s">
        <v>1426</v>
      </c>
      <c r="L1072" s="153"/>
      <c r="M1072" s="153" t="s">
        <v>42</v>
      </c>
      <c r="N1072" s="153">
        <v>890330584</v>
      </c>
      <c r="O1072" s="155">
        <v>3521008</v>
      </c>
      <c r="P1072" s="7"/>
      <c r="Q1072" s="12">
        <f>+IF(IFERROR(VLOOKUP(Tabla3[[#This Row],[Column14]],Tabla4[[NIT]:[TOTAL CREDITO]],3,FALSE),0)="",0,IFERROR(VLOOKUP(Tabla3[[#This Row],[Column14]],Tabla4[[NIT]:[TOTAL CREDITO]],3,FALSE),0))</f>
        <v>548212607</v>
      </c>
      <c r="R1072" s="9">
        <f>+IFERROR(VLOOKUP(Tabla3[[#This Row],[Column14]],Tabla4[[NIT]:[TOTAL CREDITO]],6,FALSE),0)</f>
        <v>0</v>
      </c>
      <c r="S10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2" s="5"/>
      <c r="AL1072"/>
    </row>
    <row r="1073" spans="1:38" ht="15" customHeight="1">
      <c r="A1073" s="153" t="s">
        <v>1785</v>
      </c>
      <c r="B1073" s="154">
        <v>42982</v>
      </c>
      <c r="C1073" s="153" t="s">
        <v>1229</v>
      </c>
      <c r="D1073" s="153" t="s">
        <v>1546</v>
      </c>
      <c r="E1073" s="153" t="s">
        <v>1230</v>
      </c>
      <c r="F1073" s="153">
        <v>1</v>
      </c>
      <c r="G1073" s="153" t="s">
        <v>43</v>
      </c>
      <c r="H1073" s="153">
        <v>1</v>
      </c>
      <c r="I1073" s="153" t="s">
        <v>1786</v>
      </c>
      <c r="J1073" s="153" t="s">
        <v>27</v>
      </c>
      <c r="K1073" s="153" t="s">
        <v>26</v>
      </c>
      <c r="L1073" s="153"/>
      <c r="M1073" s="153" t="s">
        <v>42</v>
      </c>
      <c r="N1073" s="153">
        <v>890330584</v>
      </c>
      <c r="O1073" s="155">
        <v>5789916</v>
      </c>
      <c r="P1073" s="7"/>
      <c r="Q1073" s="12">
        <f>+IF(IFERROR(VLOOKUP(Tabla3[[#This Row],[Column14]],Tabla4[[NIT]:[TOTAL CREDITO]],3,FALSE),0)="",0,IFERROR(VLOOKUP(Tabla3[[#This Row],[Column14]],Tabla4[[NIT]:[TOTAL CREDITO]],3,FALSE),0))</f>
        <v>548212607</v>
      </c>
      <c r="R1073" s="9">
        <f>+IFERROR(VLOOKUP(Tabla3[[#This Row],[Column14]],Tabla4[[NIT]:[TOTAL CREDITO]],6,FALSE),0)</f>
        <v>0</v>
      </c>
      <c r="S10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3" s="5"/>
      <c r="AL1073"/>
    </row>
    <row r="1074" spans="1:38" ht="15" customHeight="1">
      <c r="A1074" s="153" t="s">
        <v>1785</v>
      </c>
      <c r="B1074" s="154">
        <v>42982</v>
      </c>
      <c r="C1074" s="153" t="s">
        <v>1229</v>
      </c>
      <c r="D1074" s="153" t="s">
        <v>1546</v>
      </c>
      <c r="E1074" s="153" t="s">
        <v>1230</v>
      </c>
      <c r="F1074" s="153">
        <v>1</v>
      </c>
      <c r="G1074" s="153" t="s">
        <v>43</v>
      </c>
      <c r="H1074" s="153">
        <v>1</v>
      </c>
      <c r="I1074" s="153" t="s">
        <v>1786</v>
      </c>
      <c r="J1074" s="153" t="s">
        <v>25</v>
      </c>
      <c r="K1074" s="153" t="s">
        <v>26</v>
      </c>
      <c r="L1074" s="153"/>
      <c r="M1074" s="153" t="s">
        <v>42</v>
      </c>
      <c r="N1074" s="153">
        <v>890330584</v>
      </c>
      <c r="O1074" s="155">
        <v>3521008</v>
      </c>
      <c r="P1074" s="7"/>
      <c r="Q1074" s="12">
        <f>+IF(IFERROR(VLOOKUP(Tabla3[[#This Row],[Column14]],Tabla4[[NIT]:[TOTAL CREDITO]],3,FALSE),0)="",0,IFERROR(VLOOKUP(Tabla3[[#This Row],[Column14]],Tabla4[[NIT]:[TOTAL CREDITO]],3,FALSE),0))</f>
        <v>548212607</v>
      </c>
      <c r="R1074" s="9">
        <f>+IFERROR(VLOOKUP(Tabla3[[#This Row],[Column14]],Tabla4[[NIT]:[TOTAL CREDITO]],6,FALSE),0)</f>
        <v>0</v>
      </c>
      <c r="S10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4" s="5"/>
      <c r="AL1074"/>
    </row>
    <row r="1075" spans="1:38" ht="15" customHeight="1">
      <c r="A1075" s="153" t="s">
        <v>1785</v>
      </c>
      <c r="B1075" s="154">
        <v>42982</v>
      </c>
      <c r="C1075" s="153" t="s">
        <v>1229</v>
      </c>
      <c r="D1075" s="153" t="s">
        <v>1546</v>
      </c>
      <c r="E1075" s="153" t="s">
        <v>1230</v>
      </c>
      <c r="F1075" s="153">
        <v>1</v>
      </c>
      <c r="G1075" s="153" t="s">
        <v>43</v>
      </c>
      <c r="H1075" s="153">
        <v>1</v>
      </c>
      <c r="I1075" s="153" t="s">
        <v>1786</v>
      </c>
      <c r="J1075" s="153" t="s">
        <v>352</v>
      </c>
      <c r="K1075" s="153" t="s">
        <v>353</v>
      </c>
      <c r="L1075" s="153"/>
      <c r="M1075" s="153" t="s">
        <v>42</v>
      </c>
      <c r="N1075" s="153">
        <v>890330584</v>
      </c>
      <c r="O1075" s="155">
        <v>6133613</v>
      </c>
      <c r="P1075" s="7"/>
      <c r="Q1075" s="12">
        <f>+IF(IFERROR(VLOOKUP(Tabla3[[#This Row],[Column14]],Tabla4[[NIT]:[TOTAL CREDITO]],3,FALSE),0)="",0,IFERROR(VLOOKUP(Tabla3[[#This Row],[Column14]],Tabla4[[NIT]:[TOTAL CREDITO]],3,FALSE),0))</f>
        <v>548212607</v>
      </c>
      <c r="R1075" s="9">
        <f>+IFERROR(VLOOKUP(Tabla3[[#This Row],[Column14]],Tabla4[[NIT]:[TOTAL CREDITO]],6,FALSE),0)</f>
        <v>0</v>
      </c>
      <c r="S10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5" s="5"/>
      <c r="AL1075"/>
    </row>
    <row r="1076" spans="1:38" ht="15" customHeight="1">
      <c r="A1076" s="153" t="s">
        <v>1785</v>
      </c>
      <c r="B1076" s="154">
        <v>42982</v>
      </c>
      <c r="C1076" s="153" t="s">
        <v>1229</v>
      </c>
      <c r="D1076" s="153" t="s">
        <v>1546</v>
      </c>
      <c r="E1076" s="153" t="s">
        <v>1230</v>
      </c>
      <c r="F1076" s="153">
        <v>1</v>
      </c>
      <c r="G1076" s="153" t="s">
        <v>43</v>
      </c>
      <c r="H1076" s="153">
        <v>1</v>
      </c>
      <c r="I1076" s="153" t="s">
        <v>1786</v>
      </c>
      <c r="J1076" s="153" t="s">
        <v>352</v>
      </c>
      <c r="K1076" s="153" t="s">
        <v>44</v>
      </c>
      <c r="L1076" s="153"/>
      <c r="M1076" s="153" t="s">
        <v>42</v>
      </c>
      <c r="N1076" s="153">
        <v>890330584</v>
      </c>
      <c r="O1076" s="155">
        <v>6133613</v>
      </c>
      <c r="P1076" s="7"/>
      <c r="Q1076" s="12">
        <f>+IF(IFERROR(VLOOKUP(Tabla3[[#This Row],[Column14]],Tabla4[[NIT]:[TOTAL CREDITO]],3,FALSE),0)="",0,IFERROR(VLOOKUP(Tabla3[[#This Row],[Column14]],Tabla4[[NIT]:[TOTAL CREDITO]],3,FALSE),0))</f>
        <v>548212607</v>
      </c>
      <c r="R1076" s="9">
        <f>+IFERROR(VLOOKUP(Tabla3[[#This Row],[Column14]],Tabla4[[NIT]:[TOTAL CREDITO]],6,FALSE),0)</f>
        <v>0</v>
      </c>
      <c r="S10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6" s="5"/>
      <c r="AL1076"/>
    </row>
    <row r="1077" spans="1:38" ht="15" customHeight="1">
      <c r="A1077" s="153" t="s">
        <v>1785</v>
      </c>
      <c r="B1077" s="154">
        <v>42982</v>
      </c>
      <c r="C1077" s="153" t="s">
        <v>1229</v>
      </c>
      <c r="D1077" s="153" t="s">
        <v>1546</v>
      </c>
      <c r="E1077" s="153" t="s">
        <v>1230</v>
      </c>
      <c r="F1077" s="153">
        <v>1</v>
      </c>
      <c r="G1077" s="153" t="s">
        <v>43</v>
      </c>
      <c r="H1077" s="153">
        <v>1</v>
      </c>
      <c r="I1077" s="153" t="s">
        <v>1786</v>
      </c>
      <c r="J1077" s="153" t="s">
        <v>352</v>
      </c>
      <c r="K1077" s="153" t="s">
        <v>17</v>
      </c>
      <c r="L1077" s="153"/>
      <c r="M1077" s="153" t="s">
        <v>42</v>
      </c>
      <c r="N1077" s="153">
        <v>890330584</v>
      </c>
      <c r="O1077" s="155">
        <v>6133613</v>
      </c>
      <c r="P1077" s="7"/>
      <c r="Q1077" s="12">
        <f>+IF(IFERROR(VLOOKUP(Tabla3[[#This Row],[Column14]],Tabla4[[NIT]:[TOTAL CREDITO]],3,FALSE),0)="",0,IFERROR(VLOOKUP(Tabla3[[#This Row],[Column14]],Tabla4[[NIT]:[TOTAL CREDITO]],3,FALSE),0))</f>
        <v>548212607</v>
      </c>
      <c r="R1077" s="9">
        <f>+IFERROR(VLOOKUP(Tabla3[[#This Row],[Column14]],Tabla4[[NIT]:[TOTAL CREDITO]],6,FALSE),0)</f>
        <v>0</v>
      </c>
      <c r="S10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7" s="5"/>
      <c r="AL1077"/>
    </row>
    <row r="1078" spans="1:38" ht="15" customHeight="1">
      <c r="A1078" s="153" t="s">
        <v>1785</v>
      </c>
      <c r="B1078" s="154">
        <v>42982</v>
      </c>
      <c r="C1078" s="153" t="s">
        <v>1229</v>
      </c>
      <c r="D1078" s="153" t="s">
        <v>1546</v>
      </c>
      <c r="E1078" s="153" t="s">
        <v>1230</v>
      </c>
      <c r="F1078" s="153">
        <v>2</v>
      </c>
      <c r="G1078" s="153" t="s">
        <v>43</v>
      </c>
      <c r="H1078" s="153">
        <v>2</v>
      </c>
      <c r="I1078" s="153" t="s">
        <v>1786</v>
      </c>
      <c r="J1078" s="153" t="s">
        <v>352</v>
      </c>
      <c r="K1078" s="153" t="s">
        <v>472</v>
      </c>
      <c r="L1078" s="153"/>
      <c r="M1078" s="153" t="s">
        <v>42</v>
      </c>
      <c r="N1078" s="153">
        <v>890330584</v>
      </c>
      <c r="O1078" s="155">
        <v>6133613</v>
      </c>
      <c r="P1078" s="7"/>
      <c r="Q1078" s="12">
        <f>+IF(IFERROR(VLOOKUP(Tabla3[[#This Row],[Column14]],Tabla4[[NIT]:[TOTAL CREDITO]],3,FALSE),0)="",0,IFERROR(VLOOKUP(Tabla3[[#This Row],[Column14]],Tabla4[[NIT]:[TOTAL CREDITO]],3,FALSE),0))</f>
        <v>548212607</v>
      </c>
      <c r="R1078" s="9">
        <f>+IFERROR(VLOOKUP(Tabla3[[#This Row],[Column14]],Tabla4[[NIT]:[TOTAL CREDITO]],6,FALSE),0)</f>
        <v>0</v>
      </c>
      <c r="S10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8" s="5"/>
      <c r="AL1078"/>
    </row>
    <row r="1079" spans="1:38" ht="15" customHeight="1">
      <c r="A1079" s="153" t="s">
        <v>1785</v>
      </c>
      <c r="B1079" s="154">
        <v>42982</v>
      </c>
      <c r="C1079" s="153" t="s">
        <v>1229</v>
      </c>
      <c r="D1079" s="153" t="s">
        <v>1546</v>
      </c>
      <c r="E1079" s="153" t="s">
        <v>1230</v>
      </c>
      <c r="F1079" s="153">
        <v>1</v>
      </c>
      <c r="G1079" s="153" t="s">
        <v>43</v>
      </c>
      <c r="H1079" s="153">
        <v>1</v>
      </c>
      <c r="I1079" s="153" t="s">
        <v>1786</v>
      </c>
      <c r="J1079" s="153" t="s">
        <v>1428</v>
      </c>
      <c r="K1079" s="153" t="s">
        <v>32</v>
      </c>
      <c r="L1079" s="153"/>
      <c r="M1079" s="153" t="s">
        <v>42</v>
      </c>
      <c r="N1079" s="153">
        <v>890330584</v>
      </c>
      <c r="O1079" s="155">
        <v>3067227</v>
      </c>
      <c r="P1079" s="7"/>
      <c r="Q1079" s="12">
        <f>+IF(IFERROR(VLOOKUP(Tabla3[[#This Row],[Column14]],Tabla4[[NIT]:[TOTAL CREDITO]],3,FALSE),0)="",0,IFERROR(VLOOKUP(Tabla3[[#This Row],[Column14]],Tabla4[[NIT]:[TOTAL CREDITO]],3,FALSE),0))</f>
        <v>548212607</v>
      </c>
      <c r="R1079" s="9">
        <f>+IFERROR(VLOOKUP(Tabla3[[#This Row],[Column14]],Tabla4[[NIT]:[TOTAL CREDITO]],6,FALSE),0)</f>
        <v>0</v>
      </c>
      <c r="S10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79" s="5"/>
      <c r="AL1079"/>
    </row>
    <row r="1080" spans="1:38" ht="15" customHeight="1">
      <c r="A1080" s="153" t="s">
        <v>1785</v>
      </c>
      <c r="B1080" s="154">
        <v>42982</v>
      </c>
      <c r="C1080" s="153" t="s">
        <v>1229</v>
      </c>
      <c r="D1080" s="153" t="s">
        <v>1546</v>
      </c>
      <c r="E1080" s="153" t="s">
        <v>1230</v>
      </c>
      <c r="F1080" s="153">
        <v>1</v>
      </c>
      <c r="G1080" s="153" t="s">
        <v>43</v>
      </c>
      <c r="H1080" s="153">
        <v>1</v>
      </c>
      <c r="I1080" s="153" t="s">
        <v>1786</v>
      </c>
      <c r="J1080" s="153" t="s">
        <v>1433</v>
      </c>
      <c r="K1080" s="153" t="s">
        <v>16</v>
      </c>
      <c r="L1080" s="153"/>
      <c r="M1080" s="153" t="s">
        <v>42</v>
      </c>
      <c r="N1080" s="153">
        <v>890330584</v>
      </c>
      <c r="O1080" s="155">
        <v>3941176</v>
      </c>
      <c r="P1080" s="7"/>
      <c r="Q1080" s="12">
        <f>+IF(IFERROR(VLOOKUP(Tabla3[[#This Row],[Column14]],Tabla4[[NIT]:[TOTAL CREDITO]],3,FALSE),0)="",0,IFERROR(VLOOKUP(Tabla3[[#This Row],[Column14]],Tabla4[[NIT]:[TOTAL CREDITO]],3,FALSE),0))</f>
        <v>548212607</v>
      </c>
      <c r="R1080" s="9">
        <f>+IFERROR(VLOOKUP(Tabla3[[#This Row],[Column14]],Tabla4[[NIT]:[TOTAL CREDITO]],6,FALSE),0)</f>
        <v>0</v>
      </c>
      <c r="S10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0" s="5"/>
      <c r="AL1080"/>
    </row>
    <row r="1081" spans="1:38" ht="15" customHeight="1">
      <c r="A1081" s="153" t="s">
        <v>1787</v>
      </c>
      <c r="B1081" s="154">
        <v>42982</v>
      </c>
      <c r="C1081" s="153" t="s">
        <v>1229</v>
      </c>
      <c r="D1081" s="153" t="s">
        <v>1546</v>
      </c>
      <c r="E1081" s="153" t="s">
        <v>1230</v>
      </c>
      <c r="F1081" s="153">
        <v>3</v>
      </c>
      <c r="G1081" s="153" t="s">
        <v>43</v>
      </c>
      <c r="H1081" s="153">
        <v>3</v>
      </c>
      <c r="I1081" s="153" t="s">
        <v>1223</v>
      </c>
      <c r="J1081" s="153" t="s">
        <v>14</v>
      </c>
      <c r="K1081" s="153" t="s">
        <v>16</v>
      </c>
      <c r="L1081" s="153"/>
      <c r="M1081" s="153" t="s">
        <v>47</v>
      </c>
      <c r="N1081" s="153">
        <v>890330584</v>
      </c>
      <c r="O1081" s="155">
        <v>3360504</v>
      </c>
      <c r="P1081" s="7"/>
      <c r="Q1081" s="12">
        <f>+IF(IFERROR(VLOOKUP(Tabla3[[#This Row],[Column14]],Tabla4[[NIT]:[TOTAL CREDITO]],3,FALSE),0)="",0,IFERROR(VLOOKUP(Tabla3[[#This Row],[Column14]],Tabla4[[NIT]:[TOTAL CREDITO]],3,FALSE),0))</f>
        <v>548212607</v>
      </c>
      <c r="R1081" s="9">
        <f>+IFERROR(VLOOKUP(Tabla3[[#This Row],[Column14]],Tabla4[[NIT]:[TOTAL CREDITO]],6,FALSE),0)</f>
        <v>0</v>
      </c>
      <c r="S10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1" s="5"/>
      <c r="AL1081"/>
    </row>
    <row r="1082" spans="1:38" ht="15" customHeight="1">
      <c r="A1082" s="153" t="s">
        <v>1787</v>
      </c>
      <c r="B1082" s="154">
        <v>42982</v>
      </c>
      <c r="C1082" s="153" t="s">
        <v>1229</v>
      </c>
      <c r="D1082" s="153" t="s">
        <v>1546</v>
      </c>
      <c r="E1082" s="153" t="s">
        <v>1230</v>
      </c>
      <c r="F1082" s="153">
        <v>1</v>
      </c>
      <c r="G1082" s="153" t="s">
        <v>43</v>
      </c>
      <c r="H1082" s="153">
        <v>1</v>
      </c>
      <c r="I1082" s="153" t="s">
        <v>1223</v>
      </c>
      <c r="J1082" s="153" t="s">
        <v>27</v>
      </c>
      <c r="K1082" s="153" t="s">
        <v>32</v>
      </c>
      <c r="L1082" s="153"/>
      <c r="M1082" s="153" t="s">
        <v>47</v>
      </c>
      <c r="N1082" s="153">
        <v>890330584</v>
      </c>
      <c r="O1082" s="155">
        <v>5789916</v>
      </c>
      <c r="P1082" s="7"/>
      <c r="Q1082" s="12">
        <f>+IF(IFERROR(VLOOKUP(Tabla3[[#This Row],[Column14]],Tabla4[[NIT]:[TOTAL CREDITO]],3,FALSE),0)="",0,IFERROR(VLOOKUP(Tabla3[[#This Row],[Column14]],Tabla4[[NIT]:[TOTAL CREDITO]],3,FALSE),0))</f>
        <v>548212607</v>
      </c>
      <c r="R1082" s="9">
        <f>+IFERROR(VLOOKUP(Tabla3[[#This Row],[Column14]],Tabla4[[NIT]:[TOTAL CREDITO]],6,FALSE),0)</f>
        <v>0</v>
      </c>
      <c r="S10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2" s="5"/>
      <c r="AL1082"/>
    </row>
    <row r="1083" spans="1:38" ht="15" customHeight="1">
      <c r="A1083" s="153" t="s">
        <v>1787</v>
      </c>
      <c r="B1083" s="154">
        <v>42982</v>
      </c>
      <c r="C1083" s="153" t="s">
        <v>1229</v>
      </c>
      <c r="D1083" s="153" t="s">
        <v>1546</v>
      </c>
      <c r="E1083" s="153" t="s">
        <v>1230</v>
      </c>
      <c r="F1083" s="153">
        <v>2</v>
      </c>
      <c r="G1083" s="153" t="s">
        <v>43</v>
      </c>
      <c r="H1083" s="153">
        <v>2</v>
      </c>
      <c r="I1083" s="153" t="s">
        <v>1223</v>
      </c>
      <c r="J1083" s="153" t="s">
        <v>27</v>
      </c>
      <c r="K1083" s="153" t="s">
        <v>16</v>
      </c>
      <c r="L1083" s="153"/>
      <c r="M1083" s="153" t="s">
        <v>47</v>
      </c>
      <c r="N1083" s="153">
        <v>890330584</v>
      </c>
      <c r="O1083" s="155">
        <v>5789916</v>
      </c>
      <c r="P1083" s="7"/>
      <c r="Q1083" s="12">
        <f>+IF(IFERROR(VLOOKUP(Tabla3[[#This Row],[Column14]],Tabla4[[NIT]:[TOTAL CREDITO]],3,FALSE),0)="",0,IFERROR(VLOOKUP(Tabla3[[#This Row],[Column14]],Tabla4[[NIT]:[TOTAL CREDITO]],3,FALSE),0))</f>
        <v>548212607</v>
      </c>
      <c r="R1083" s="9">
        <f>+IFERROR(VLOOKUP(Tabla3[[#This Row],[Column14]],Tabla4[[NIT]:[TOTAL CREDITO]],6,FALSE),0)</f>
        <v>0</v>
      </c>
      <c r="S10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3" s="5"/>
      <c r="AL1083"/>
    </row>
    <row r="1084" spans="1:38" ht="15" customHeight="1">
      <c r="A1084" s="153" t="s">
        <v>1787</v>
      </c>
      <c r="B1084" s="154">
        <v>42982</v>
      </c>
      <c r="C1084" s="153" t="s">
        <v>1229</v>
      </c>
      <c r="D1084" s="153" t="s">
        <v>1546</v>
      </c>
      <c r="E1084" s="153" t="s">
        <v>1230</v>
      </c>
      <c r="F1084" s="153">
        <v>1</v>
      </c>
      <c r="G1084" s="153" t="s">
        <v>43</v>
      </c>
      <c r="H1084" s="153">
        <v>1</v>
      </c>
      <c r="I1084" s="153" t="s">
        <v>1223</v>
      </c>
      <c r="J1084" s="153" t="s">
        <v>27</v>
      </c>
      <c r="K1084" s="153" t="s">
        <v>26</v>
      </c>
      <c r="L1084" s="153"/>
      <c r="M1084" s="153" t="s">
        <v>47</v>
      </c>
      <c r="N1084" s="153">
        <v>890330584</v>
      </c>
      <c r="O1084" s="155">
        <v>5789916</v>
      </c>
      <c r="P1084" s="7"/>
      <c r="Q1084" s="12">
        <f>+IF(IFERROR(VLOOKUP(Tabla3[[#This Row],[Column14]],Tabla4[[NIT]:[TOTAL CREDITO]],3,FALSE),0)="",0,IFERROR(VLOOKUP(Tabla3[[#This Row],[Column14]],Tabla4[[NIT]:[TOTAL CREDITO]],3,FALSE),0))</f>
        <v>548212607</v>
      </c>
      <c r="R1084" s="9">
        <f>+IFERROR(VLOOKUP(Tabla3[[#This Row],[Column14]],Tabla4[[NIT]:[TOTAL CREDITO]],6,FALSE),0)</f>
        <v>0</v>
      </c>
      <c r="S10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4" s="5"/>
      <c r="AL1084"/>
    </row>
    <row r="1085" spans="1:38" ht="15" customHeight="1">
      <c r="A1085" s="153" t="s">
        <v>1787</v>
      </c>
      <c r="B1085" s="154">
        <v>42982</v>
      </c>
      <c r="C1085" s="153" t="s">
        <v>1229</v>
      </c>
      <c r="D1085" s="153" t="s">
        <v>1546</v>
      </c>
      <c r="E1085" s="153" t="s">
        <v>1230</v>
      </c>
      <c r="F1085" s="153">
        <v>1</v>
      </c>
      <c r="G1085" s="153" t="s">
        <v>43</v>
      </c>
      <c r="H1085" s="153">
        <v>1</v>
      </c>
      <c r="I1085" s="153" t="s">
        <v>1223</v>
      </c>
      <c r="J1085" s="153" t="s">
        <v>10</v>
      </c>
      <c r="K1085" s="153" t="s">
        <v>11</v>
      </c>
      <c r="L1085" s="153"/>
      <c r="M1085" s="153" t="s">
        <v>47</v>
      </c>
      <c r="N1085" s="153">
        <v>890330584</v>
      </c>
      <c r="O1085" s="155">
        <v>7554622</v>
      </c>
      <c r="P1085" s="7"/>
      <c r="Q1085" s="12">
        <f>+IF(IFERROR(VLOOKUP(Tabla3[[#This Row],[Column14]],Tabla4[[NIT]:[TOTAL CREDITO]],3,FALSE),0)="",0,IFERROR(VLOOKUP(Tabla3[[#This Row],[Column14]],Tabla4[[NIT]:[TOTAL CREDITO]],3,FALSE),0))</f>
        <v>548212607</v>
      </c>
      <c r="R1085" s="9">
        <f>+IFERROR(VLOOKUP(Tabla3[[#This Row],[Column14]],Tabla4[[NIT]:[TOTAL CREDITO]],6,FALSE),0)</f>
        <v>0</v>
      </c>
      <c r="S10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5" s="5"/>
      <c r="AL1085"/>
    </row>
    <row r="1086" spans="1:38" ht="15" customHeight="1">
      <c r="A1086" s="153" t="s">
        <v>1787</v>
      </c>
      <c r="B1086" s="154">
        <v>42982</v>
      </c>
      <c r="C1086" s="153" t="s">
        <v>1229</v>
      </c>
      <c r="D1086" s="153" t="s">
        <v>1546</v>
      </c>
      <c r="E1086" s="153" t="s">
        <v>1230</v>
      </c>
      <c r="F1086" s="153">
        <v>1</v>
      </c>
      <c r="G1086" s="153" t="s">
        <v>43</v>
      </c>
      <c r="H1086" s="153">
        <v>1</v>
      </c>
      <c r="I1086" s="153" t="s">
        <v>1223</v>
      </c>
      <c r="J1086" s="153" t="s">
        <v>25</v>
      </c>
      <c r="K1086" s="153" t="s">
        <v>26</v>
      </c>
      <c r="L1086" s="153"/>
      <c r="M1086" s="153" t="s">
        <v>47</v>
      </c>
      <c r="N1086" s="153">
        <v>890330584</v>
      </c>
      <c r="O1086" s="155">
        <v>3521008</v>
      </c>
      <c r="P1086" s="7"/>
      <c r="Q1086" s="12">
        <f>+IF(IFERROR(VLOOKUP(Tabla3[[#This Row],[Column14]],Tabla4[[NIT]:[TOTAL CREDITO]],3,FALSE),0)="",0,IFERROR(VLOOKUP(Tabla3[[#This Row],[Column14]],Tabla4[[NIT]:[TOTAL CREDITO]],3,FALSE),0))</f>
        <v>548212607</v>
      </c>
      <c r="R1086" s="9">
        <f>+IFERROR(VLOOKUP(Tabla3[[#This Row],[Column14]],Tabla4[[NIT]:[TOTAL CREDITO]],6,FALSE),0)</f>
        <v>0</v>
      </c>
      <c r="S10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6" s="5"/>
      <c r="AL1086"/>
    </row>
    <row r="1087" spans="1:38" ht="15" customHeight="1">
      <c r="A1087" s="153" t="s">
        <v>1787</v>
      </c>
      <c r="B1087" s="154">
        <v>42982</v>
      </c>
      <c r="C1087" s="153" t="s">
        <v>1229</v>
      </c>
      <c r="D1087" s="153" t="s">
        <v>1546</v>
      </c>
      <c r="E1087" s="153" t="s">
        <v>1230</v>
      </c>
      <c r="F1087" s="153">
        <v>2</v>
      </c>
      <c r="G1087" s="153" t="s">
        <v>43</v>
      </c>
      <c r="H1087" s="153">
        <v>2</v>
      </c>
      <c r="I1087" s="153" t="s">
        <v>1223</v>
      </c>
      <c r="J1087" s="153" t="s">
        <v>352</v>
      </c>
      <c r="K1087" s="153" t="s">
        <v>353</v>
      </c>
      <c r="L1087" s="153"/>
      <c r="M1087" s="153" t="s">
        <v>47</v>
      </c>
      <c r="N1087" s="153">
        <v>890330584</v>
      </c>
      <c r="O1087" s="155">
        <v>6133613</v>
      </c>
      <c r="P1087" s="7"/>
      <c r="Q1087" s="12">
        <f>+IF(IFERROR(VLOOKUP(Tabla3[[#This Row],[Column14]],Tabla4[[NIT]:[TOTAL CREDITO]],3,FALSE),0)="",0,IFERROR(VLOOKUP(Tabla3[[#This Row],[Column14]],Tabla4[[NIT]:[TOTAL CREDITO]],3,FALSE),0))</f>
        <v>548212607</v>
      </c>
      <c r="R1087" s="9">
        <f>+IFERROR(VLOOKUP(Tabla3[[#This Row],[Column14]],Tabla4[[NIT]:[TOTAL CREDITO]],6,FALSE),0)</f>
        <v>0</v>
      </c>
      <c r="S10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7" s="5"/>
      <c r="AL1087"/>
    </row>
    <row r="1088" spans="1:38" ht="15" customHeight="1">
      <c r="A1088" s="153" t="s">
        <v>1787</v>
      </c>
      <c r="B1088" s="154">
        <v>42982</v>
      </c>
      <c r="C1088" s="153" t="s">
        <v>1229</v>
      </c>
      <c r="D1088" s="153" t="s">
        <v>1546</v>
      </c>
      <c r="E1088" s="153" t="s">
        <v>1230</v>
      </c>
      <c r="F1088" s="153">
        <v>2</v>
      </c>
      <c r="G1088" s="153" t="s">
        <v>43</v>
      </c>
      <c r="H1088" s="153">
        <v>2</v>
      </c>
      <c r="I1088" s="153" t="s">
        <v>1223</v>
      </c>
      <c r="J1088" s="153" t="s">
        <v>352</v>
      </c>
      <c r="K1088" s="153" t="s">
        <v>17</v>
      </c>
      <c r="L1088" s="153"/>
      <c r="M1088" s="153" t="s">
        <v>47</v>
      </c>
      <c r="N1088" s="153">
        <v>890330584</v>
      </c>
      <c r="O1088" s="155">
        <v>6133613</v>
      </c>
      <c r="P1088" s="7"/>
      <c r="Q1088" s="12">
        <f>+IF(IFERROR(VLOOKUP(Tabla3[[#This Row],[Column14]],Tabla4[[NIT]:[TOTAL CREDITO]],3,FALSE),0)="",0,IFERROR(VLOOKUP(Tabla3[[#This Row],[Column14]],Tabla4[[NIT]:[TOTAL CREDITO]],3,FALSE),0))</f>
        <v>548212607</v>
      </c>
      <c r="R1088" s="9">
        <f>+IFERROR(VLOOKUP(Tabla3[[#This Row],[Column14]],Tabla4[[NIT]:[TOTAL CREDITO]],6,FALSE),0)</f>
        <v>0</v>
      </c>
      <c r="S10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8" s="5"/>
      <c r="AL1088"/>
    </row>
    <row r="1089" spans="1:38" ht="15" customHeight="1">
      <c r="A1089" s="153" t="s">
        <v>1787</v>
      </c>
      <c r="B1089" s="154">
        <v>42982</v>
      </c>
      <c r="C1089" s="153" t="s">
        <v>1229</v>
      </c>
      <c r="D1089" s="153" t="s">
        <v>1546</v>
      </c>
      <c r="E1089" s="153" t="s">
        <v>1230</v>
      </c>
      <c r="F1089" s="153">
        <v>3</v>
      </c>
      <c r="G1089" s="153" t="s">
        <v>43</v>
      </c>
      <c r="H1089" s="153">
        <v>3</v>
      </c>
      <c r="I1089" s="153" t="s">
        <v>1223</v>
      </c>
      <c r="J1089" s="153" t="s">
        <v>352</v>
      </c>
      <c r="K1089" s="153" t="s">
        <v>472</v>
      </c>
      <c r="L1089" s="153"/>
      <c r="M1089" s="153" t="s">
        <v>47</v>
      </c>
      <c r="N1089" s="153">
        <v>890330584</v>
      </c>
      <c r="O1089" s="155">
        <v>6133613</v>
      </c>
      <c r="P1089" s="7"/>
      <c r="Q1089" s="12">
        <f>+IF(IFERROR(VLOOKUP(Tabla3[[#This Row],[Column14]],Tabla4[[NIT]:[TOTAL CREDITO]],3,FALSE),0)="",0,IFERROR(VLOOKUP(Tabla3[[#This Row],[Column14]],Tabla4[[NIT]:[TOTAL CREDITO]],3,FALSE),0))</f>
        <v>548212607</v>
      </c>
      <c r="R1089" s="9">
        <f>+IFERROR(VLOOKUP(Tabla3[[#This Row],[Column14]],Tabla4[[NIT]:[TOTAL CREDITO]],6,FALSE),0)</f>
        <v>0</v>
      </c>
      <c r="S10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89" s="5"/>
      <c r="AL1089"/>
    </row>
    <row r="1090" spans="1:38" ht="15" customHeight="1">
      <c r="A1090" s="153" t="s">
        <v>1787</v>
      </c>
      <c r="B1090" s="154">
        <v>42982</v>
      </c>
      <c r="C1090" s="153" t="s">
        <v>1229</v>
      </c>
      <c r="D1090" s="153" t="s">
        <v>1546</v>
      </c>
      <c r="E1090" s="153" t="s">
        <v>1230</v>
      </c>
      <c r="F1090" s="153">
        <v>1</v>
      </c>
      <c r="G1090" s="153" t="s">
        <v>43</v>
      </c>
      <c r="H1090" s="153">
        <v>1</v>
      </c>
      <c r="I1090" s="153" t="s">
        <v>1223</v>
      </c>
      <c r="J1090" s="153" t="s">
        <v>1428</v>
      </c>
      <c r="K1090" s="153" t="s">
        <v>1430</v>
      </c>
      <c r="L1090" s="153"/>
      <c r="M1090" s="153" t="s">
        <v>47</v>
      </c>
      <c r="N1090" s="153">
        <v>890330584</v>
      </c>
      <c r="O1090" s="155">
        <v>3067227</v>
      </c>
      <c r="P1090" s="7"/>
      <c r="Q1090" s="12">
        <f>+IF(IFERROR(VLOOKUP(Tabla3[[#This Row],[Column14]],Tabla4[[NIT]:[TOTAL CREDITO]],3,FALSE),0)="",0,IFERROR(VLOOKUP(Tabla3[[#This Row],[Column14]],Tabla4[[NIT]:[TOTAL CREDITO]],3,FALSE),0))</f>
        <v>548212607</v>
      </c>
      <c r="R1090" s="9">
        <f>+IFERROR(VLOOKUP(Tabla3[[#This Row],[Column14]],Tabla4[[NIT]:[TOTAL CREDITO]],6,FALSE),0)</f>
        <v>0</v>
      </c>
      <c r="S10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0" s="5"/>
      <c r="AL1090"/>
    </row>
    <row r="1091" spans="1:38" ht="15" customHeight="1">
      <c r="A1091" s="153" t="s">
        <v>1787</v>
      </c>
      <c r="B1091" s="154">
        <v>42982</v>
      </c>
      <c r="C1091" s="153" t="s">
        <v>1229</v>
      </c>
      <c r="D1091" s="153" t="s">
        <v>1546</v>
      </c>
      <c r="E1091" s="153" t="s">
        <v>1230</v>
      </c>
      <c r="F1091" s="153">
        <v>12</v>
      </c>
      <c r="G1091" s="153" t="s">
        <v>43</v>
      </c>
      <c r="H1091" s="153">
        <v>12</v>
      </c>
      <c r="I1091" s="153" t="s">
        <v>1223</v>
      </c>
      <c r="J1091" s="153" t="s">
        <v>1428</v>
      </c>
      <c r="K1091" s="153" t="s">
        <v>32</v>
      </c>
      <c r="L1091" s="153"/>
      <c r="M1091" s="153" t="s">
        <v>47</v>
      </c>
      <c r="N1091" s="153">
        <v>890330584</v>
      </c>
      <c r="O1091" s="155">
        <v>3067227</v>
      </c>
      <c r="P1091" s="7"/>
      <c r="Q1091" s="12">
        <f>+IF(IFERROR(VLOOKUP(Tabla3[[#This Row],[Column14]],Tabla4[[NIT]:[TOTAL CREDITO]],3,FALSE),0)="",0,IFERROR(VLOOKUP(Tabla3[[#This Row],[Column14]],Tabla4[[NIT]:[TOTAL CREDITO]],3,FALSE),0))</f>
        <v>548212607</v>
      </c>
      <c r="R1091" s="9">
        <f>+IFERROR(VLOOKUP(Tabla3[[#This Row],[Column14]],Tabla4[[NIT]:[TOTAL CREDITO]],6,FALSE),0)</f>
        <v>0</v>
      </c>
      <c r="S10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1" s="5"/>
      <c r="AL1091"/>
    </row>
    <row r="1092" spans="1:38" ht="15" customHeight="1">
      <c r="A1092" s="153" t="s">
        <v>1787</v>
      </c>
      <c r="B1092" s="154">
        <v>42982</v>
      </c>
      <c r="C1092" s="153" t="s">
        <v>1229</v>
      </c>
      <c r="D1092" s="153" t="s">
        <v>1546</v>
      </c>
      <c r="E1092" s="153" t="s">
        <v>1230</v>
      </c>
      <c r="F1092" s="153">
        <v>2</v>
      </c>
      <c r="G1092" s="153" t="s">
        <v>43</v>
      </c>
      <c r="H1092" s="153">
        <v>2</v>
      </c>
      <c r="I1092" s="153" t="s">
        <v>1223</v>
      </c>
      <c r="J1092" s="153" t="s">
        <v>1433</v>
      </c>
      <c r="K1092" s="153" t="s">
        <v>1426</v>
      </c>
      <c r="L1092" s="153"/>
      <c r="M1092" s="153" t="s">
        <v>47</v>
      </c>
      <c r="N1092" s="153">
        <v>890330584</v>
      </c>
      <c r="O1092" s="155">
        <v>3941176</v>
      </c>
      <c r="P1092" s="7"/>
      <c r="Q1092" s="12">
        <f>+IF(IFERROR(VLOOKUP(Tabla3[[#This Row],[Column14]],Tabla4[[NIT]:[TOTAL CREDITO]],3,FALSE),0)="",0,IFERROR(VLOOKUP(Tabla3[[#This Row],[Column14]],Tabla4[[NIT]:[TOTAL CREDITO]],3,FALSE),0))</f>
        <v>548212607</v>
      </c>
      <c r="R1092" s="9">
        <f>+IFERROR(VLOOKUP(Tabla3[[#This Row],[Column14]],Tabla4[[NIT]:[TOTAL CREDITO]],6,FALSE),0)</f>
        <v>0</v>
      </c>
      <c r="S10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2" s="5"/>
      <c r="AL1092"/>
    </row>
    <row r="1093" spans="1:38" ht="15" customHeight="1">
      <c r="A1093" s="153" t="s">
        <v>1787</v>
      </c>
      <c r="B1093" s="154">
        <v>42982</v>
      </c>
      <c r="C1093" s="153" t="s">
        <v>1229</v>
      </c>
      <c r="D1093" s="153" t="s">
        <v>1546</v>
      </c>
      <c r="E1093" s="153" t="s">
        <v>1230</v>
      </c>
      <c r="F1093" s="153">
        <v>1</v>
      </c>
      <c r="G1093" s="153" t="s">
        <v>43</v>
      </c>
      <c r="H1093" s="153">
        <v>1</v>
      </c>
      <c r="I1093" s="153" t="s">
        <v>1223</v>
      </c>
      <c r="J1093" s="153" t="s">
        <v>1433</v>
      </c>
      <c r="K1093" s="153" t="s">
        <v>16</v>
      </c>
      <c r="L1093" s="153"/>
      <c r="M1093" s="153" t="s">
        <v>47</v>
      </c>
      <c r="N1093" s="153">
        <v>890330584</v>
      </c>
      <c r="O1093" s="155">
        <v>3941176</v>
      </c>
      <c r="P1093" s="7"/>
      <c r="Q1093" s="12">
        <f>+IF(IFERROR(VLOOKUP(Tabla3[[#This Row],[Column14]],Tabla4[[NIT]:[TOTAL CREDITO]],3,FALSE),0)="",0,IFERROR(VLOOKUP(Tabla3[[#This Row],[Column14]],Tabla4[[NIT]:[TOTAL CREDITO]],3,FALSE),0))</f>
        <v>548212607</v>
      </c>
      <c r="R1093" s="9">
        <f>+IFERROR(VLOOKUP(Tabla3[[#This Row],[Column14]],Tabla4[[NIT]:[TOTAL CREDITO]],6,FALSE),0)</f>
        <v>0</v>
      </c>
      <c r="S10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3" s="5"/>
      <c r="AL1093"/>
    </row>
    <row r="1094" spans="1:38" ht="15" customHeight="1">
      <c r="A1094" s="153" t="s">
        <v>1787</v>
      </c>
      <c r="B1094" s="154">
        <v>42982</v>
      </c>
      <c r="C1094" s="153" t="s">
        <v>1229</v>
      </c>
      <c r="D1094" s="153" t="s">
        <v>1546</v>
      </c>
      <c r="E1094" s="153" t="s">
        <v>1230</v>
      </c>
      <c r="F1094" s="153">
        <v>2</v>
      </c>
      <c r="G1094" s="153" t="s">
        <v>43</v>
      </c>
      <c r="H1094" s="153">
        <v>2</v>
      </c>
      <c r="I1094" s="153" t="s">
        <v>1223</v>
      </c>
      <c r="J1094" s="153" t="s">
        <v>1437</v>
      </c>
      <c r="K1094" s="153" t="s">
        <v>1436</v>
      </c>
      <c r="L1094" s="153"/>
      <c r="M1094" s="153" t="s">
        <v>47</v>
      </c>
      <c r="N1094" s="153">
        <v>890330584</v>
      </c>
      <c r="O1094" s="155">
        <v>3696639</v>
      </c>
      <c r="P1094" s="7"/>
      <c r="Q1094" s="12">
        <f>+IF(IFERROR(VLOOKUP(Tabla3[[#This Row],[Column14]],Tabla4[[NIT]:[TOTAL CREDITO]],3,FALSE),0)="",0,IFERROR(VLOOKUP(Tabla3[[#This Row],[Column14]],Tabla4[[NIT]:[TOTAL CREDITO]],3,FALSE),0))</f>
        <v>548212607</v>
      </c>
      <c r="R1094" s="9">
        <f>+IFERROR(VLOOKUP(Tabla3[[#This Row],[Column14]],Tabla4[[NIT]:[TOTAL CREDITO]],6,FALSE),0)</f>
        <v>0</v>
      </c>
      <c r="S10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4" s="5"/>
      <c r="AL1094"/>
    </row>
    <row r="1095" spans="1:38" ht="15" customHeight="1">
      <c r="A1095" s="153" t="s">
        <v>1787</v>
      </c>
      <c r="B1095" s="154">
        <v>42982</v>
      </c>
      <c r="C1095" s="153" t="s">
        <v>1229</v>
      </c>
      <c r="D1095" s="153" t="s">
        <v>1546</v>
      </c>
      <c r="E1095" s="153" t="s">
        <v>1230</v>
      </c>
      <c r="F1095" s="153">
        <v>1</v>
      </c>
      <c r="G1095" s="153" t="s">
        <v>43</v>
      </c>
      <c r="H1095" s="153">
        <v>1</v>
      </c>
      <c r="I1095" s="153" t="s">
        <v>1223</v>
      </c>
      <c r="J1095" s="153" t="s">
        <v>1437</v>
      </c>
      <c r="K1095" s="153" t="s">
        <v>1438</v>
      </c>
      <c r="L1095" s="153"/>
      <c r="M1095" s="153" t="s">
        <v>47</v>
      </c>
      <c r="N1095" s="153">
        <v>890330584</v>
      </c>
      <c r="O1095" s="155">
        <v>3696639</v>
      </c>
      <c r="P1095" s="7"/>
      <c r="Q1095" s="12">
        <f>+IF(IFERROR(VLOOKUP(Tabla3[[#This Row],[Column14]],Tabla4[[NIT]:[TOTAL CREDITO]],3,FALSE),0)="",0,IFERROR(VLOOKUP(Tabla3[[#This Row],[Column14]],Tabla4[[NIT]:[TOTAL CREDITO]],3,FALSE),0))</f>
        <v>548212607</v>
      </c>
      <c r="R1095" s="9">
        <f>+IFERROR(VLOOKUP(Tabla3[[#This Row],[Column14]],Tabla4[[NIT]:[TOTAL CREDITO]],6,FALSE),0)</f>
        <v>0</v>
      </c>
      <c r="S10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5" s="5"/>
      <c r="AL1095"/>
    </row>
    <row r="1096" spans="1:38" ht="15" customHeight="1">
      <c r="A1096" s="153" t="s">
        <v>1787</v>
      </c>
      <c r="B1096" s="154">
        <v>42982</v>
      </c>
      <c r="C1096" s="153" t="s">
        <v>1229</v>
      </c>
      <c r="D1096" s="153" t="s">
        <v>1546</v>
      </c>
      <c r="E1096" s="153" t="s">
        <v>1230</v>
      </c>
      <c r="F1096" s="153">
        <v>3</v>
      </c>
      <c r="G1096" s="153" t="s">
        <v>43</v>
      </c>
      <c r="H1096" s="153">
        <v>3</v>
      </c>
      <c r="I1096" s="153" t="s">
        <v>1223</v>
      </c>
      <c r="J1096" s="153" t="s">
        <v>1437</v>
      </c>
      <c r="K1096" s="153" t="s">
        <v>16</v>
      </c>
      <c r="L1096" s="153"/>
      <c r="M1096" s="153" t="s">
        <v>47</v>
      </c>
      <c r="N1096" s="153">
        <v>890330584</v>
      </c>
      <c r="O1096" s="155">
        <v>3696639</v>
      </c>
      <c r="P1096" s="7"/>
      <c r="Q1096" s="12">
        <f>+IF(IFERROR(VLOOKUP(Tabla3[[#This Row],[Column14]],Tabla4[[NIT]:[TOTAL CREDITO]],3,FALSE),0)="",0,IFERROR(VLOOKUP(Tabla3[[#This Row],[Column14]],Tabla4[[NIT]:[TOTAL CREDITO]],3,FALSE),0))</f>
        <v>548212607</v>
      </c>
      <c r="R1096" s="9">
        <f>+IFERROR(VLOOKUP(Tabla3[[#This Row],[Column14]],Tabla4[[NIT]:[TOTAL CREDITO]],6,FALSE),0)</f>
        <v>0</v>
      </c>
      <c r="S10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6" s="5"/>
      <c r="AL1096"/>
    </row>
    <row r="1097" spans="1:38" ht="15" customHeight="1">
      <c r="A1097" s="153" t="s">
        <v>1788</v>
      </c>
      <c r="B1097" s="154">
        <v>42982</v>
      </c>
      <c r="C1097" s="153" t="s">
        <v>1229</v>
      </c>
      <c r="D1097" s="153" t="s">
        <v>1235</v>
      </c>
      <c r="E1097" s="153" t="s">
        <v>1230</v>
      </c>
      <c r="F1097" s="153">
        <v>2</v>
      </c>
      <c r="G1097" s="153" t="s">
        <v>81</v>
      </c>
      <c r="H1097" s="153">
        <v>2</v>
      </c>
      <c r="I1097" s="153" t="s">
        <v>1789</v>
      </c>
      <c r="J1097" s="153" t="s">
        <v>27</v>
      </c>
      <c r="K1097" s="153" t="s">
        <v>32</v>
      </c>
      <c r="L1097" s="153"/>
      <c r="M1097" s="153" t="s">
        <v>210</v>
      </c>
      <c r="N1097" s="153">
        <v>890705577</v>
      </c>
      <c r="O1097" s="155">
        <v>5789916</v>
      </c>
      <c r="P1097" s="7"/>
      <c r="Q1097" s="12">
        <f>+IF(IFERROR(VLOOKUP(Tabla3[[#This Row],[Column14]],Tabla4[[NIT]:[TOTAL CREDITO]],3,FALSE),0)="",0,IFERROR(VLOOKUP(Tabla3[[#This Row],[Column14]],Tabla4[[NIT]:[TOTAL CREDITO]],3,FALSE),0))</f>
        <v>430000000</v>
      </c>
      <c r="R1097" s="9">
        <f>+IFERROR(VLOOKUP(Tabla3[[#This Row],[Column14]],Tabla4[[NIT]:[TOTAL CREDITO]],6,FALSE),0)</f>
        <v>0</v>
      </c>
      <c r="S10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7" s="5"/>
      <c r="AL1097"/>
    </row>
    <row r="1098" spans="1:38" ht="15" customHeight="1">
      <c r="A1098" s="153" t="s">
        <v>1788</v>
      </c>
      <c r="B1098" s="154">
        <v>42982</v>
      </c>
      <c r="C1098" s="153" t="s">
        <v>1229</v>
      </c>
      <c r="D1098" s="153" t="s">
        <v>1235</v>
      </c>
      <c r="E1098" s="153" t="s">
        <v>1230</v>
      </c>
      <c r="F1098" s="153">
        <v>1</v>
      </c>
      <c r="G1098" s="153" t="s">
        <v>81</v>
      </c>
      <c r="H1098" s="153">
        <v>1</v>
      </c>
      <c r="I1098" s="153" t="s">
        <v>1789</v>
      </c>
      <c r="J1098" s="153" t="s">
        <v>352</v>
      </c>
      <c r="K1098" s="153" t="s">
        <v>353</v>
      </c>
      <c r="L1098" s="153"/>
      <c r="M1098" s="153" t="s">
        <v>210</v>
      </c>
      <c r="N1098" s="153">
        <v>890705577</v>
      </c>
      <c r="O1098" s="155">
        <v>6133613</v>
      </c>
      <c r="P1098" s="7"/>
      <c r="Q1098" s="12">
        <f>+IF(IFERROR(VLOOKUP(Tabla3[[#This Row],[Column14]],Tabla4[[NIT]:[TOTAL CREDITO]],3,FALSE),0)="",0,IFERROR(VLOOKUP(Tabla3[[#This Row],[Column14]],Tabla4[[NIT]:[TOTAL CREDITO]],3,FALSE),0))</f>
        <v>430000000</v>
      </c>
      <c r="R1098" s="9">
        <f>+IFERROR(VLOOKUP(Tabla3[[#This Row],[Column14]],Tabla4[[NIT]:[TOTAL CREDITO]],6,FALSE),0)</f>
        <v>0</v>
      </c>
      <c r="S10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8" s="5"/>
      <c r="AL1098"/>
    </row>
    <row r="1099" spans="1:38" ht="15" customHeight="1">
      <c r="A1099" s="153" t="s">
        <v>1788</v>
      </c>
      <c r="B1099" s="154">
        <v>42982</v>
      </c>
      <c r="C1099" s="153" t="s">
        <v>1229</v>
      </c>
      <c r="D1099" s="153" t="s">
        <v>1235</v>
      </c>
      <c r="E1099" s="153" t="s">
        <v>1230</v>
      </c>
      <c r="F1099" s="153">
        <v>3</v>
      </c>
      <c r="G1099" s="153" t="s">
        <v>81</v>
      </c>
      <c r="H1099" s="153">
        <v>3</v>
      </c>
      <c r="I1099" s="153" t="s">
        <v>1789</v>
      </c>
      <c r="J1099" s="153" t="s">
        <v>1428</v>
      </c>
      <c r="K1099" s="153" t="s">
        <v>1430</v>
      </c>
      <c r="L1099" s="153"/>
      <c r="M1099" s="153" t="s">
        <v>210</v>
      </c>
      <c r="N1099" s="153">
        <v>890705577</v>
      </c>
      <c r="O1099" s="155">
        <v>3067227</v>
      </c>
      <c r="P1099" s="7"/>
      <c r="Q1099" s="12">
        <f>+IF(IFERROR(VLOOKUP(Tabla3[[#This Row],[Column14]],Tabla4[[NIT]:[TOTAL CREDITO]],3,FALSE),0)="",0,IFERROR(VLOOKUP(Tabla3[[#This Row],[Column14]],Tabla4[[NIT]:[TOTAL CREDITO]],3,FALSE),0))</f>
        <v>430000000</v>
      </c>
      <c r="R1099" s="9">
        <f>+IFERROR(VLOOKUP(Tabla3[[#This Row],[Column14]],Tabla4[[NIT]:[TOTAL CREDITO]],6,FALSE),0)</f>
        <v>0</v>
      </c>
      <c r="S10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099" s="5"/>
      <c r="AL1099"/>
    </row>
    <row r="1100" spans="1:38" ht="15" customHeight="1">
      <c r="A1100" s="153" t="s">
        <v>1788</v>
      </c>
      <c r="B1100" s="154">
        <v>42982</v>
      </c>
      <c r="C1100" s="153" t="s">
        <v>1229</v>
      </c>
      <c r="D1100" s="153" t="s">
        <v>1235</v>
      </c>
      <c r="E1100" s="153" t="s">
        <v>1230</v>
      </c>
      <c r="F1100" s="153">
        <v>1</v>
      </c>
      <c r="G1100" s="153" t="s">
        <v>81</v>
      </c>
      <c r="H1100" s="153">
        <v>1</v>
      </c>
      <c r="I1100" s="153" t="s">
        <v>1789</v>
      </c>
      <c r="J1100" s="153" t="s">
        <v>1428</v>
      </c>
      <c r="K1100" s="153" t="s">
        <v>1429</v>
      </c>
      <c r="L1100" s="153"/>
      <c r="M1100" s="153" t="s">
        <v>210</v>
      </c>
      <c r="N1100" s="153">
        <v>890705577</v>
      </c>
      <c r="O1100" s="155">
        <v>3067227</v>
      </c>
      <c r="P1100" s="7"/>
      <c r="Q1100" s="12">
        <f>+IF(IFERROR(VLOOKUP(Tabla3[[#This Row],[Column14]],Tabla4[[NIT]:[TOTAL CREDITO]],3,FALSE),0)="",0,IFERROR(VLOOKUP(Tabla3[[#This Row],[Column14]],Tabla4[[NIT]:[TOTAL CREDITO]],3,FALSE),0))</f>
        <v>430000000</v>
      </c>
      <c r="R1100" s="9">
        <f>+IFERROR(VLOOKUP(Tabla3[[#This Row],[Column14]],Tabla4[[NIT]:[TOTAL CREDITO]],6,FALSE),0)</f>
        <v>0</v>
      </c>
      <c r="S11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0" s="5"/>
      <c r="AL1100"/>
    </row>
    <row r="1101" spans="1:38" ht="15" customHeight="1">
      <c r="A1101" s="153" t="s">
        <v>1788</v>
      </c>
      <c r="B1101" s="154">
        <v>42982</v>
      </c>
      <c r="C1101" s="153" t="s">
        <v>1229</v>
      </c>
      <c r="D1101" s="153" t="s">
        <v>1235</v>
      </c>
      <c r="E1101" s="153" t="s">
        <v>1230</v>
      </c>
      <c r="F1101" s="153">
        <v>3</v>
      </c>
      <c r="G1101" s="153" t="s">
        <v>81</v>
      </c>
      <c r="H1101" s="153">
        <v>3</v>
      </c>
      <c r="I1101" s="153" t="s">
        <v>1789</v>
      </c>
      <c r="J1101" s="153" t="s">
        <v>1428</v>
      </c>
      <c r="K1101" s="153" t="s">
        <v>32</v>
      </c>
      <c r="L1101" s="153"/>
      <c r="M1101" s="153" t="s">
        <v>210</v>
      </c>
      <c r="N1101" s="153">
        <v>890705577</v>
      </c>
      <c r="O1101" s="155">
        <v>3067227</v>
      </c>
      <c r="P1101" s="7"/>
      <c r="Q1101" s="12">
        <f>+IF(IFERROR(VLOOKUP(Tabla3[[#This Row],[Column14]],Tabla4[[NIT]:[TOTAL CREDITO]],3,FALSE),0)="",0,IFERROR(VLOOKUP(Tabla3[[#This Row],[Column14]],Tabla4[[NIT]:[TOTAL CREDITO]],3,FALSE),0))</f>
        <v>430000000</v>
      </c>
      <c r="R1101" s="9">
        <f>+IFERROR(VLOOKUP(Tabla3[[#This Row],[Column14]],Tabla4[[NIT]:[TOTAL CREDITO]],6,FALSE),0)</f>
        <v>0</v>
      </c>
      <c r="S11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1" s="5"/>
      <c r="AL1101"/>
    </row>
    <row r="1102" spans="1:38" ht="15" customHeight="1">
      <c r="A1102" s="153" t="s">
        <v>1788</v>
      </c>
      <c r="B1102" s="154">
        <v>42982</v>
      </c>
      <c r="C1102" s="153" t="s">
        <v>1229</v>
      </c>
      <c r="D1102" s="153" t="s">
        <v>1235</v>
      </c>
      <c r="E1102" s="153" t="s">
        <v>1230</v>
      </c>
      <c r="F1102" s="153">
        <v>4</v>
      </c>
      <c r="G1102" s="153" t="s">
        <v>81</v>
      </c>
      <c r="H1102" s="153">
        <v>4</v>
      </c>
      <c r="I1102" s="153" t="s">
        <v>1789</v>
      </c>
      <c r="J1102" s="153" t="s">
        <v>1433</v>
      </c>
      <c r="K1102" s="153" t="s">
        <v>1426</v>
      </c>
      <c r="L1102" s="153"/>
      <c r="M1102" s="153" t="s">
        <v>210</v>
      </c>
      <c r="N1102" s="153">
        <v>890705577</v>
      </c>
      <c r="O1102" s="155">
        <v>3941176</v>
      </c>
      <c r="P1102" s="7"/>
      <c r="Q1102" s="12">
        <f>+IF(IFERROR(VLOOKUP(Tabla3[[#This Row],[Column14]],Tabla4[[NIT]:[TOTAL CREDITO]],3,FALSE),0)="",0,IFERROR(VLOOKUP(Tabla3[[#This Row],[Column14]],Tabla4[[NIT]:[TOTAL CREDITO]],3,FALSE),0))</f>
        <v>430000000</v>
      </c>
      <c r="R1102" s="9">
        <f>+IFERROR(VLOOKUP(Tabla3[[#This Row],[Column14]],Tabla4[[NIT]:[TOTAL CREDITO]],6,FALSE),0)</f>
        <v>0</v>
      </c>
      <c r="S11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2" s="5"/>
      <c r="AL1102"/>
    </row>
    <row r="1103" spans="1:38" ht="15" customHeight="1">
      <c r="A1103" s="153" t="s">
        <v>1788</v>
      </c>
      <c r="B1103" s="154">
        <v>42982</v>
      </c>
      <c r="C1103" s="153" t="s">
        <v>1229</v>
      </c>
      <c r="D1103" s="153" t="s">
        <v>1235</v>
      </c>
      <c r="E1103" s="153" t="s">
        <v>1230</v>
      </c>
      <c r="F1103" s="153">
        <v>2</v>
      </c>
      <c r="G1103" s="153" t="s">
        <v>81</v>
      </c>
      <c r="H1103" s="153">
        <v>2</v>
      </c>
      <c r="I1103" s="153" t="s">
        <v>1789</v>
      </c>
      <c r="J1103" s="153" t="s">
        <v>1433</v>
      </c>
      <c r="K1103" s="153" t="s">
        <v>16</v>
      </c>
      <c r="L1103" s="153"/>
      <c r="M1103" s="153" t="s">
        <v>210</v>
      </c>
      <c r="N1103" s="153">
        <v>890705577</v>
      </c>
      <c r="O1103" s="155">
        <v>3941176</v>
      </c>
      <c r="P1103" s="7"/>
      <c r="Q1103" s="12">
        <f>+IF(IFERROR(VLOOKUP(Tabla3[[#This Row],[Column14]],Tabla4[[NIT]:[TOTAL CREDITO]],3,FALSE),0)="",0,IFERROR(VLOOKUP(Tabla3[[#This Row],[Column14]],Tabla4[[NIT]:[TOTAL CREDITO]],3,FALSE),0))</f>
        <v>430000000</v>
      </c>
      <c r="R1103" s="9">
        <f>+IFERROR(VLOOKUP(Tabla3[[#This Row],[Column14]],Tabla4[[NIT]:[TOTAL CREDITO]],6,FALSE),0)</f>
        <v>0</v>
      </c>
      <c r="S11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3" s="5"/>
      <c r="AL1103"/>
    </row>
    <row r="1104" spans="1:38" ht="15" customHeight="1">
      <c r="A1104" s="153" t="s">
        <v>1788</v>
      </c>
      <c r="B1104" s="154">
        <v>42982</v>
      </c>
      <c r="C1104" s="153" t="s">
        <v>1229</v>
      </c>
      <c r="D1104" s="153" t="s">
        <v>1235</v>
      </c>
      <c r="E1104" s="153" t="s">
        <v>1230</v>
      </c>
      <c r="F1104" s="153">
        <v>3</v>
      </c>
      <c r="G1104" s="153" t="s">
        <v>81</v>
      </c>
      <c r="H1104" s="153">
        <v>3</v>
      </c>
      <c r="I1104" s="153" t="s">
        <v>1789</v>
      </c>
      <c r="J1104" s="153" t="s">
        <v>1437</v>
      </c>
      <c r="K1104" s="153" t="s">
        <v>1436</v>
      </c>
      <c r="L1104" s="153"/>
      <c r="M1104" s="153" t="s">
        <v>210</v>
      </c>
      <c r="N1104" s="153">
        <v>890705577</v>
      </c>
      <c r="O1104" s="155">
        <v>3696639</v>
      </c>
      <c r="P1104" s="7"/>
      <c r="Q1104" s="12">
        <f>+IF(IFERROR(VLOOKUP(Tabla3[[#This Row],[Column14]],Tabla4[[NIT]:[TOTAL CREDITO]],3,FALSE),0)="",0,IFERROR(VLOOKUP(Tabla3[[#This Row],[Column14]],Tabla4[[NIT]:[TOTAL CREDITO]],3,FALSE),0))</f>
        <v>430000000</v>
      </c>
      <c r="R1104" s="9">
        <f>+IFERROR(VLOOKUP(Tabla3[[#This Row],[Column14]],Tabla4[[NIT]:[TOTAL CREDITO]],6,FALSE),0)</f>
        <v>0</v>
      </c>
      <c r="S11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4" s="5"/>
      <c r="AL1104"/>
    </row>
    <row r="1105" spans="1:38" ht="15" customHeight="1">
      <c r="A1105" s="153" t="s">
        <v>1788</v>
      </c>
      <c r="B1105" s="154">
        <v>42982</v>
      </c>
      <c r="C1105" s="153" t="s">
        <v>1229</v>
      </c>
      <c r="D1105" s="153" t="s">
        <v>1235</v>
      </c>
      <c r="E1105" s="153" t="s">
        <v>1230</v>
      </c>
      <c r="F1105" s="153">
        <v>7</v>
      </c>
      <c r="G1105" s="153" t="s">
        <v>81</v>
      </c>
      <c r="H1105" s="153">
        <v>7</v>
      </c>
      <c r="I1105" s="153" t="s">
        <v>1789</v>
      </c>
      <c r="J1105" s="153" t="s">
        <v>1437</v>
      </c>
      <c r="K1105" s="153" t="s">
        <v>1426</v>
      </c>
      <c r="L1105" s="153"/>
      <c r="M1105" s="153" t="s">
        <v>210</v>
      </c>
      <c r="N1105" s="153">
        <v>890705577</v>
      </c>
      <c r="O1105" s="155">
        <v>3696639</v>
      </c>
      <c r="P1105" s="7"/>
      <c r="Q1105" s="12">
        <f>+IF(IFERROR(VLOOKUP(Tabla3[[#This Row],[Column14]],Tabla4[[NIT]:[TOTAL CREDITO]],3,FALSE),0)="",0,IFERROR(VLOOKUP(Tabla3[[#This Row],[Column14]],Tabla4[[NIT]:[TOTAL CREDITO]],3,FALSE),0))</f>
        <v>430000000</v>
      </c>
      <c r="R1105" s="9">
        <f>+IFERROR(VLOOKUP(Tabla3[[#This Row],[Column14]],Tabla4[[NIT]:[TOTAL CREDITO]],6,FALSE),0)</f>
        <v>0</v>
      </c>
      <c r="S11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5" s="5"/>
      <c r="AL1105"/>
    </row>
    <row r="1106" spans="1:38" ht="15" customHeight="1">
      <c r="A1106" s="153" t="s">
        <v>1788</v>
      </c>
      <c r="B1106" s="154">
        <v>42982</v>
      </c>
      <c r="C1106" s="153" t="s">
        <v>1229</v>
      </c>
      <c r="D1106" s="153" t="s">
        <v>1235</v>
      </c>
      <c r="E1106" s="153" t="s">
        <v>1230</v>
      </c>
      <c r="F1106" s="153">
        <v>7</v>
      </c>
      <c r="G1106" s="153" t="s">
        <v>81</v>
      </c>
      <c r="H1106" s="153">
        <v>7</v>
      </c>
      <c r="I1106" s="153" t="s">
        <v>1789</v>
      </c>
      <c r="J1106" s="153" t="s">
        <v>1437</v>
      </c>
      <c r="K1106" s="153" t="s">
        <v>1438</v>
      </c>
      <c r="L1106" s="153"/>
      <c r="M1106" s="153" t="s">
        <v>210</v>
      </c>
      <c r="N1106" s="153">
        <v>890705577</v>
      </c>
      <c r="O1106" s="155">
        <v>3696639</v>
      </c>
      <c r="P1106" s="7"/>
      <c r="Q1106" s="12">
        <f>+IF(IFERROR(VLOOKUP(Tabla3[[#This Row],[Column14]],Tabla4[[NIT]:[TOTAL CREDITO]],3,FALSE),0)="",0,IFERROR(VLOOKUP(Tabla3[[#This Row],[Column14]],Tabla4[[NIT]:[TOTAL CREDITO]],3,FALSE),0))</f>
        <v>430000000</v>
      </c>
      <c r="R1106" s="9">
        <f>+IFERROR(VLOOKUP(Tabla3[[#This Row],[Column14]],Tabla4[[NIT]:[TOTAL CREDITO]],6,FALSE),0)</f>
        <v>0</v>
      </c>
      <c r="S11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6" s="5"/>
      <c r="AL1106"/>
    </row>
    <row r="1107" spans="1:38" ht="15" customHeight="1">
      <c r="A1107" s="153" t="s">
        <v>1788</v>
      </c>
      <c r="B1107" s="154">
        <v>42982</v>
      </c>
      <c r="C1107" s="153" t="s">
        <v>1229</v>
      </c>
      <c r="D1107" s="153" t="s">
        <v>1235</v>
      </c>
      <c r="E1107" s="153" t="s">
        <v>1230</v>
      </c>
      <c r="F1107" s="153">
        <v>6</v>
      </c>
      <c r="G1107" s="153" t="s">
        <v>81</v>
      </c>
      <c r="H1107" s="153">
        <v>6</v>
      </c>
      <c r="I1107" s="153" t="s">
        <v>1789</v>
      </c>
      <c r="J1107" s="153" t="s">
        <v>1437</v>
      </c>
      <c r="K1107" s="153" t="s">
        <v>16</v>
      </c>
      <c r="L1107" s="153"/>
      <c r="M1107" s="153" t="s">
        <v>210</v>
      </c>
      <c r="N1107" s="153">
        <v>890705577</v>
      </c>
      <c r="O1107" s="155">
        <v>3696639</v>
      </c>
      <c r="P1107" s="7"/>
      <c r="Q1107" s="12">
        <f>+IF(IFERROR(VLOOKUP(Tabla3[[#This Row],[Column14]],Tabla4[[NIT]:[TOTAL CREDITO]],3,FALSE),0)="",0,IFERROR(VLOOKUP(Tabla3[[#This Row],[Column14]],Tabla4[[NIT]:[TOTAL CREDITO]],3,FALSE),0))</f>
        <v>430000000</v>
      </c>
      <c r="R1107" s="9">
        <f>+IFERROR(VLOOKUP(Tabla3[[#This Row],[Column14]],Tabla4[[NIT]:[TOTAL CREDITO]],6,FALSE),0)</f>
        <v>0</v>
      </c>
      <c r="S11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7" s="5"/>
      <c r="AL1107"/>
    </row>
    <row r="1108" spans="1:38" ht="15" customHeight="1">
      <c r="A1108" s="153" t="s">
        <v>1790</v>
      </c>
      <c r="B1108" s="154">
        <v>42982</v>
      </c>
      <c r="C1108" s="153" t="s">
        <v>1229</v>
      </c>
      <c r="D1108" s="153" t="s">
        <v>1235</v>
      </c>
      <c r="E1108" s="153" t="s">
        <v>1230</v>
      </c>
      <c r="F1108" s="153">
        <v>7</v>
      </c>
      <c r="G1108" s="153" t="s">
        <v>81</v>
      </c>
      <c r="H1108" s="153">
        <v>7</v>
      </c>
      <c r="I1108" s="153" t="s">
        <v>1791</v>
      </c>
      <c r="J1108" s="153" t="s">
        <v>27</v>
      </c>
      <c r="K1108" s="153" t="s">
        <v>32</v>
      </c>
      <c r="L1108" s="153"/>
      <c r="M1108" s="153" t="s">
        <v>83</v>
      </c>
      <c r="N1108" s="153">
        <v>890705577</v>
      </c>
      <c r="O1108" s="155">
        <v>5789916</v>
      </c>
      <c r="P1108" s="7"/>
      <c r="Q1108" s="12">
        <f>+IF(IFERROR(VLOOKUP(Tabla3[[#This Row],[Column14]],Tabla4[[NIT]:[TOTAL CREDITO]],3,FALSE),0)="",0,IFERROR(VLOOKUP(Tabla3[[#This Row],[Column14]],Tabla4[[NIT]:[TOTAL CREDITO]],3,FALSE),0))</f>
        <v>430000000</v>
      </c>
      <c r="R1108" s="9">
        <f>+IFERROR(VLOOKUP(Tabla3[[#This Row],[Column14]],Tabla4[[NIT]:[TOTAL CREDITO]],6,FALSE),0)</f>
        <v>0</v>
      </c>
      <c r="S11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8" s="5"/>
      <c r="AL1108"/>
    </row>
    <row r="1109" spans="1:38" ht="15" customHeight="1">
      <c r="A1109" s="153" t="s">
        <v>1790</v>
      </c>
      <c r="B1109" s="154">
        <v>42982</v>
      </c>
      <c r="C1109" s="153" t="s">
        <v>1229</v>
      </c>
      <c r="D1109" s="153" t="s">
        <v>1235</v>
      </c>
      <c r="E1109" s="153" t="s">
        <v>1230</v>
      </c>
      <c r="F1109" s="153">
        <v>6</v>
      </c>
      <c r="G1109" s="153" t="s">
        <v>81</v>
      </c>
      <c r="H1109" s="153">
        <v>6</v>
      </c>
      <c r="I1109" s="153" t="s">
        <v>1791</v>
      </c>
      <c r="J1109" s="153" t="s">
        <v>27</v>
      </c>
      <c r="K1109" s="153" t="s">
        <v>16</v>
      </c>
      <c r="L1109" s="153"/>
      <c r="M1109" s="153" t="s">
        <v>83</v>
      </c>
      <c r="N1109" s="153">
        <v>890705577</v>
      </c>
      <c r="O1109" s="155">
        <v>5789916</v>
      </c>
      <c r="P1109" s="7"/>
      <c r="Q1109" s="12">
        <f>+IF(IFERROR(VLOOKUP(Tabla3[[#This Row],[Column14]],Tabla4[[NIT]:[TOTAL CREDITO]],3,FALSE),0)="",0,IFERROR(VLOOKUP(Tabla3[[#This Row],[Column14]],Tabla4[[NIT]:[TOTAL CREDITO]],3,FALSE),0))</f>
        <v>430000000</v>
      </c>
      <c r="R1109" s="9">
        <f>+IFERROR(VLOOKUP(Tabla3[[#This Row],[Column14]],Tabla4[[NIT]:[TOTAL CREDITO]],6,FALSE),0)</f>
        <v>0</v>
      </c>
      <c r="S11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09" s="5"/>
      <c r="AL1109"/>
    </row>
    <row r="1110" spans="1:38" ht="15" customHeight="1">
      <c r="A1110" s="153" t="s">
        <v>1790</v>
      </c>
      <c r="B1110" s="154">
        <v>42982</v>
      </c>
      <c r="C1110" s="153" t="s">
        <v>1229</v>
      </c>
      <c r="D1110" s="153" t="s">
        <v>1235</v>
      </c>
      <c r="E1110" s="153" t="s">
        <v>1230</v>
      </c>
      <c r="F1110" s="153">
        <v>5</v>
      </c>
      <c r="G1110" s="153" t="s">
        <v>81</v>
      </c>
      <c r="H1110" s="153">
        <v>5</v>
      </c>
      <c r="I1110" s="153" t="s">
        <v>1791</v>
      </c>
      <c r="J1110" s="153" t="s">
        <v>27</v>
      </c>
      <c r="K1110" s="153" t="s">
        <v>26</v>
      </c>
      <c r="L1110" s="153"/>
      <c r="M1110" s="153" t="s">
        <v>83</v>
      </c>
      <c r="N1110" s="153">
        <v>890705577</v>
      </c>
      <c r="O1110" s="155">
        <v>5789916</v>
      </c>
      <c r="P1110" s="7"/>
      <c r="Q1110" s="12">
        <f>+IF(IFERROR(VLOOKUP(Tabla3[[#This Row],[Column14]],Tabla4[[NIT]:[TOTAL CREDITO]],3,FALSE),0)="",0,IFERROR(VLOOKUP(Tabla3[[#This Row],[Column14]],Tabla4[[NIT]:[TOTAL CREDITO]],3,FALSE),0))</f>
        <v>430000000</v>
      </c>
      <c r="R1110" s="9">
        <f>+IFERROR(VLOOKUP(Tabla3[[#This Row],[Column14]],Tabla4[[NIT]:[TOTAL CREDITO]],6,FALSE),0)</f>
        <v>0</v>
      </c>
      <c r="S11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0" s="5"/>
      <c r="AL1110"/>
    </row>
    <row r="1111" spans="1:38" ht="15" customHeight="1">
      <c r="A1111" s="153" t="s">
        <v>1790</v>
      </c>
      <c r="B1111" s="154">
        <v>42982</v>
      </c>
      <c r="C1111" s="153" t="s">
        <v>1229</v>
      </c>
      <c r="D1111" s="153" t="s">
        <v>1235</v>
      </c>
      <c r="E1111" s="153" t="s">
        <v>1230</v>
      </c>
      <c r="F1111" s="153">
        <v>2</v>
      </c>
      <c r="G1111" s="153" t="s">
        <v>81</v>
      </c>
      <c r="H1111" s="153">
        <v>2</v>
      </c>
      <c r="I1111" s="153" t="s">
        <v>1791</v>
      </c>
      <c r="J1111" s="153" t="s">
        <v>1433</v>
      </c>
      <c r="K1111" s="153" t="s">
        <v>1426</v>
      </c>
      <c r="L1111" s="153"/>
      <c r="M1111" s="153" t="s">
        <v>83</v>
      </c>
      <c r="N1111" s="153">
        <v>890705577</v>
      </c>
      <c r="O1111" s="155">
        <v>3941176</v>
      </c>
      <c r="P1111" s="7"/>
      <c r="Q1111" s="12">
        <f>+IF(IFERROR(VLOOKUP(Tabla3[[#This Row],[Column14]],Tabla4[[NIT]:[TOTAL CREDITO]],3,FALSE),0)="",0,IFERROR(VLOOKUP(Tabla3[[#This Row],[Column14]],Tabla4[[NIT]:[TOTAL CREDITO]],3,FALSE),0))</f>
        <v>430000000</v>
      </c>
      <c r="R1111" s="9">
        <f>+IFERROR(VLOOKUP(Tabla3[[#This Row],[Column14]],Tabla4[[NIT]:[TOTAL CREDITO]],6,FALSE),0)</f>
        <v>0</v>
      </c>
      <c r="S11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1" s="5"/>
      <c r="AL1111"/>
    </row>
    <row r="1112" spans="1:38" ht="15" customHeight="1">
      <c r="A1112" s="153" t="s">
        <v>1790</v>
      </c>
      <c r="B1112" s="154">
        <v>42982</v>
      </c>
      <c r="C1112" s="153" t="s">
        <v>1229</v>
      </c>
      <c r="D1112" s="153" t="s">
        <v>1235</v>
      </c>
      <c r="E1112" s="153" t="s">
        <v>1230</v>
      </c>
      <c r="F1112" s="153">
        <v>1</v>
      </c>
      <c r="G1112" s="153" t="s">
        <v>81</v>
      </c>
      <c r="H1112" s="153">
        <v>1</v>
      </c>
      <c r="I1112" s="153" t="s">
        <v>1791</v>
      </c>
      <c r="J1112" s="153" t="s">
        <v>1437</v>
      </c>
      <c r="K1112" s="153" t="s">
        <v>1436</v>
      </c>
      <c r="L1112" s="153"/>
      <c r="M1112" s="153" t="s">
        <v>83</v>
      </c>
      <c r="N1112" s="153">
        <v>890705577</v>
      </c>
      <c r="O1112" s="155">
        <v>3696639</v>
      </c>
      <c r="P1112" s="7"/>
      <c r="Q1112" s="12">
        <f>+IF(IFERROR(VLOOKUP(Tabla3[[#This Row],[Column14]],Tabla4[[NIT]:[TOTAL CREDITO]],3,FALSE),0)="",0,IFERROR(VLOOKUP(Tabla3[[#This Row],[Column14]],Tabla4[[NIT]:[TOTAL CREDITO]],3,FALSE),0))</f>
        <v>430000000</v>
      </c>
      <c r="R1112" s="9">
        <f>+IFERROR(VLOOKUP(Tabla3[[#This Row],[Column14]],Tabla4[[NIT]:[TOTAL CREDITO]],6,FALSE),0)</f>
        <v>0</v>
      </c>
      <c r="S11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2" s="5"/>
      <c r="AL1112"/>
    </row>
    <row r="1113" spans="1:38" ht="15" customHeight="1">
      <c r="A1113" s="153" t="s">
        <v>1792</v>
      </c>
      <c r="B1113" s="154">
        <v>42982</v>
      </c>
      <c r="C1113" s="153" t="s">
        <v>1229</v>
      </c>
      <c r="D1113" s="153" t="s">
        <v>1235</v>
      </c>
      <c r="E1113" s="153" t="s">
        <v>1230</v>
      </c>
      <c r="F1113" s="153">
        <v>1</v>
      </c>
      <c r="G1113" s="153" t="s">
        <v>81</v>
      </c>
      <c r="H1113" s="153">
        <v>1</v>
      </c>
      <c r="I1113" s="153" t="s">
        <v>1793</v>
      </c>
      <c r="J1113" s="153" t="s">
        <v>352</v>
      </c>
      <c r="K1113" s="153" t="s">
        <v>353</v>
      </c>
      <c r="L1113" s="153"/>
      <c r="M1113" s="153" t="s">
        <v>82</v>
      </c>
      <c r="N1113" s="153">
        <v>890705577</v>
      </c>
      <c r="O1113" s="155">
        <v>6133613</v>
      </c>
      <c r="P1113" s="7"/>
      <c r="Q1113" s="12">
        <f>+IF(IFERROR(VLOOKUP(Tabla3[[#This Row],[Column14]],Tabla4[[NIT]:[TOTAL CREDITO]],3,FALSE),0)="",0,IFERROR(VLOOKUP(Tabla3[[#This Row],[Column14]],Tabla4[[NIT]:[TOTAL CREDITO]],3,FALSE),0))</f>
        <v>430000000</v>
      </c>
      <c r="R1113" s="9">
        <f>+IFERROR(VLOOKUP(Tabla3[[#This Row],[Column14]],Tabla4[[NIT]:[TOTAL CREDITO]],6,FALSE),0)</f>
        <v>0</v>
      </c>
      <c r="S11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3" s="5"/>
      <c r="AL1113"/>
    </row>
    <row r="1114" spans="1:38" ht="15" customHeight="1">
      <c r="A1114" s="153" t="s">
        <v>1792</v>
      </c>
      <c r="B1114" s="154">
        <v>42982</v>
      </c>
      <c r="C1114" s="153" t="s">
        <v>1229</v>
      </c>
      <c r="D1114" s="153" t="s">
        <v>1235</v>
      </c>
      <c r="E1114" s="153" t="s">
        <v>1230</v>
      </c>
      <c r="F1114" s="153">
        <v>2</v>
      </c>
      <c r="G1114" s="153" t="s">
        <v>81</v>
      </c>
      <c r="H1114" s="153">
        <v>2</v>
      </c>
      <c r="I1114" s="153" t="s">
        <v>1793</v>
      </c>
      <c r="J1114" s="153" t="s">
        <v>1428</v>
      </c>
      <c r="K1114" s="153" t="s">
        <v>1429</v>
      </c>
      <c r="L1114" s="153"/>
      <c r="M1114" s="153" t="s">
        <v>82</v>
      </c>
      <c r="N1114" s="153">
        <v>890705577</v>
      </c>
      <c r="O1114" s="155">
        <v>3067227</v>
      </c>
      <c r="P1114" s="7"/>
      <c r="Q1114" s="12">
        <f>+IF(IFERROR(VLOOKUP(Tabla3[[#This Row],[Column14]],Tabla4[[NIT]:[TOTAL CREDITO]],3,FALSE),0)="",0,IFERROR(VLOOKUP(Tabla3[[#This Row],[Column14]],Tabla4[[NIT]:[TOTAL CREDITO]],3,FALSE),0))</f>
        <v>430000000</v>
      </c>
      <c r="R1114" s="9">
        <f>+IFERROR(VLOOKUP(Tabla3[[#This Row],[Column14]],Tabla4[[NIT]:[TOTAL CREDITO]],6,FALSE),0)</f>
        <v>0</v>
      </c>
      <c r="S11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4" s="5"/>
      <c r="AL1114"/>
    </row>
    <row r="1115" spans="1:38" ht="15" customHeight="1">
      <c r="A1115" s="153" t="s">
        <v>1792</v>
      </c>
      <c r="B1115" s="154">
        <v>42982</v>
      </c>
      <c r="C1115" s="153" t="s">
        <v>1229</v>
      </c>
      <c r="D1115" s="153" t="s">
        <v>1235</v>
      </c>
      <c r="E1115" s="153" t="s">
        <v>1230</v>
      </c>
      <c r="F1115" s="153">
        <v>1</v>
      </c>
      <c r="G1115" s="153" t="s">
        <v>81</v>
      </c>
      <c r="H1115" s="153">
        <v>1</v>
      </c>
      <c r="I1115" s="153" t="s">
        <v>1793</v>
      </c>
      <c r="J1115" s="153" t="s">
        <v>1433</v>
      </c>
      <c r="K1115" s="153" t="s">
        <v>1426</v>
      </c>
      <c r="L1115" s="153"/>
      <c r="M1115" s="153" t="s">
        <v>82</v>
      </c>
      <c r="N1115" s="153">
        <v>890705577</v>
      </c>
      <c r="O1115" s="155">
        <v>3941176</v>
      </c>
      <c r="P1115" s="7"/>
      <c r="Q1115" s="12">
        <f>+IF(IFERROR(VLOOKUP(Tabla3[[#This Row],[Column14]],Tabla4[[NIT]:[TOTAL CREDITO]],3,FALSE),0)="",0,IFERROR(VLOOKUP(Tabla3[[#This Row],[Column14]],Tabla4[[NIT]:[TOTAL CREDITO]],3,FALSE),0))</f>
        <v>430000000</v>
      </c>
      <c r="R1115" s="9">
        <f>+IFERROR(VLOOKUP(Tabla3[[#This Row],[Column14]],Tabla4[[NIT]:[TOTAL CREDITO]],6,FALSE),0)</f>
        <v>0</v>
      </c>
      <c r="S11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5" s="5"/>
      <c r="AL1115"/>
    </row>
    <row r="1116" spans="1:38" ht="15" customHeight="1">
      <c r="A1116" s="153" t="s">
        <v>1794</v>
      </c>
      <c r="B1116" s="154">
        <v>42982</v>
      </c>
      <c r="C1116" s="153" t="s">
        <v>1229</v>
      </c>
      <c r="D1116" s="153" t="s">
        <v>1235</v>
      </c>
      <c r="E1116" s="153" t="s">
        <v>1230</v>
      </c>
      <c r="F1116" s="153">
        <v>6</v>
      </c>
      <c r="G1116" s="153" t="s">
        <v>81</v>
      </c>
      <c r="H1116" s="153">
        <v>6</v>
      </c>
      <c r="I1116" s="153" t="s">
        <v>1795</v>
      </c>
      <c r="J1116" s="153" t="s">
        <v>14</v>
      </c>
      <c r="K1116" s="153" t="s">
        <v>16</v>
      </c>
      <c r="L1116" s="153"/>
      <c r="M1116" s="153" t="s">
        <v>84</v>
      </c>
      <c r="N1116" s="153">
        <v>890705577</v>
      </c>
      <c r="O1116" s="155">
        <v>3360504</v>
      </c>
      <c r="P1116" s="7"/>
      <c r="Q1116" s="12">
        <f>+IF(IFERROR(VLOOKUP(Tabla3[[#This Row],[Column14]],Tabla4[[NIT]:[TOTAL CREDITO]],3,FALSE),0)="",0,IFERROR(VLOOKUP(Tabla3[[#This Row],[Column14]],Tabla4[[NIT]:[TOTAL CREDITO]],3,FALSE),0))</f>
        <v>430000000</v>
      </c>
      <c r="R1116" s="9">
        <f>+IFERROR(VLOOKUP(Tabla3[[#This Row],[Column14]],Tabla4[[NIT]:[TOTAL CREDITO]],6,FALSE),0)</f>
        <v>0</v>
      </c>
      <c r="S11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6" s="5"/>
      <c r="AL1116"/>
    </row>
    <row r="1117" spans="1:38" ht="15" customHeight="1">
      <c r="A1117" s="153" t="s">
        <v>1794</v>
      </c>
      <c r="B1117" s="154">
        <v>42982</v>
      </c>
      <c r="C1117" s="153" t="s">
        <v>1229</v>
      </c>
      <c r="D1117" s="153" t="s">
        <v>1235</v>
      </c>
      <c r="E1117" s="153" t="s">
        <v>1230</v>
      </c>
      <c r="F1117" s="153">
        <v>3</v>
      </c>
      <c r="G1117" s="153" t="s">
        <v>81</v>
      </c>
      <c r="H1117" s="153">
        <v>3</v>
      </c>
      <c r="I1117" s="153" t="s">
        <v>1795</v>
      </c>
      <c r="J1117" s="153" t="s">
        <v>27</v>
      </c>
      <c r="K1117" s="153" t="s">
        <v>16</v>
      </c>
      <c r="L1117" s="153"/>
      <c r="M1117" s="153" t="s">
        <v>84</v>
      </c>
      <c r="N1117" s="153">
        <v>890705577</v>
      </c>
      <c r="O1117" s="155">
        <v>5789916</v>
      </c>
      <c r="P1117" s="7"/>
      <c r="Q1117" s="12">
        <f>+IF(IFERROR(VLOOKUP(Tabla3[[#This Row],[Column14]],Tabla4[[NIT]:[TOTAL CREDITO]],3,FALSE),0)="",0,IFERROR(VLOOKUP(Tabla3[[#This Row],[Column14]],Tabla4[[NIT]:[TOTAL CREDITO]],3,FALSE),0))</f>
        <v>430000000</v>
      </c>
      <c r="R1117" s="9">
        <f>+IFERROR(VLOOKUP(Tabla3[[#This Row],[Column14]],Tabla4[[NIT]:[TOTAL CREDITO]],6,FALSE),0)</f>
        <v>0</v>
      </c>
      <c r="S11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7" s="5"/>
      <c r="AL1117"/>
    </row>
    <row r="1118" spans="1:38" ht="15" customHeight="1">
      <c r="A1118" s="153" t="s">
        <v>1794</v>
      </c>
      <c r="B1118" s="154">
        <v>42982</v>
      </c>
      <c r="C1118" s="153" t="s">
        <v>1229</v>
      </c>
      <c r="D1118" s="153" t="s">
        <v>1235</v>
      </c>
      <c r="E1118" s="153" t="s">
        <v>1230</v>
      </c>
      <c r="F1118" s="153">
        <v>3</v>
      </c>
      <c r="G1118" s="153" t="s">
        <v>81</v>
      </c>
      <c r="H1118" s="153">
        <v>3</v>
      </c>
      <c r="I1118" s="153" t="s">
        <v>1795</v>
      </c>
      <c r="J1118" s="153" t="s">
        <v>27</v>
      </c>
      <c r="K1118" s="153" t="s">
        <v>26</v>
      </c>
      <c r="L1118" s="153"/>
      <c r="M1118" s="153" t="s">
        <v>84</v>
      </c>
      <c r="N1118" s="153">
        <v>890705577</v>
      </c>
      <c r="O1118" s="155">
        <v>5789916</v>
      </c>
      <c r="P1118" s="7"/>
      <c r="Q1118" s="12">
        <f>+IF(IFERROR(VLOOKUP(Tabla3[[#This Row],[Column14]],Tabla4[[NIT]:[TOTAL CREDITO]],3,FALSE),0)="",0,IFERROR(VLOOKUP(Tabla3[[#This Row],[Column14]],Tabla4[[NIT]:[TOTAL CREDITO]],3,FALSE),0))</f>
        <v>430000000</v>
      </c>
      <c r="R1118" s="9">
        <f>+IFERROR(VLOOKUP(Tabla3[[#This Row],[Column14]],Tabla4[[NIT]:[TOTAL CREDITO]],6,FALSE),0)</f>
        <v>0</v>
      </c>
      <c r="S11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8" s="5"/>
      <c r="AL1118"/>
    </row>
    <row r="1119" spans="1:38" ht="15" customHeight="1">
      <c r="A1119" s="153" t="s">
        <v>1794</v>
      </c>
      <c r="B1119" s="154">
        <v>42982</v>
      </c>
      <c r="C1119" s="153" t="s">
        <v>1229</v>
      </c>
      <c r="D1119" s="153" t="s">
        <v>1235</v>
      </c>
      <c r="E1119" s="153" t="s">
        <v>1230</v>
      </c>
      <c r="F1119" s="153">
        <v>1</v>
      </c>
      <c r="G1119" s="153" t="s">
        <v>81</v>
      </c>
      <c r="H1119" s="153">
        <v>1</v>
      </c>
      <c r="I1119" s="153" t="s">
        <v>1795</v>
      </c>
      <c r="J1119" s="153" t="s">
        <v>1428</v>
      </c>
      <c r="K1119" s="153" t="s">
        <v>1430</v>
      </c>
      <c r="L1119" s="153"/>
      <c r="M1119" s="153" t="s">
        <v>84</v>
      </c>
      <c r="N1119" s="153">
        <v>890705577</v>
      </c>
      <c r="O1119" s="155">
        <v>3067227</v>
      </c>
      <c r="P1119" s="7"/>
      <c r="Q1119" s="12">
        <f>+IF(IFERROR(VLOOKUP(Tabla3[[#This Row],[Column14]],Tabla4[[NIT]:[TOTAL CREDITO]],3,FALSE),0)="",0,IFERROR(VLOOKUP(Tabla3[[#This Row],[Column14]],Tabla4[[NIT]:[TOTAL CREDITO]],3,FALSE),0))</f>
        <v>430000000</v>
      </c>
      <c r="R1119" s="9">
        <f>+IFERROR(VLOOKUP(Tabla3[[#This Row],[Column14]],Tabla4[[NIT]:[TOTAL CREDITO]],6,FALSE),0)</f>
        <v>0</v>
      </c>
      <c r="S11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19" s="5"/>
      <c r="AL1119"/>
    </row>
    <row r="1120" spans="1:38" ht="15" customHeight="1">
      <c r="A1120" s="153" t="s">
        <v>1794</v>
      </c>
      <c r="B1120" s="154">
        <v>42982</v>
      </c>
      <c r="C1120" s="153" t="s">
        <v>1229</v>
      </c>
      <c r="D1120" s="153" t="s">
        <v>1235</v>
      </c>
      <c r="E1120" s="153" t="s">
        <v>1230</v>
      </c>
      <c r="F1120" s="153">
        <v>4</v>
      </c>
      <c r="G1120" s="153" t="s">
        <v>81</v>
      </c>
      <c r="H1120" s="153">
        <v>4</v>
      </c>
      <c r="I1120" s="153" t="s">
        <v>1795</v>
      </c>
      <c r="J1120" s="153" t="s">
        <v>1428</v>
      </c>
      <c r="K1120" s="153" t="s">
        <v>32</v>
      </c>
      <c r="L1120" s="153"/>
      <c r="M1120" s="153" t="s">
        <v>84</v>
      </c>
      <c r="N1120" s="153">
        <v>890705577</v>
      </c>
      <c r="O1120" s="155">
        <v>3067227</v>
      </c>
      <c r="P1120" s="7"/>
      <c r="Q1120" s="12">
        <f>+IF(IFERROR(VLOOKUP(Tabla3[[#This Row],[Column14]],Tabla4[[NIT]:[TOTAL CREDITO]],3,FALSE),0)="",0,IFERROR(VLOOKUP(Tabla3[[#This Row],[Column14]],Tabla4[[NIT]:[TOTAL CREDITO]],3,FALSE),0))</f>
        <v>430000000</v>
      </c>
      <c r="R1120" s="9">
        <f>+IFERROR(VLOOKUP(Tabla3[[#This Row],[Column14]],Tabla4[[NIT]:[TOTAL CREDITO]],6,FALSE),0)</f>
        <v>0</v>
      </c>
      <c r="S11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0" s="5"/>
      <c r="AL1120"/>
    </row>
    <row r="1121" spans="1:38" ht="15" customHeight="1">
      <c r="A1121" s="153" t="s">
        <v>1794</v>
      </c>
      <c r="B1121" s="154">
        <v>42982</v>
      </c>
      <c r="C1121" s="153" t="s">
        <v>1229</v>
      </c>
      <c r="D1121" s="153" t="s">
        <v>1235</v>
      </c>
      <c r="E1121" s="153" t="s">
        <v>1230</v>
      </c>
      <c r="F1121" s="153">
        <v>1</v>
      </c>
      <c r="G1121" s="153" t="s">
        <v>81</v>
      </c>
      <c r="H1121" s="153">
        <v>1</v>
      </c>
      <c r="I1121" s="153" t="s">
        <v>1795</v>
      </c>
      <c r="J1121" s="153" t="s">
        <v>1433</v>
      </c>
      <c r="K1121" s="153" t="s">
        <v>1426</v>
      </c>
      <c r="L1121" s="153"/>
      <c r="M1121" s="153" t="s">
        <v>84</v>
      </c>
      <c r="N1121" s="153">
        <v>890705577</v>
      </c>
      <c r="O1121" s="155">
        <v>3941176</v>
      </c>
      <c r="P1121" s="7"/>
      <c r="Q1121" s="12">
        <f>+IF(IFERROR(VLOOKUP(Tabla3[[#This Row],[Column14]],Tabla4[[NIT]:[TOTAL CREDITO]],3,FALSE),0)="",0,IFERROR(VLOOKUP(Tabla3[[#This Row],[Column14]],Tabla4[[NIT]:[TOTAL CREDITO]],3,FALSE),0))</f>
        <v>430000000</v>
      </c>
      <c r="R1121" s="9">
        <f>+IFERROR(VLOOKUP(Tabla3[[#This Row],[Column14]],Tabla4[[NIT]:[TOTAL CREDITO]],6,FALSE),0)</f>
        <v>0</v>
      </c>
      <c r="S11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1" s="5"/>
      <c r="AL1121"/>
    </row>
    <row r="1122" spans="1:38" ht="15" customHeight="1">
      <c r="A1122" s="153" t="s">
        <v>1794</v>
      </c>
      <c r="B1122" s="154">
        <v>42982</v>
      </c>
      <c r="C1122" s="153" t="s">
        <v>1229</v>
      </c>
      <c r="D1122" s="153" t="s">
        <v>1235</v>
      </c>
      <c r="E1122" s="153" t="s">
        <v>1230</v>
      </c>
      <c r="F1122" s="153">
        <v>4</v>
      </c>
      <c r="G1122" s="153" t="s">
        <v>81</v>
      </c>
      <c r="H1122" s="153">
        <v>4</v>
      </c>
      <c r="I1122" s="153" t="s">
        <v>1795</v>
      </c>
      <c r="J1122" s="153" t="s">
        <v>1437</v>
      </c>
      <c r="K1122" s="153" t="s">
        <v>1438</v>
      </c>
      <c r="L1122" s="153"/>
      <c r="M1122" s="153" t="s">
        <v>84</v>
      </c>
      <c r="N1122" s="153">
        <v>890705577</v>
      </c>
      <c r="O1122" s="155">
        <v>3696639</v>
      </c>
      <c r="P1122" s="7"/>
      <c r="Q1122" s="12">
        <f>+IF(IFERROR(VLOOKUP(Tabla3[[#This Row],[Column14]],Tabla4[[NIT]:[TOTAL CREDITO]],3,FALSE),0)="",0,IFERROR(VLOOKUP(Tabla3[[#This Row],[Column14]],Tabla4[[NIT]:[TOTAL CREDITO]],3,FALSE),0))</f>
        <v>430000000</v>
      </c>
      <c r="R1122" s="9">
        <f>+IFERROR(VLOOKUP(Tabla3[[#This Row],[Column14]],Tabla4[[NIT]:[TOTAL CREDITO]],6,FALSE),0)</f>
        <v>0</v>
      </c>
      <c r="S11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2" s="5"/>
      <c r="AL1122"/>
    </row>
    <row r="1123" spans="1:38" ht="15" customHeight="1">
      <c r="A1123" s="153" t="s">
        <v>1794</v>
      </c>
      <c r="B1123" s="154">
        <v>42982</v>
      </c>
      <c r="C1123" s="153" t="s">
        <v>1229</v>
      </c>
      <c r="D1123" s="153" t="s">
        <v>1235</v>
      </c>
      <c r="E1123" s="153" t="s">
        <v>1230</v>
      </c>
      <c r="F1123" s="153">
        <v>1</v>
      </c>
      <c r="G1123" s="153" t="s">
        <v>81</v>
      </c>
      <c r="H1123" s="153">
        <v>1</v>
      </c>
      <c r="I1123" s="153" t="s">
        <v>1795</v>
      </c>
      <c r="J1123" s="153" t="s">
        <v>1437</v>
      </c>
      <c r="K1123" s="153" t="s">
        <v>16</v>
      </c>
      <c r="L1123" s="153"/>
      <c r="M1123" s="153" t="s">
        <v>84</v>
      </c>
      <c r="N1123" s="153">
        <v>890705577</v>
      </c>
      <c r="O1123" s="155">
        <v>3696639</v>
      </c>
      <c r="P1123" s="7"/>
      <c r="Q1123" s="12">
        <f>+IF(IFERROR(VLOOKUP(Tabla3[[#This Row],[Column14]],Tabla4[[NIT]:[TOTAL CREDITO]],3,FALSE),0)="",0,IFERROR(VLOOKUP(Tabla3[[#This Row],[Column14]],Tabla4[[NIT]:[TOTAL CREDITO]],3,FALSE),0))</f>
        <v>430000000</v>
      </c>
      <c r="R1123" s="9">
        <f>+IFERROR(VLOOKUP(Tabla3[[#This Row],[Column14]],Tabla4[[NIT]:[TOTAL CREDITO]],6,FALSE),0)</f>
        <v>0</v>
      </c>
      <c r="S11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3" s="5"/>
      <c r="AL1123"/>
    </row>
    <row r="1124" spans="1:38" ht="15" customHeight="1">
      <c r="A1124" s="153" t="s">
        <v>1796</v>
      </c>
      <c r="B1124" s="154">
        <v>42982</v>
      </c>
      <c r="C1124" s="153" t="s">
        <v>1229</v>
      </c>
      <c r="D1124" s="153" t="s">
        <v>1235</v>
      </c>
      <c r="E1124" s="153" t="s">
        <v>1230</v>
      </c>
      <c r="F1124" s="153">
        <v>2</v>
      </c>
      <c r="G1124" s="153" t="s">
        <v>81</v>
      </c>
      <c r="H1124" s="153">
        <v>2</v>
      </c>
      <c r="I1124" s="153" t="s">
        <v>1797</v>
      </c>
      <c r="J1124" s="153" t="s">
        <v>14</v>
      </c>
      <c r="K1124" s="153" t="s">
        <v>16</v>
      </c>
      <c r="L1124" s="153"/>
      <c r="M1124" s="153" t="s">
        <v>80</v>
      </c>
      <c r="N1124" s="153">
        <v>890705577</v>
      </c>
      <c r="O1124" s="155">
        <v>3360504</v>
      </c>
      <c r="P1124" s="7"/>
      <c r="Q1124" s="12">
        <f>+IF(IFERROR(VLOOKUP(Tabla3[[#This Row],[Column14]],Tabla4[[NIT]:[TOTAL CREDITO]],3,FALSE),0)="",0,IFERROR(VLOOKUP(Tabla3[[#This Row],[Column14]],Tabla4[[NIT]:[TOTAL CREDITO]],3,FALSE),0))</f>
        <v>430000000</v>
      </c>
      <c r="R1124" s="9">
        <f>+IFERROR(VLOOKUP(Tabla3[[#This Row],[Column14]],Tabla4[[NIT]:[TOTAL CREDITO]],6,FALSE),0)</f>
        <v>0</v>
      </c>
      <c r="S11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4" s="5"/>
      <c r="AL1124"/>
    </row>
    <row r="1125" spans="1:38" ht="15" customHeight="1">
      <c r="A1125" s="153" t="s">
        <v>1796</v>
      </c>
      <c r="B1125" s="154">
        <v>42982</v>
      </c>
      <c r="C1125" s="153" t="s">
        <v>1229</v>
      </c>
      <c r="D1125" s="153" t="s">
        <v>1235</v>
      </c>
      <c r="E1125" s="153" t="s">
        <v>1230</v>
      </c>
      <c r="F1125" s="153">
        <v>5</v>
      </c>
      <c r="G1125" s="153" t="s">
        <v>81</v>
      </c>
      <c r="H1125" s="153">
        <v>5</v>
      </c>
      <c r="I1125" s="153" t="s">
        <v>1797</v>
      </c>
      <c r="J1125" s="153" t="s">
        <v>27</v>
      </c>
      <c r="K1125" s="153" t="s">
        <v>32</v>
      </c>
      <c r="L1125" s="153"/>
      <c r="M1125" s="153" t="s">
        <v>80</v>
      </c>
      <c r="N1125" s="153">
        <v>890705577</v>
      </c>
      <c r="O1125" s="155">
        <v>5789916</v>
      </c>
      <c r="P1125" s="7"/>
      <c r="Q1125" s="12">
        <f>+IF(IFERROR(VLOOKUP(Tabla3[[#This Row],[Column14]],Tabla4[[NIT]:[TOTAL CREDITO]],3,FALSE),0)="",0,IFERROR(VLOOKUP(Tabla3[[#This Row],[Column14]],Tabla4[[NIT]:[TOTAL CREDITO]],3,FALSE),0))</f>
        <v>430000000</v>
      </c>
      <c r="R1125" s="9">
        <f>+IFERROR(VLOOKUP(Tabla3[[#This Row],[Column14]],Tabla4[[NIT]:[TOTAL CREDITO]],6,FALSE),0)</f>
        <v>0</v>
      </c>
      <c r="S11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5" s="5"/>
      <c r="AL1125"/>
    </row>
    <row r="1126" spans="1:38" ht="15" customHeight="1">
      <c r="A1126" s="153" t="s">
        <v>1796</v>
      </c>
      <c r="B1126" s="154">
        <v>42982</v>
      </c>
      <c r="C1126" s="153" t="s">
        <v>1229</v>
      </c>
      <c r="D1126" s="153" t="s">
        <v>1235</v>
      </c>
      <c r="E1126" s="153" t="s">
        <v>1230</v>
      </c>
      <c r="F1126" s="153">
        <v>5</v>
      </c>
      <c r="G1126" s="153" t="s">
        <v>81</v>
      </c>
      <c r="H1126" s="153">
        <v>5</v>
      </c>
      <c r="I1126" s="153" t="s">
        <v>1797</v>
      </c>
      <c r="J1126" s="153" t="s">
        <v>27</v>
      </c>
      <c r="K1126" s="153" t="s">
        <v>16</v>
      </c>
      <c r="L1126" s="153"/>
      <c r="M1126" s="153" t="s">
        <v>80</v>
      </c>
      <c r="N1126" s="153">
        <v>890705577</v>
      </c>
      <c r="O1126" s="155">
        <v>5789916</v>
      </c>
      <c r="P1126" s="7"/>
      <c r="Q1126" s="12">
        <f>+IF(IFERROR(VLOOKUP(Tabla3[[#This Row],[Column14]],Tabla4[[NIT]:[TOTAL CREDITO]],3,FALSE),0)="",0,IFERROR(VLOOKUP(Tabla3[[#This Row],[Column14]],Tabla4[[NIT]:[TOTAL CREDITO]],3,FALSE),0))</f>
        <v>430000000</v>
      </c>
      <c r="R1126" s="9">
        <f>+IFERROR(VLOOKUP(Tabla3[[#This Row],[Column14]],Tabla4[[NIT]:[TOTAL CREDITO]],6,FALSE),0)</f>
        <v>0</v>
      </c>
      <c r="S11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6" s="5"/>
      <c r="AL1126"/>
    </row>
    <row r="1127" spans="1:38" ht="15" customHeight="1">
      <c r="A1127" s="153" t="s">
        <v>1796</v>
      </c>
      <c r="B1127" s="154">
        <v>42982</v>
      </c>
      <c r="C1127" s="153" t="s">
        <v>1229</v>
      </c>
      <c r="D1127" s="153" t="s">
        <v>1235</v>
      </c>
      <c r="E1127" s="153" t="s">
        <v>1230</v>
      </c>
      <c r="F1127" s="153">
        <v>2</v>
      </c>
      <c r="G1127" s="153" t="s">
        <v>81</v>
      </c>
      <c r="H1127" s="153">
        <v>2</v>
      </c>
      <c r="I1127" s="153" t="s">
        <v>1797</v>
      </c>
      <c r="J1127" s="153" t="s">
        <v>27</v>
      </c>
      <c r="K1127" s="153" t="s">
        <v>26</v>
      </c>
      <c r="L1127" s="153"/>
      <c r="M1127" s="153" t="s">
        <v>80</v>
      </c>
      <c r="N1127" s="153">
        <v>890705577</v>
      </c>
      <c r="O1127" s="155">
        <v>5789916</v>
      </c>
      <c r="P1127" s="7"/>
      <c r="Q1127" s="12">
        <f>+IF(IFERROR(VLOOKUP(Tabla3[[#This Row],[Column14]],Tabla4[[NIT]:[TOTAL CREDITO]],3,FALSE),0)="",0,IFERROR(VLOOKUP(Tabla3[[#This Row],[Column14]],Tabla4[[NIT]:[TOTAL CREDITO]],3,FALSE),0))</f>
        <v>430000000</v>
      </c>
      <c r="R1127" s="9">
        <f>+IFERROR(VLOOKUP(Tabla3[[#This Row],[Column14]],Tabla4[[NIT]:[TOTAL CREDITO]],6,FALSE),0)</f>
        <v>0</v>
      </c>
      <c r="S11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7" s="5"/>
      <c r="AL1127"/>
    </row>
    <row r="1128" spans="1:38" ht="15" customHeight="1">
      <c r="A1128" s="153" t="s">
        <v>1796</v>
      </c>
      <c r="B1128" s="154">
        <v>42982</v>
      </c>
      <c r="C1128" s="153" t="s">
        <v>1229</v>
      </c>
      <c r="D1128" s="153" t="s">
        <v>1235</v>
      </c>
      <c r="E1128" s="153" t="s">
        <v>1230</v>
      </c>
      <c r="F1128" s="153">
        <v>1</v>
      </c>
      <c r="G1128" s="153" t="s">
        <v>81</v>
      </c>
      <c r="H1128" s="153">
        <v>1</v>
      </c>
      <c r="I1128" s="153" t="s">
        <v>1797</v>
      </c>
      <c r="J1128" s="153" t="s">
        <v>10</v>
      </c>
      <c r="K1128" s="153" t="s">
        <v>13</v>
      </c>
      <c r="L1128" s="153"/>
      <c r="M1128" s="153" t="s">
        <v>80</v>
      </c>
      <c r="N1128" s="153">
        <v>890705577</v>
      </c>
      <c r="O1128" s="155">
        <v>7554622</v>
      </c>
      <c r="P1128" s="7"/>
      <c r="Q1128" s="12">
        <f>+IF(IFERROR(VLOOKUP(Tabla3[[#This Row],[Column14]],Tabla4[[NIT]:[TOTAL CREDITO]],3,FALSE),0)="",0,IFERROR(VLOOKUP(Tabla3[[#This Row],[Column14]],Tabla4[[NIT]:[TOTAL CREDITO]],3,FALSE),0))</f>
        <v>430000000</v>
      </c>
      <c r="R1128" s="9">
        <f>+IFERROR(VLOOKUP(Tabla3[[#This Row],[Column14]],Tabla4[[NIT]:[TOTAL CREDITO]],6,FALSE),0)</f>
        <v>0</v>
      </c>
      <c r="S11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8" s="5"/>
      <c r="AL1128"/>
    </row>
    <row r="1129" spans="1:38" ht="15" customHeight="1">
      <c r="A1129" s="153" t="s">
        <v>1796</v>
      </c>
      <c r="B1129" s="154">
        <v>42982</v>
      </c>
      <c r="C1129" s="153" t="s">
        <v>1229</v>
      </c>
      <c r="D1129" s="153" t="s">
        <v>1235</v>
      </c>
      <c r="E1129" s="153" t="s">
        <v>1230</v>
      </c>
      <c r="F1129" s="153">
        <v>1</v>
      </c>
      <c r="G1129" s="153" t="s">
        <v>81</v>
      </c>
      <c r="H1129" s="153">
        <v>1</v>
      </c>
      <c r="I1129" s="153" t="s">
        <v>1797</v>
      </c>
      <c r="J1129" s="153" t="s">
        <v>10</v>
      </c>
      <c r="K1129" s="153" t="s">
        <v>11</v>
      </c>
      <c r="L1129" s="153"/>
      <c r="M1129" s="153" t="s">
        <v>80</v>
      </c>
      <c r="N1129" s="153">
        <v>890705577</v>
      </c>
      <c r="O1129" s="155">
        <v>7554622</v>
      </c>
      <c r="P1129" s="7"/>
      <c r="Q1129" s="12">
        <f>+IF(IFERROR(VLOOKUP(Tabla3[[#This Row],[Column14]],Tabla4[[NIT]:[TOTAL CREDITO]],3,FALSE),0)="",0,IFERROR(VLOOKUP(Tabla3[[#This Row],[Column14]],Tabla4[[NIT]:[TOTAL CREDITO]],3,FALSE),0))</f>
        <v>430000000</v>
      </c>
      <c r="R1129" s="9">
        <f>+IFERROR(VLOOKUP(Tabla3[[#This Row],[Column14]],Tabla4[[NIT]:[TOTAL CREDITO]],6,FALSE),0)</f>
        <v>0</v>
      </c>
      <c r="S11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29" s="5"/>
      <c r="AL1129"/>
    </row>
    <row r="1130" spans="1:38" ht="15" customHeight="1">
      <c r="A1130" s="153" t="s">
        <v>1796</v>
      </c>
      <c r="B1130" s="154">
        <v>42982</v>
      </c>
      <c r="C1130" s="153" t="s">
        <v>1229</v>
      </c>
      <c r="D1130" s="153" t="s">
        <v>1235</v>
      </c>
      <c r="E1130" s="153" t="s">
        <v>1230</v>
      </c>
      <c r="F1130" s="153">
        <v>1</v>
      </c>
      <c r="G1130" s="153" t="s">
        <v>81</v>
      </c>
      <c r="H1130" s="153">
        <v>1</v>
      </c>
      <c r="I1130" s="153" t="s">
        <v>1797</v>
      </c>
      <c r="J1130" s="153" t="s">
        <v>25</v>
      </c>
      <c r="K1130" s="153" t="s">
        <v>26</v>
      </c>
      <c r="L1130" s="153"/>
      <c r="M1130" s="153" t="s">
        <v>80</v>
      </c>
      <c r="N1130" s="153">
        <v>890705577</v>
      </c>
      <c r="O1130" s="155">
        <v>3521008</v>
      </c>
      <c r="P1130" s="7"/>
      <c r="Q1130" s="12">
        <f>+IF(IFERROR(VLOOKUP(Tabla3[[#This Row],[Column14]],Tabla4[[NIT]:[TOTAL CREDITO]],3,FALSE),0)="",0,IFERROR(VLOOKUP(Tabla3[[#This Row],[Column14]],Tabla4[[NIT]:[TOTAL CREDITO]],3,FALSE),0))</f>
        <v>430000000</v>
      </c>
      <c r="R1130" s="9">
        <f>+IFERROR(VLOOKUP(Tabla3[[#This Row],[Column14]],Tabla4[[NIT]:[TOTAL CREDITO]],6,FALSE),0)</f>
        <v>0</v>
      </c>
      <c r="S11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0" s="5"/>
      <c r="AL1130"/>
    </row>
    <row r="1131" spans="1:38" ht="15" customHeight="1">
      <c r="A1131" s="153" t="s">
        <v>1796</v>
      </c>
      <c r="B1131" s="154">
        <v>42982</v>
      </c>
      <c r="C1131" s="153" t="s">
        <v>1229</v>
      </c>
      <c r="D1131" s="153" t="s">
        <v>1235</v>
      </c>
      <c r="E1131" s="153" t="s">
        <v>1230</v>
      </c>
      <c r="F1131" s="153">
        <v>3</v>
      </c>
      <c r="G1131" s="153" t="s">
        <v>81</v>
      </c>
      <c r="H1131" s="153">
        <v>3</v>
      </c>
      <c r="I1131" s="153" t="s">
        <v>1797</v>
      </c>
      <c r="J1131" s="153" t="s">
        <v>1422</v>
      </c>
      <c r="K1131" s="153" t="s">
        <v>1423</v>
      </c>
      <c r="L1131" s="153"/>
      <c r="M1131" s="153" t="s">
        <v>80</v>
      </c>
      <c r="N1131" s="153">
        <v>890705577</v>
      </c>
      <c r="O1131" s="155">
        <v>7730252</v>
      </c>
      <c r="P1131" s="7"/>
      <c r="Q1131" s="12">
        <f>+IF(IFERROR(VLOOKUP(Tabla3[[#This Row],[Column14]],Tabla4[[NIT]:[TOTAL CREDITO]],3,FALSE),0)="",0,IFERROR(VLOOKUP(Tabla3[[#This Row],[Column14]],Tabla4[[NIT]:[TOTAL CREDITO]],3,FALSE),0))</f>
        <v>430000000</v>
      </c>
      <c r="R1131" s="9">
        <f>+IFERROR(VLOOKUP(Tabla3[[#This Row],[Column14]],Tabla4[[NIT]:[TOTAL CREDITO]],6,FALSE),0)</f>
        <v>0</v>
      </c>
      <c r="S11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1" s="5"/>
      <c r="AL1131"/>
    </row>
    <row r="1132" spans="1:38" ht="15" customHeight="1">
      <c r="A1132" s="153" t="s">
        <v>1796</v>
      </c>
      <c r="B1132" s="154">
        <v>42982</v>
      </c>
      <c r="C1132" s="153" t="s">
        <v>1229</v>
      </c>
      <c r="D1132" s="153" t="s">
        <v>1235</v>
      </c>
      <c r="E1132" s="153" t="s">
        <v>1230</v>
      </c>
      <c r="F1132" s="153">
        <v>1</v>
      </c>
      <c r="G1132" s="153" t="s">
        <v>81</v>
      </c>
      <c r="H1132" s="153">
        <v>1</v>
      </c>
      <c r="I1132" s="153" t="s">
        <v>1797</v>
      </c>
      <c r="J1132" s="153" t="s">
        <v>352</v>
      </c>
      <c r="K1132" s="153" t="s">
        <v>353</v>
      </c>
      <c r="L1132" s="153"/>
      <c r="M1132" s="153" t="s">
        <v>80</v>
      </c>
      <c r="N1132" s="153">
        <v>890705577</v>
      </c>
      <c r="O1132" s="155">
        <v>6133613</v>
      </c>
      <c r="P1132" s="7"/>
      <c r="Q1132" s="12">
        <f>+IF(IFERROR(VLOOKUP(Tabla3[[#This Row],[Column14]],Tabla4[[NIT]:[TOTAL CREDITO]],3,FALSE),0)="",0,IFERROR(VLOOKUP(Tabla3[[#This Row],[Column14]],Tabla4[[NIT]:[TOTAL CREDITO]],3,FALSE),0))</f>
        <v>430000000</v>
      </c>
      <c r="R1132" s="9">
        <f>+IFERROR(VLOOKUP(Tabla3[[#This Row],[Column14]],Tabla4[[NIT]:[TOTAL CREDITO]],6,FALSE),0)</f>
        <v>0</v>
      </c>
      <c r="S11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2" s="5"/>
      <c r="AL1132"/>
    </row>
    <row r="1133" spans="1:38" ht="15" customHeight="1">
      <c r="A1133" s="153" t="s">
        <v>1796</v>
      </c>
      <c r="B1133" s="154">
        <v>42982</v>
      </c>
      <c r="C1133" s="153" t="s">
        <v>1229</v>
      </c>
      <c r="D1133" s="153" t="s">
        <v>1235</v>
      </c>
      <c r="E1133" s="153" t="s">
        <v>1230</v>
      </c>
      <c r="F1133" s="153">
        <v>2</v>
      </c>
      <c r="G1133" s="153" t="s">
        <v>81</v>
      </c>
      <c r="H1133" s="153">
        <v>2</v>
      </c>
      <c r="I1133" s="153" t="s">
        <v>1797</v>
      </c>
      <c r="J1133" s="153" t="s">
        <v>352</v>
      </c>
      <c r="K1133" s="153" t="s">
        <v>472</v>
      </c>
      <c r="L1133" s="153"/>
      <c r="M1133" s="153" t="s">
        <v>80</v>
      </c>
      <c r="N1133" s="153">
        <v>890705577</v>
      </c>
      <c r="O1133" s="155">
        <v>6133613</v>
      </c>
      <c r="P1133" s="7"/>
      <c r="Q1133" s="12">
        <f>+IF(IFERROR(VLOOKUP(Tabla3[[#This Row],[Column14]],Tabla4[[NIT]:[TOTAL CREDITO]],3,FALSE),0)="",0,IFERROR(VLOOKUP(Tabla3[[#This Row],[Column14]],Tabla4[[NIT]:[TOTAL CREDITO]],3,FALSE),0))</f>
        <v>430000000</v>
      </c>
      <c r="R1133" s="9">
        <f>+IFERROR(VLOOKUP(Tabla3[[#This Row],[Column14]],Tabla4[[NIT]:[TOTAL CREDITO]],6,FALSE),0)</f>
        <v>0</v>
      </c>
      <c r="S11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3" s="5"/>
      <c r="AL1133"/>
    </row>
    <row r="1134" spans="1:38" ht="15" customHeight="1">
      <c r="A1134" s="153" t="s">
        <v>1796</v>
      </c>
      <c r="B1134" s="154">
        <v>42982</v>
      </c>
      <c r="C1134" s="153" t="s">
        <v>1229</v>
      </c>
      <c r="D1134" s="153" t="s">
        <v>1235</v>
      </c>
      <c r="E1134" s="153" t="s">
        <v>1230</v>
      </c>
      <c r="F1134" s="153">
        <v>1</v>
      </c>
      <c r="G1134" s="153" t="s">
        <v>81</v>
      </c>
      <c r="H1134" s="153">
        <v>1</v>
      </c>
      <c r="I1134" s="153" t="s">
        <v>1797</v>
      </c>
      <c r="J1134" s="153" t="s">
        <v>1550</v>
      </c>
      <c r="K1134" s="153" t="s">
        <v>1438</v>
      </c>
      <c r="L1134" s="153"/>
      <c r="M1134" s="153" t="s">
        <v>80</v>
      </c>
      <c r="N1134" s="153">
        <v>890705577</v>
      </c>
      <c r="O1134" s="155">
        <v>3521008</v>
      </c>
      <c r="P1134" s="7"/>
      <c r="Q1134" s="12">
        <f>+IF(IFERROR(VLOOKUP(Tabla3[[#This Row],[Column14]],Tabla4[[NIT]:[TOTAL CREDITO]],3,FALSE),0)="",0,IFERROR(VLOOKUP(Tabla3[[#This Row],[Column14]],Tabla4[[NIT]:[TOTAL CREDITO]],3,FALSE),0))</f>
        <v>430000000</v>
      </c>
      <c r="R1134" s="9">
        <f>+IFERROR(VLOOKUP(Tabla3[[#This Row],[Column14]],Tabla4[[NIT]:[TOTAL CREDITO]],6,FALSE),0)</f>
        <v>0</v>
      </c>
      <c r="S11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4" s="5"/>
      <c r="AL1134"/>
    </row>
    <row r="1135" spans="1:38" ht="15" customHeight="1">
      <c r="A1135" s="153" t="s">
        <v>1796</v>
      </c>
      <c r="B1135" s="154">
        <v>42982</v>
      </c>
      <c r="C1135" s="153" t="s">
        <v>1229</v>
      </c>
      <c r="D1135" s="153" t="s">
        <v>1235</v>
      </c>
      <c r="E1135" s="153" t="s">
        <v>1230</v>
      </c>
      <c r="F1135" s="153">
        <v>1</v>
      </c>
      <c r="G1135" s="153" t="s">
        <v>81</v>
      </c>
      <c r="H1135" s="153">
        <v>1</v>
      </c>
      <c r="I1135" s="153" t="s">
        <v>1797</v>
      </c>
      <c r="J1135" s="153" t="s">
        <v>1550</v>
      </c>
      <c r="K1135" s="153" t="s">
        <v>1426</v>
      </c>
      <c r="L1135" s="153"/>
      <c r="M1135" s="153" t="s">
        <v>80</v>
      </c>
      <c r="N1135" s="153">
        <v>890705577</v>
      </c>
      <c r="O1135" s="155">
        <v>3521008</v>
      </c>
      <c r="P1135" s="7"/>
      <c r="Q1135" s="12">
        <f>+IF(IFERROR(VLOOKUP(Tabla3[[#This Row],[Column14]],Tabla4[[NIT]:[TOTAL CREDITO]],3,FALSE),0)="",0,IFERROR(VLOOKUP(Tabla3[[#This Row],[Column14]],Tabla4[[NIT]:[TOTAL CREDITO]],3,FALSE),0))</f>
        <v>430000000</v>
      </c>
      <c r="R1135" s="9">
        <f>+IFERROR(VLOOKUP(Tabla3[[#This Row],[Column14]],Tabla4[[NIT]:[TOTAL CREDITO]],6,FALSE),0)</f>
        <v>0</v>
      </c>
      <c r="S11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5" s="5"/>
      <c r="AL1135"/>
    </row>
    <row r="1136" spans="1:38" ht="15" customHeight="1">
      <c r="A1136" s="153" t="s">
        <v>1796</v>
      </c>
      <c r="B1136" s="154">
        <v>42982</v>
      </c>
      <c r="C1136" s="153" t="s">
        <v>1229</v>
      </c>
      <c r="D1136" s="153" t="s">
        <v>1235</v>
      </c>
      <c r="E1136" s="153" t="s">
        <v>1230</v>
      </c>
      <c r="F1136" s="153">
        <v>1</v>
      </c>
      <c r="G1136" s="153" t="s">
        <v>81</v>
      </c>
      <c r="H1136" s="153">
        <v>1</v>
      </c>
      <c r="I1136" s="153" t="s">
        <v>1797</v>
      </c>
      <c r="J1136" s="153" t="s">
        <v>1428</v>
      </c>
      <c r="K1136" s="153" t="s">
        <v>1430</v>
      </c>
      <c r="L1136" s="153"/>
      <c r="M1136" s="153" t="s">
        <v>80</v>
      </c>
      <c r="N1136" s="153">
        <v>890705577</v>
      </c>
      <c r="O1136" s="155">
        <v>3067227</v>
      </c>
      <c r="P1136" s="7"/>
      <c r="Q1136" s="12">
        <f>+IF(IFERROR(VLOOKUP(Tabla3[[#This Row],[Column14]],Tabla4[[NIT]:[TOTAL CREDITO]],3,FALSE),0)="",0,IFERROR(VLOOKUP(Tabla3[[#This Row],[Column14]],Tabla4[[NIT]:[TOTAL CREDITO]],3,FALSE),0))</f>
        <v>430000000</v>
      </c>
      <c r="R1136" s="9">
        <f>+IFERROR(VLOOKUP(Tabla3[[#This Row],[Column14]],Tabla4[[NIT]:[TOTAL CREDITO]],6,FALSE),0)</f>
        <v>0</v>
      </c>
      <c r="S11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6" s="5"/>
      <c r="AL1136"/>
    </row>
    <row r="1137" spans="1:38" ht="15" customHeight="1">
      <c r="A1137" s="153" t="s">
        <v>1796</v>
      </c>
      <c r="B1137" s="154">
        <v>42982</v>
      </c>
      <c r="C1137" s="153" t="s">
        <v>1229</v>
      </c>
      <c r="D1137" s="153" t="s">
        <v>1235</v>
      </c>
      <c r="E1137" s="153" t="s">
        <v>1230</v>
      </c>
      <c r="F1137" s="153">
        <v>4</v>
      </c>
      <c r="G1137" s="153" t="s">
        <v>81</v>
      </c>
      <c r="H1137" s="153">
        <v>4</v>
      </c>
      <c r="I1137" s="153" t="s">
        <v>1797</v>
      </c>
      <c r="J1137" s="153" t="s">
        <v>1428</v>
      </c>
      <c r="K1137" s="153" t="s">
        <v>32</v>
      </c>
      <c r="L1137" s="153"/>
      <c r="M1137" s="153" t="s">
        <v>80</v>
      </c>
      <c r="N1137" s="153">
        <v>890705577</v>
      </c>
      <c r="O1137" s="155">
        <v>3067227</v>
      </c>
      <c r="P1137" s="7"/>
      <c r="Q1137" s="12">
        <f>+IF(IFERROR(VLOOKUP(Tabla3[[#This Row],[Column14]],Tabla4[[NIT]:[TOTAL CREDITO]],3,FALSE),0)="",0,IFERROR(VLOOKUP(Tabla3[[#This Row],[Column14]],Tabla4[[NIT]:[TOTAL CREDITO]],3,FALSE),0))</f>
        <v>430000000</v>
      </c>
      <c r="R1137" s="9">
        <f>+IFERROR(VLOOKUP(Tabla3[[#This Row],[Column14]],Tabla4[[NIT]:[TOTAL CREDITO]],6,FALSE),0)</f>
        <v>0</v>
      </c>
      <c r="S11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7" s="5"/>
      <c r="AL1137"/>
    </row>
    <row r="1138" spans="1:38" ht="15" customHeight="1">
      <c r="A1138" s="153" t="s">
        <v>1796</v>
      </c>
      <c r="B1138" s="154">
        <v>42982</v>
      </c>
      <c r="C1138" s="153" t="s">
        <v>1229</v>
      </c>
      <c r="D1138" s="153" t="s">
        <v>1235</v>
      </c>
      <c r="E1138" s="153" t="s">
        <v>1230</v>
      </c>
      <c r="F1138" s="153">
        <v>3</v>
      </c>
      <c r="G1138" s="153" t="s">
        <v>81</v>
      </c>
      <c r="H1138" s="153">
        <v>3</v>
      </c>
      <c r="I1138" s="153" t="s">
        <v>1797</v>
      </c>
      <c r="J1138" s="153" t="s">
        <v>1433</v>
      </c>
      <c r="K1138" s="153" t="s">
        <v>1426</v>
      </c>
      <c r="L1138" s="153"/>
      <c r="M1138" s="153" t="s">
        <v>80</v>
      </c>
      <c r="N1138" s="153">
        <v>890705577</v>
      </c>
      <c r="O1138" s="155">
        <v>3941176</v>
      </c>
      <c r="P1138" s="7"/>
      <c r="Q1138" s="12">
        <f>+IF(IFERROR(VLOOKUP(Tabla3[[#This Row],[Column14]],Tabla4[[NIT]:[TOTAL CREDITO]],3,FALSE),0)="",0,IFERROR(VLOOKUP(Tabla3[[#This Row],[Column14]],Tabla4[[NIT]:[TOTAL CREDITO]],3,FALSE),0))</f>
        <v>430000000</v>
      </c>
      <c r="R1138" s="9">
        <f>+IFERROR(VLOOKUP(Tabla3[[#This Row],[Column14]],Tabla4[[NIT]:[TOTAL CREDITO]],6,FALSE),0)</f>
        <v>0</v>
      </c>
      <c r="S11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8" s="5"/>
      <c r="AL1138"/>
    </row>
    <row r="1139" spans="1:38" ht="15" customHeight="1">
      <c r="A1139" s="153" t="s">
        <v>1796</v>
      </c>
      <c r="B1139" s="154">
        <v>42982</v>
      </c>
      <c r="C1139" s="153" t="s">
        <v>1229</v>
      </c>
      <c r="D1139" s="153" t="s">
        <v>1235</v>
      </c>
      <c r="E1139" s="153" t="s">
        <v>1230</v>
      </c>
      <c r="F1139" s="153">
        <v>1</v>
      </c>
      <c r="G1139" s="153" t="s">
        <v>81</v>
      </c>
      <c r="H1139" s="153">
        <v>1</v>
      </c>
      <c r="I1139" s="153" t="s">
        <v>1797</v>
      </c>
      <c r="J1139" s="153" t="s">
        <v>1433</v>
      </c>
      <c r="K1139" s="153" t="s">
        <v>1447</v>
      </c>
      <c r="L1139" s="153"/>
      <c r="M1139" s="153" t="s">
        <v>80</v>
      </c>
      <c r="N1139" s="153">
        <v>890705577</v>
      </c>
      <c r="O1139" s="155">
        <v>3941176</v>
      </c>
      <c r="P1139" s="7"/>
      <c r="Q1139" s="12">
        <f>+IF(IFERROR(VLOOKUP(Tabla3[[#This Row],[Column14]],Tabla4[[NIT]:[TOTAL CREDITO]],3,FALSE),0)="",0,IFERROR(VLOOKUP(Tabla3[[#This Row],[Column14]],Tabla4[[NIT]:[TOTAL CREDITO]],3,FALSE),0))</f>
        <v>430000000</v>
      </c>
      <c r="R1139" s="9">
        <f>+IFERROR(VLOOKUP(Tabla3[[#This Row],[Column14]],Tabla4[[NIT]:[TOTAL CREDITO]],6,FALSE),0)</f>
        <v>0</v>
      </c>
      <c r="S11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39" s="5"/>
      <c r="AL1139"/>
    </row>
    <row r="1140" spans="1:38" ht="15" customHeight="1">
      <c r="A1140" s="153" t="s">
        <v>1796</v>
      </c>
      <c r="B1140" s="154">
        <v>42982</v>
      </c>
      <c r="C1140" s="153" t="s">
        <v>1229</v>
      </c>
      <c r="D1140" s="153" t="s">
        <v>1235</v>
      </c>
      <c r="E1140" s="153" t="s">
        <v>1230</v>
      </c>
      <c r="F1140" s="153">
        <v>1</v>
      </c>
      <c r="G1140" s="153" t="s">
        <v>81</v>
      </c>
      <c r="H1140" s="153">
        <v>1</v>
      </c>
      <c r="I1140" s="153" t="s">
        <v>1797</v>
      </c>
      <c r="J1140" s="153" t="s">
        <v>1232</v>
      </c>
      <c r="K1140" s="153" t="s">
        <v>353</v>
      </c>
      <c r="L1140" s="153"/>
      <c r="M1140" s="153" t="s">
        <v>80</v>
      </c>
      <c r="N1140" s="153">
        <v>890705577</v>
      </c>
      <c r="O1140" s="155">
        <v>5453782</v>
      </c>
      <c r="P1140" s="7"/>
      <c r="Q1140" s="12">
        <f>+IF(IFERROR(VLOOKUP(Tabla3[[#This Row],[Column14]],Tabla4[[NIT]:[TOTAL CREDITO]],3,FALSE),0)="",0,IFERROR(VLOOKUP(Tabla3[[#This Row],[Column14]],Tabla4[[NIT]:[TOTAL CREDITO]],3,FALSE),0))</f>
        <v>430000000</v>
      </c>
      <c r="R1140" s="9">
        <f>+IFERROR(VLOOKUP(Tabla3[[#This Row],[Column14]],Tabla4[[NIT]:[TOTAL CREDITO]],6,FALSE),0)</f>
        <v>0</v>
      </c>
      <c r="S11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0" s="5"/>
      <c r="AL1140"/>
    </row>
    <row r="1141" spans="1:38" ht="15" customHeight="1">
      <c r="A1141" s="153" t="s">
        <v>1796</v>
      </c>
      <c r="B1141" s="154">
        <v>42982</v>
      </c>
      <c r="C1141" s="153" t="s">
        <v>1229</v>
      </c>
      <c r="D1141" s="153" t="s">
        <v>1235</v>
      </c>
      <c r="E1141" s="153" t="s">
        <v>1230</v>
      </c>
      <c r="F1141" s="153">
        <v>1</v>
      </c>
      <c r="G1141" s="153" t="s">
        <v>81</v>
      </c>
      <c r="H1141" s="153">
        <v>1</v>
      </c>
      <c r="I1141" s="153" t="s">
        <v>1797</v>
      </c>
      <c r="J1141" s="153" t="s">
        <v>1232</v>
      </c>
      <c r="K1141" s="153" t="s">
        <v>17</v>
      </c>
      <c r="L1141" s="153"/>
      <c r="M1141" s="153" t="s">
        <v>80</v>
      </c>
      <c r="N1141" s="153">
        <v>890705577</v>
      </c>
      <c r="O1141" s="155">
        <v>5453782</v>
      </c>
      <c r="P1141" s="7"/>
      <c r="Q1141" s="12">
        <f>+IF(IFERROR(VLOOKUP(Tabla3[[#This Row],[Column14]],Tabla4[[NIT]:[TOTAL CREDITO]],3,FALSE),0)="",0,IFERROR(VLOOKUP(Tabla3[[#This Row],[Column14]],Tabla4[[NIT]:[TOTAL CREDITO]],3,FALSE),0))</f>
        <v>430000000</v>
      </c>
      <c r="R1141" s="9">
        <f>+IFERROR(VLOOKUP(Tabla3[[#This Row],[Column14]],Tabla4[[NIT]:[TOTAL CREDITO]],6,FALSE),0)</f>
        <v>0</v>
      </c>
      <c r="S11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1" s="5"/>
      <c r="AL1141"/>
    </row>
    <row r="1142" spans="1:38" ht="15" customHeight="1">
      <c r="A1142" s="153" t="s">
        <v>1796</v>
      </c>
      <c r="B1142" s="154">
        <v>42982</v>
      </c>
      <c r="C1142" s="153" t="s">
        <v>1229</v>
      </c>
      <c r="D1142" s="153" t="s">
        <v>1235</v>
      </c>
      <c r="E1142" s="153" t="s">
        <v>1230</v>
      </c>
      <c r="F1142" s="153">
        <v>2</v>
      </c>
      <c r="G1142" s="153" t="s">
        <v>81</v>
      </c>
      <c r="H1142" s="153">
        <v>2</v>
      </c>
      <c r="I1142" s="153" t="s">
        <v>1797</v>
      </c>
      <c r="J1142" s="153" t="s">
        <v>1437</v>
      </c>
      <c r="K1142" s="153" t="s">
        <v>1426</v>
      </c>
      <c r="L1142" s="153"/>
      <c r="M1142" s="153" t="s">
        <v>80</v>
      </c>
      <c r="N1142" s="153">
        <v>890705577</v>
      </c>
      <c r="O1142" s="155">
        <v>3696639</v>
      </c>
      <c r="P1142" s="7"/>
      <c r="Q1142" s="12">
        <f>+IF(IFERROR(VLOOKUP(Tabla3[[#This Row],[Column14]],Tabla4[[NIT]:[TOTAL CREDITO]],3,FALSE),0)="",0,IFERROR(VLOOKUP(Tabla3[[#This Row],[Column14]],Tabla4[[NIT]:[TOTAL CREDITO]],3,FALSE),0))</f>
        <v>430000000</v>
      </c>
      <c r="R1142" s="9">
        <f>+IFERROR(VLOOKUP(Tabla3[[#This Row],[Column14]],Tabla4[[NIT]:[TOTAL CREDITO]],6,FALSE),0)</f>
        <v>0</v>
      </c>
      <c r="S11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2" s="5"/>
      <c r="AL1142"/>
    </row>
    <row r="1143" spans="1:38" ht="15" customHeight="1">
      <c r="A1143" s="153" t="s">
        <v>1798</v>
      </c>
      <c r="B1143" s="154">
        <v>42982</v>
      </c>
      <c r="C1143" s="153" t="s">
        <v>1229</v>
      </c>
      <c r="D1143" s="153" t="s">
        <v>1546</v>
      </c>
      <c r="E1143" s="153" t="s">
        <v>1230</v>
      </c>
      <c r="F1143" s="153">
        <v>8</v>
      </c>
      <c r="G1143" s="153" t="s">
        <v>43</v>
      </c>
      <c r="H1143" s="153">
        <v>2</v>
      </c>
      <c r="I1143" s="153" t="s">
        <v>457</v>
      </c>
      <c r="J1143" s="153" t="s">
        <v>27</v>
      </c>
      <c r="K1143" s="153" t="s">
        <v>32</v>
      </c>
      <c r="L1143" s="154">
        <v>42983</v>
      </c>
      <c r="M1143" s="153" t="s">
        <v>42</v>
      </c>
      <c r="N1143" s="153">
        <v>890330584</v>
      </c>
      <c r="O1143" s="155">
        <v>5789916</v>
      </c>
      <c r="P1143" s="7"/>
      <c r="Q1143" s="12">
        <f>+IF(IFERROR(VLOOKUP(Tabla3[[#This Row],[Column14]],Tabla4[[NIT]:[TOTAL CREDITO]],3,FALSE),0)="",0,IFERROR(VLOOKUP(Tabla3[[#This Row],[Column14]],Tabla4[[NIT]:[TOTAL CREDITO]],3,FALSE),0))</f>
        <v>548212607</v>
      </c>
      <c r="R1143" s="9">
        <f>+IFERROR(VLOOKUP(Tabla3[[#This Row],[Column14]],Tabla4[[NIT]:[TOTAL CREDITO]],6,FALSE),0)</f>
        <v>0</v>
      </c>
      <c r="S11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3" s="5"/>
      <c r="AL1143"/>
    </row>
    <row r="1144" spans="1:38" ht="15" customHeight="1">
      <c r="A1144" s="153" t="s">
        <v>1799</v>
      </c>
      <c r="B1144" s="154">
        <v>42982</v>
      </c>
      <c r="C1144" s="153" t="s">
        <v>1545</v>
      </c>
      <c r="D1144" s="153" t="s">
        <v>1546</v>
      </c>
      <c r="E1144" s="153" t="s">
        <v>1547</v>
      </c>
      <c r="F1144" s="153">
        <v>1</v>
      </c>
      <c r="G1144" s="153" t="s">
        <v>127</v>
      </c>
      <c r="H1144" s="153">
        <v>1</v>
      </c>
      <c r="I1144" s="153" t="s">
        <v>127</v>
      </c>
      <c r="J1144" s="153" t="s">
        <v>27</v>
      </c>
      <c r="K1144" s="153" t="s">
        <v>32</v>
      </c>
      <c r="L1144" s="153"/>
      <c r="M1144" s="153" t="s">
        <v>128</v>
      </c>
      <c r="N1144" s="153">
        <v>23780840</v>
      </c>
      <c r="O1144" s="155">
        <v>5789916</v>
      </c>
      <c r="P1144" s="7"/>
      <c r="Q1144" s="12">
        <f>+IF(IFERROR(VLOOKUP(Tabla3[[#This Row],[Column14]],Tabla4[[NIT]:[TOTAL CREDITO]],3,FALSE),0)="",0,IFERROR(VLOOKUP(Tabla3[[#This Row],[Column14]],Tabla4[[NIT]:[TOTAL CREDITO]],3,FALSE),0))</f>
        <v>5200000</v>
      </c>
      <c r="R1144" s="9">
        <f>+IFERROR(VLOOKUP(Tabla3[[#This Row],[Column14]],Tabla4[[NIT]:[TOTAL CREDITO]],6,FALSE),0)</f>
        <v>28000000</v>
      </c>
      <c r="S11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4" s="5"/>
      <c r="AL1144"/>
    </row>
    <row r="1145" spans="1:38" ht="15" customHeight="1">
      <c r="A1145" s="153" t="s">
        <v>1799</v>
      </c>
      <c r="B1145" s="154">
        <v>42982</v>
      </c>
      <c r="C1145" s="153" t="s">
        <v>1545</v>
      </c>
      <c r="D1145" s="153" t="s">
        <v>1546</v>
      </c>
      <c r="E1145" s="153" t="s">
        <v>1547</v>
      </c>
      <c r="F1145" s="153">
        <v>1</v>
      </c>
      <c r="G1145" s="153" t="s">
        <v>127</v>
      </c>
      <c r="H1145" s="153">
        <v>1</v>
      </c>
      <c r="I1145" s="153" t="s">
        <v>127</v>
      </c>
      <c r="J1145" s="153" t="s">
        <v>27</v>
      </c>
      <c r="K1145" s="153" t="s">
        <v>26</v>
      </c>
      <c r="L1145" s="153"/>
      <c r="M1145" s="153" t="s">
        <v>128</v>
      </c>
      <c r="N1145" s="153">
        <v>23780840</v>
      </c>
      <c r="O1145" s="155">
        <v>5789916</v>
      </c>
      <c r="P1145" s="7"/>
      <c r="Q1145" s="12">
        <f>+IF(IFERROR(VLOOKUP(Tabla3[[#This Row],[Column14]],Tabla4[[NIT]:[TOTAL CREDITO]],3,FALSE),0)="",0,IFERROR(VLOOKUP(Tabla3[[#This Row],[Column14]],Tabla4[[NIT]:[TOTAL CREDITO]],3,FALSE),0))</f>
        <v>5200000</v>
      </c>
      <c r="R1145" s="9">
        <f>+IFERROR(VLOOKUP(Tabla3[[#This Row],[Column14]],Tabla4[[NIT]:[TOTAL CREDITO]],6,FALSE),0)</f>
        <v>28000000</v>
      </c>
      <c r="S11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5" s="5"/>
      <c r="AL1145"/>
    </row>
    <row r="1146" spans="1:38" ht="15" customHeight="1">
      <c r="A1146" s="153" t="s">
        <v>1799</v>
      </c>
      <c r="B1146" s="154">
        <v>42982</v>
      </c>
      <c r="C1146" s="153" t="s">
        <v>1545</v>
      </c>
      <c r="D1146" s="153" t="s">
        <v>1546</v>
      </c>
      <c r="E1146" s="153" t="s">
        <v>1547</v>
      </c>
      <c r="F1146" s="153">
        <v>1</v>
      </c>
      <c r="G1146" s="153" t="s">
        <v>127</v>
      </c>
      <c r="H1146" s="153">
        <v>1</v>
      </c>
      <c r="I1146" s="153" t="s">
        <v>127</v>
      </c>
      <c r="J1146" s="153" t="s">
        <v>1555</v>
      </c>
      <c r="K1146" s="153" t="s">
        <v>11</v>
      </c>
      <c r="L1146" s="153"/>
      <c r="M1146" s="153" t="s">
        <v>128</v>
      </c>
      <c r="N1146" s="153">
        <v>23780840</v>
      </c>
      <c r="O1146" s="155">
        <v>7730252</v>
      </c>
      <c r="P1146" s="7"/>
      <c r="Q1146" s="12">
        <f>+IF(IFERROR(VLOOKUP(Tabla3[[#This Row],[Column14]],Tabla4[[NIT]:[TOTAL CREDITO]],3,FALSE),0)="",0,IFERROR(VLOOKUP(Tabla3[[#This Row],[Column14]],Tabla4[[NIT]:[TOTAL CREDITO]],3,FALSE),0))</f>
        <v>5200000</v>
      </c>
      <c r="R1146" s="9">
        <f>+IFERROR(VLOOKUP(Tabla3[[#This Row],[Column14]],Tabla4[[NIT]:[TOTAL CREDITO]],6,FALSE),0)</f>
        <v>28000000</v>
      </c>
      <c r="S11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6" s="5"/>
      <c r="AL1146"/>
    </row>
    <row r="1147" spans="1:38" ht="15" customHeight="1">
      <c r="A1147" s="153" t="s">
        <v>1799</v>
      </c>
      <c r="B1147" s="154">
        <v>42982</v>
      </c>
      <c r="C1147" s="153" t="s">
        <v>1545</v>
      </c>
      <c r="D1147" s="153" t="s">
        <v>1546</v>
      </c>
      <c r="E1147" s="153" t="s">
        <v>1547</v>
      </c>
      <c r="F1147" s="153">
        <v>1</v>
      </c>
      <c r="G1147" s="153" t="s">
        <v>127</v>
      </c>
      <c r="H1147" s="153">
        <v>1</v>
      </c>
      <c r="I1147" s="153" t="s">
        <v>127</v>
      </c>
      <c r="J1147" s="153" t="s">
        <v>1428</v>
      </c>
      <c r="K1147" s="153" t="s">
        <v>1430</v>
      </c>
      <c r="L1147" s="153"/>
      <c r="M1147" s="153" t="s">
        <v>128</v>
      </c>
      <c r="N1147" s="153">
        <v>23780840</v>
      </c>
      <c r="O1147" s="155">
        <v>3067227</v>
      </c>
      <c r="P1147" s="7"/>
      <c r="Q1147" s="12">
        <f>+IF(IFERROR(VLOOKUP(Tabla3[[#This Row],[Column14]],Tabla4[[NIT]:[TOTAL CREDITO]],3,FALSE),0)="",0,IFERROR(VLOOKUP(Tabla3[[#This Row],[Column14]],Tabla4[[NIT]:[TOTAL CREDITO]],3,FALSE),0))</f>
        <v>5200000</v>
      </c>
      <c r="R1147" s="9">
        <f>+IFERROR(VLOOKUP(Tabla3[[#This Row],[Column14]],Tabla4[[NIT]:[TOTAL CREDITO]],6,FALSE),0)</f>
        <v>28000000</v>
      </c>
      <c r="S11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7" s="5"/>
      <c r="AL1147"/>
    </row>
    <row r="1148" spans="1:38" ht="15" customHeight="1">
      <c r="A1148" s="153" t="s">
        <v>1799</v>
      </c>
      <c r="B1148" s="154">
        <v>42982</v>
      </c>
      <c r="C1148" s="153" t="s">
        <v>1545</v>
      </c>
      <c r="D1148" s="153" t="s">
        <v>1546</v>
      </c>
      <c r="E1148" s="153" t="s">
        <v>1547</v>
      </c>
      <c r="F1148" s="153">
        <v>1</v>
      </c>
      <c r="G1148" s="153" t="s">
        <v>127</v>
      </c>
      <c r="H1148" s="153">
        <v>1</v>
      </c>
      <c r="I1148" s="153" t="s">
        <v>127</v>
      </c>
      <c r="J1148" s="153" t="s">
        <v>1428</v>
      </c>
      <c r="K1148" s="153" t="s">
        <v>32</v>
      </c>
      <c r="L1148" s="153"/>
      <c r="M1148" s="153" t="s">
        <v>128</v>
      </c>
      <c r="N1148" s="153">
        <v>23780840</v>
      </c>
      <c r="O1148" s="155">
        <v>3067227</v>
      </c>
      <c r="P1148" s="7"/>
      <c r="Q1148" s="12">
        <f>+IF(IFERROR(VLOOKUP(Tabla3[[#This Row],[Column14]],Tabla4[[NIT]:[TOTAL CREDITO]],3,FALSE),0)="",0,IFERROR(VLOOKUP(Tabla3[[#This Row],[Column14]],Tabla4[[NIT]:[TOTAL CREDITO]],3,FALSE),0))</f>
        <v>5200000</v>
      </c>
      <c r="R1148" s="9">
        <f>+IFERROR(VLOOKUP(Tabla3[[#This Row],[Column14]],Tabla4[[NIT]:[TOTAL CREDITO]],6,FALSE),0)</f>
        <v>28000000</v>
      </c>
      <c r="S11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8" s="5"/>
      <c r="AL1148"/>
    </row>
    <row r="1149" spans="1:38" ht="15" customHeight="1">
      <c r="A1149" s="153" t="s">
        <v>1800</v>
      </c>
      <c r="B1149" s="154">
        <v>42982</v>
      </c>
      <c r="C1149" s="153" t="s">
        <v>1229</v>
      </c>
      <c r="D1149" s="153" t="s">
        <v>1546</v>
      </c>
      <c r="E1149" s="153" t="s">
        <v>1547</v>
      </c>
      <c r="F1149" s="153">
        <v>2</v>
      </c>
      <c r="G1149" s="153" t="s">
        <v>1256</v>
      </c>
      <c r="H1149" s="153">
        <v>2</v>
      </c>
      <c r="I1149" s="153" t="s">
        <v>1256</v>
      </c>
      <c r="J1149" s="153" t="s">
        <v>25</v>
      </c>
      <c r="K1149" s="153" t="s">
        <v>26</v>
      </c>
      <c r="L1149" s="153"/>
      <c r="M1149" s="153" t="s">
        <v>126</v>
      </c>
      <c r="N1149" s="153">
        <v>1098623565</v>
      </c>
      <c r="O1149" s="155">
        <v>3521008</v>
      </c>
      <c r="P1149" s="7"/>
      <c r="Q1149" s="12">
        <f>+IF(IFERROR(VLOOKUP(Tabla3[[#This Row],[Column14]],Tabla4[[NIT]:[TOTAL CREDITO]],3,FALSE),0)="",0,IFERROR(VLOOKUP(Tabla3[[#This Row],[Column14]],Tabla4[[NIT]:[TOTAL CREDITO]],3,FALSE),0))</f>
        <v>0</v>
      </c>
      <c r="R1149" s="9">
        <f>+IFERROR(VLOOKUP(Tabla3[[#This Row],[Column14]],Tabla4[[NIT]:[TOTAL CREDITO]],6,FALSE),0)</f>
        <v>288000000</v>
      </c>
      <c r="S11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49" s="5"/>
      <c r="AL1149"/>
    </row>
    <row r="1150" spans="1:38" ht="15" customHeight="1">
      <c r="A1150" s="153" t="s">
        <v>1800</v>
      </c>
      <c r="B1150" s="154">
        <v>42982</v>
      </c>
      <c r="C1150" s="153" t="s">
        <v>1229</v>
      </c>
      <c r="D1150" s="153" t="s">
        <v>1546</v>
      </c>
      <c r="E1150" s="153" t="s">
        <v>1547</v>
      </c>
      <c r="F1150" s="153">
        <v>1</v>
      </c>
      <c r="G1150" s="153" t="s">
        <v>1256</v>
      </c>
      <c r="H1150" s="153">
        <v>1</v>
      </c>
      <c r="I1150" s="153" t="s">
        <v>1256</v>
      </c>
      <c r="J1150" s="153" t="s">
        <v>352</v>
      </c>
      <c r="K1150" s="153" t="s">
        <v>353</v>
      </c>
      <c r="L1150" s="153"/>
      <c r="M1150" s="153" t="s">
        <v>126</v>
      </c>
      <c r="N1150" s="153">
        <v>1098623565</v>
      </c>
      <c r="O1150" s="155">
        <v>6133613</v>
      </c>
      <c r="P1150" s="7"/>
      <c r="Q1150" s="12">
        <f>+IF(IFERROR(VLOOKUP(Tabla3[[#This Row],[Column14]],Tabla4[[NIT]:[TOTAL CREDITO]],3,FALSE),0)="",0,IFERROR(VLOOKUP(Tabla3[[#This Row],[Column14]],Tabla4[[NIT]:[TOTAL CREDITO]],3,FALSE),0))</f>
        <v>0</v>
      </c>
      <c r="R1150" s="9">
        <f>+IFERROR(VLOOKUP(Tabla3[[#This Row],[Column14]],Tabla4[[NIT]:[TOTAL CREDITO]],6,FALSE),0)</f>
        <v>288000000</v>
      </c>
      <c r="S11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0" s="5"/>
      <c r="AL1150"/>
    </row>
    <row r="1151" spans="1:38" ht="15" customHeight="1">
      <c r="A1151" s="153" t="s">
        <v>1800</v>
      </c>
      <c r="B1151" s="154">
        <v>42982</v>
      </c>
      <c r="C1151" s="153" t="s">
        <v>1229</v>
      </c>
      <c r="D1151" s="153" t="s">
        <v>1546</v>
      </c>
      <c r="E1151" s="153" t="s">
        <v>1547</v>
      </c>
      <c r="F1151" s="153">
        <v>1</v>
      </c>
      <c r="G1151" s="153" t="s">
        <v>1256</v>
      </c>
      <c r="H1151" s="153">
        <v>1</v>
      </c>
      <c r="I1151" s="153" t="s">
        <v>1256</v>
      </c>
      <c r="J1151" s="153" t="s">
        <v>352</v>
      </c>
      <c r="K1151" s="153" t="s">
        <v>472</v>
      </c>
      <c r="L1151" s="153"/>
      <c r="M1151" s="153" t="s">
        <v>126</v>
      </c>
      <c r="N1151" s="153">
        <v>1098623565</v>
      </c>
      <c r="O1151" s="155">
        <v>6133613</v>
      </c>
      <c r="P1151" s="7"/>
      <c r="Q1151" s="12">
        <f>+IF(IFERROR(VLOOKUP(Tabla3[[#This Row],[Column14]],Tabla4[[NIT]:[TOTAL CREDITO]],3,FALSE),0)="",0,IFERROR(VLOOKUP(Tabla3[[#This Row],[Column14]],Tabla4[[NIT]:[TOTAL CREDITO]],3,FALSE),0))</f>
        <v>0</v>
      </c>
      <c r="R1151" s="9">
        <f>+IFERROR(VLOOKUP(Tabla3[[#This Row],[Column14]],Tabla4[[NIT]:[TOTAL CREDITO]],6,FALSE),0)</f>
        <v>288000000</v>
      </c>
      <c r="S11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1" s="5"/>
      <c r="AL1151"/>
    </row>
    <row r="1152" spans="1:38" ht="15" customHeight="1">
      <c r="A1152" s="153" t="s">
        <v>1800</v>
      </c>
      <c r="B1152" s="154">
        <v>42982</v>
      </c>
      <c r="C1152" s="153" t="s">
        <v>1229</v>
      </c>
      <c r="D1152" s="153" t="s">
        <v>1546</v>
      </c>
      <c r="E1152" s="153" t="s">
        <v>1547</v>
      </c>
      <c r="F1152" s="153">
        <v>5</v>
      </c>
      <c r="G1152" s="153" t="s">
        <v>1256</v>
      </c>
      <c r="H1152" s="153">
        <v>5</v>
      </c>
      <c r="I1152" s="153" t="s">
        <v>1256</v>
      </c>
      <c r="J1152" s="153" t="s">
        <v>1550</v>
      </c>
      <c r="K1152" s="153" t="s">
        <v>1438</v>
      </c>
      <c r="L1152" s="153"/>
      <c r="M1152" s="153" t="s">
        <v>126</v>
      </c>
      <c r="N1152" s="153">
        <v>1098623565</v>
      </c>
      <c r="O1152" s="155">
        <v>3521008</v>
      </c>
      <c r="P1152" s="7"/>
      <c r="Q1152" s="12">
        <f>+IF(IFERROR(VLOOKUP(Tabla3[[#This Row],[Column14]],Tabla4[[NIT]:[TOTAL CREDITO]],3,FALSE),0)="",0,IFERROR(VLOOKUP(Tabla3[[#This Row],[Column14]],Tabla4[[NIT]:[TOTAL CREDITO]],3,FALSE),0))</f>
        <v>0</v>
      </c>
      <c r="R1152" s="9">
        <f>+IFERROR(VLOOKUP(Tabla3[[#This Row],[Column14]],Tabla4[[NIT]:[TOTAL CREDITO]],6,FALSE),0)</f>
        <v>288000000</v>
      </c>
      <c r="S11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2" s="5"/>
      <c r="AL1152"/>
    </row>
    <row r="1153" spans="1:38" ht="15" customHeight="1">
      <c r="A1153" s="153" t="s">
        <v>1800</v>
      </c>
      <c r="B1153" s="154">
        <v>42982</v>
      </c>
      <c r="C1153" s="153" t="s">
        <v>1229</v>
      </c>
      <c r="D1153" s="153" t="s">
        <v>1546</v>
      </c>
      <c r="E1153" s="153" t="s">
        <v>1547</v>
      </c>
      <c r="F1153" s="153">
        <v>5</v>
      </c>
      <c r="G1153" s="153" t="s">
        <v>1256</v>
      </c>
      <c r="H1153" s="153">
        <v>5</v>
      </c>
      <c r="I1153" s="153" t="s">
        <v>1256</v>
      </c>
      <c r="J1153" s="153" t="s">
        <v>1550</v>
      </c>
      <c r="K1153" s="153" t="s">
        <v>1426</v>
      </c>
      <c r="L1153" s="153"/>
      <c r="M1153" s="153" t="s">
        <v>126</v>
      </c>
      <c r="N1153" s="153">
        <v>1098623565</v>
      </c>
      <c r="O1153" s="155">
        <v>3521008</v>
      </c>
      <c r="P1153" s="7"/>
      <c r="Q1153" s="12">
        <f>+IF(IFERROR(VLOOKUP(Tabla3[[#This Row],[Column14]],Tabla4[[NIT]:[TOTAL CREDITO]],3,FALSE),0)="",0,IFERROR(VLOOKUP(Tabla3[[#This Row],[Column14]],Tabla4[[NIT]:[TOTAL CREDITO]],3,FALSE),0))</f>
        <v>0</v>
      </c>
      <c r="R1153" s="9">
        <f>+IFERROR(VLOOKUP(Tabla3[[#This Row],[Column14]],Tabla4[[NIT]:[TOTAL CREDITO]],6,FALSE),0)</f>
        <v>288000000</v>
      </c>
      <c r="S11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3" s="5"/>
      <c r="AL1153"/>
    </row>
    <row r="1154" spans="1:38" ht="15" customHeight="1">
      <c r="A1154" s="153" t="s">
        <v>1800</v>
      </c>
      <c r="B1154" s="154">
        <v>42982</v>
      </c>
      <c r="C1154" s="153" t="s">
        <v>1229</v>
      </c>
      <c r="D1154" s="153" t="s">
        <v>1546</v>
      </c>
      <c r="E1154" s="153" t="s">
        <v>1547</v>
      </c>
      <c r="F1154" s="153">
        <v>4</v>
      </c>
      <c r="G1154" s="153" t="s">
        <v>1256</v>
      </c>
      <c r="H1154" s="153">
        <v>4</v>
      </c>
      <c r="I1154" s="153" t="s">
        <v>1256</v>
      </c>
      <c r="J1154" s="153" t="s">
        <v>1428</v>
      </c>
      <c r="K1154" s="153" t="s">
        <v>1430</v>
      </c>
      <c r="L1154" s="153"/>
      <c r="M1154" s="153" t="s">
        <v>126</v>
      </c>
      <c r="N1154" s="153">
        <v>1098623565</v>
      </c>
      <c r="O1154" s="155">
        <v>3067227</v>
      </c>
      <c r="P1154" s="7"/>
      <c r="Q1154" s="12">
        <f>+IF(IFERROR(VLOOKUP(Tabla3[[#This Row],[Column14]],Tabla4[[NIT]:[TOTAL CREDITO]],3,FALSE),0)="",0,IFERROR(VLOOKUP(Tabla3[[#This Row],[Column14]],Tabla4[[NIT]:[TOTAL CREDITO]],3,FALSE),0))</f>
        <v>0</v>
      </c>
      <c r="R1154" s="9">
        <f>+IFERROR(VLOOKUP(Tabla3[[#This Row],[Column14]],Tabla4[[NIT]:[TOTAL CREDITO]],6,FALSE),0)</f>
        <v>288000000</v>
      </c>
      <c r="S11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4" s="5"/>
      <c r="AL1154"/>
    </row>
    <row r="1155" spans="1:38" ht="15" customHeight="1">
      <c r="A1155" s="153" t="s">
        <v>1801</v>
      </c>
      <c r="B1155" s="154">
        <v>42982</v>
      </c>
      <c r="C1155" s="153" t="s">
        <v>1229</v>
      </c>
      <c r="D1155" s="153" t="s">
        <v>1602</v>
      </c>
      <c r="E1155" s="153" t="s">
        <v>1547</v>
      </c>
      <c r="F1155" s="153">
        <v>1</v>
      </c>
      <c r="G1155" s="153" t="s">
        <v>89</v>
      </c>
      <c r="H1155" s="153">
        <v>1</v>
      </c>
      <c r="I1155" s="153" t="s">
        <v>89</v>
      </c>
      <c r="J1155" s="153" t="s">
        <v>27</v>
      </c>
      <c r="K1155" s="153" t="s">
        <v>16</v>
      </c>
      <c r="L1155" s="153"/>
      <c r="M1155" s="153" t="s">
        <v>90</v>
      </c>
      <c r="N1155" s="153">
        <v>900661269</v>
      </c>
      <c r="O1155" s="155">
        <v>5789916</v>
      </c>
      <c r="P1155" s="7"/>
      <c r="Q1155" s="12">
        <f>+IF(IFERROR(VLOOKUP(Tabla3[[#This Row],[Column14]],Tabla4[[NIT]:[TOTAL CREDITO]],3,FALSE),0)="",0,IFERROR(VLOOKUP(Tabla3[[#This Row],[Column14]],Tabla4[[NIT]:[TOTAL CREDITO]],3,FALSE),0))</f>
        <v>10399677</v>
      </c>
      <c r="R1155" s="9">
        <f>+IFERROR(VLOOKUP(Tabla3[[#This Row],[Column14]],Tabla4[[NIT]:[TOTAL CREDITO]],6,FALSE),0)</f>
        <v>0</v>
      </c>
      <c r="S11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5" s="5"/>
      <c r="AL1155"/>
    </row>
    <row r="1156" spans="1:38" ht="15" customHeight="1">
      <c r="A1156" s="153" t="s">
        <v>1801</v>
      </c>
      <c r="B1156" s="154">
        <v>42982</v>
      </c>
      <c r="C1156" s="153" t="s">
        <v>1229</v>
      </c>
      <c r="D1156" s="153" t="s">
        <v>1602</v>
      </c>
      <c r="E1156" s="153" t="s">
        <v>1547</v>
      </c>
      <c r="F1156" s="153">
        <v>1</v>
      </c>
      <c r="G1156" s="153" t="s">
        <v>89</v>
      </c>
      <c r="H1156" s="153">
        <v>1</v>
      </c>
      <c r="I1156" s="153" t="s">
        <v>89</v>
      </c>
      <c r="J1156" s="153" t="s">
        <v>27</v>
      </c>
      <c r="K1156" s="153" t="s">
        <v>26</v>
      </c>
      <c r="L1156" s="153"/>
      <c r="M1156" s="153" t="s">
        <v>90</v>
      </c>
      <c r="N1156" s="153">
        <v>900661269</v>
      </c>
      <c r="O1156" s="155">
        <v>5789916</v>
      </c>
      <c r="P1156" s="7"/>
      <c r="Q1156" s="12">
        <f>+IF(IFERROR(VLOOKUP(Tabla3[[#This Row],[Column14]],Tabla4[[NIT]:[TOTAL CREDITO]],3,FALSE),0)="",0,IFERROR(VLOOKUP(Tabla3[[#This Row],[Column14]],Tabla4[[NIT]:[TOTAL CREDITO]],3,FALSE),0))</f>
        <v>10399677</v>
      </c>
      <c r="R1156" s="9">
        <f>+IFERROR(VLOOKUP(Tabla3[[#This Row],[Column14]],Tabla4[[NIT]:[TOTAL CREDITO]],6,FALSE),0)</f>
        <v>0</v>
      </c>
      <c r="S11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6" s="5"/>
      <c r="AL1156"/>
    </row>
    <row r="1157" spans="1:38" ht="15" customHeight="1">
      <c r="A1157" s="153" t="s">
        <v>1801</v>
      </c>
      <c r="B1157" s="154">
        <v>42982</v>
      </c>
      <c r="C1157" s="153" t="s">
        <v>1229</v>
      </c>
      <c r="D1157" s="153" t="s">
        <v>1602</v>
      </c>
      <c r="E1157" s="153" t="s">
        <v>1547</v>
      </c>
      <c r="F1157" s="153">
        <v>1</v>
      </c>
      <c r="G1157" s="153" t="s">
        <v>89</v>
      </c>
      <c r="H1157" s="153">
        <v>1</v>
      </c>
      <c r="I1157" s="153" t="s">
        <v>89</v>
      </c>
      <c r="J1157" s="153" t="s">
        <v>1428</v>
      </c>
      <c r="K1157" s="153" t="s">
        <v>1430</v>
      </c>
      <c r="L1157" s="153"/>
      <c r="M1157" s="153" t="s">
        <v>90</v>
      </c>
      <c r="N1157" s="153">
        <v>900661269</v>
      </c>
      <c r="O1157" s="155">
        <v>3067227</v>
      </c>
      <c r="P1157" s="7"/>
      <c r="Q1157" s="12">
        <f>+IF(IFERROR(VLOOKUP(Tabla3[[#This Row],[Column14]],Tabla4[[NIT]:[TOTAL CREDITO]],3,FALSE),0)="",0,IFERROR(VLOOKUP(Tabla3[[#This Row],[Column14]],Tabla4[[NIT]:[TOTAL CREDITO]],3,FALSE),0))</f>
        <v>10399677</v>
      </c>
      <c r="R1157" s="9">
        <f>+IFERROR(VLOOKUP(Tabla3[[#This Row],[Column14]],Tabla4[[NIT]:[TOTAL CREDITO]],6,FALSE),0)</f>
        <v>0</v>
      </c>
      <c r="S11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7" s="5"/>
      <c r="AL1157"/>
    </row>
    <row r="1158" spans="1:38" ht="15" customHeight="1">
      <c r="A1158" s="153" t="s">
        <v>1801</v>
      </c>
      <c r="B1158" s="154">
        <v>42982</v>
      </c>
      <c r="C1158" s="153" t="s">
        <v>1229</v>
      </c>
      <c r="D1158" s="153" t="s">
        <v>1602</v>
      </c>
      <c r="E1158" s="153" t="s">
        <v>1547</v>
      </c>
      <c r="F1158" s="153">
        <v>3</v>
      </c>
      <c r="G1158" s="153" t="s">
        <v>89</v>
      </c>
      <c r="H1158" s="153">
        <v>3</v>
      </c>
      <c r="I1158" s="153" t="s">
        <v>89</v>
      </c>
      <c r="J1158" s="153" t="s">
        <v>1428</v>
      </c>
      <c r="K1158" s="153" t="s">
        <v>32</v>
      </c>
      <c r="L1158" s="153"/>
      <c r="M1158" s="153" t="s">
        <v>90</v>
      </c>
      <c r="N1158" s="153">
        <v>900661269</v>
      </c>
      <c r="O1158" s="155">
        <v>3067227</v>
      </c>
      <c r="P1158" s="7"/>
      <c r="Q1158" s="12">
        <f>+IF(IFERROR(VLOOKUP(Tabla3[[#This Row],[Column14]],Tabla4[[NIT]:[TOTAL CREDITO]],3,FALSE),0)="",0,IFERROR(VLOOKUP(Tabla3[[#This Row],[Column14]],Tabla4[[NIT]:[TOTAL CREDITO]],3,FALSE),0))</f>
        <v>10399677</v>
      </c>
      <c r="R1158" s="9">
        <f>+IFERROR(VLOOKUP(Tabla3[[#This Row],[Column14]],Tabla4[[NIT]:[TOTAL CREDITO]],6,FALSE),0)</f>
        <v>0</v>
      </c>
      <c r="S11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8" s="5"/>
      <c r="AL1158"/>
    </row>
    <row r="1159" spans="1:38" ht="15" customHeight="1">
      <c r="A1159" s="153" t="s">
        <v>1801</v>
      </c>
      <c r="B1159" s="154">
        <v>42982</v>
      </c>
      <c r="C1159" s="153" t="s">
        <v>1229</v>
      </c>
      <c r="D1159" s="153" t="s">
        <v>1602</v>
      </c>
      <c r="E1159" s="153" t="s">
        <v>1547</v>
      </c>
      <c r="F1159" s="153">
        <v>1</v>
      </c>
      <c r="G1159" s="153" t="s">
        <v>89</v>
      </c>
      <c r="H1159" s="153">
        <v>1</v>
      </c>
      <c r="I1159" s="153" t="s">
        <v>89</v>
      </c>
      <c r="J1159" s="153" t="s">
        <v>1433</v>
      </c>
      <c r="K1159" s="153" t="s">
        <v>1426</v>
      </c>
      <c r="L1159" s="153"/>
      <c r="M1159" s="153" t="s">
        <v>90</v>
      </c>
      <c r="N1159" s="153">
        <v>900661269</v>
      </c>
      <c r="O1159" s="155">
        <v>3941176</v>
      </c>
      <c r="P1159" s="7"/>
      <c r="Q1159" s="12">
        <f>+IF(IFERROR(VLOOKUP(Tabla3[[#This Row],[Column14]],Tabla4[[NIT]:[TOTAL CREDITO]],3,FALSE),0)="",0,IFERROR(VLOOKUP(Tabla3[[#This Row],[Column14]],Tabla4[[NIT]:[TOTAL CREDITO]],3,FALSE),0))</f>
        <v>10399677</v>
      </c>
      <c r="R1159" s="9">
        <f>+IFERROR(VLOOKUP(Tabla3[[#This Row],[Column14]],Tabla4[[NIT]:[TOTAL CREDITO]],6,FALSE),0)</f>
        <v>0</v>
      </c>
      <c r="S11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59" s="5"/>
      <c r="AL1159"/>
    </row>
    <row r="1160" spans="1:38" ht="15" customHeight="1">
      <c r="A1160" s="153" t="s">
        <v>1801</v>
      </c>
      <c r="B1160" s="154">
        <v>42982</v>
      </c>
      <c r="C1160" s="153" t="s">
        <v>1229</v>
      </c>
      <c r="D1160" s="153" t="s">
        <v>1602</v>
      </c>
      <c r="E1160" s="153" t="s">
        <v>1547</v>
      </c>
      <c r="F1160" s="153">
        <v>1</v>
      </c>
      <c r="G1160" s="153" t="s">
        <v>89</v>
      </c>
      <c r="H1160" s="153">
        <v>1</v>
      </c>
      <c r="I1160" s="153" t="s">
        <v>89</v>
      </c>
      <c r="J1160" s="153" t="s">
        <v>1437</v>
      </c>
      <c r="K1160" s="153" t="s">
        <v>1426</v>
      </c>
      <c r="L1160" s="153"/>
      <c r="M1160" s="153" t="s">
        <v>90</v>
      </c>
      <c r="N1160" s="153">
        <v>900661269</v>
      </c>
      <c r="O1160" s="155">
        <v>3696639</v>
      </c>
      <c r="P1160" s="7"/>
      <c r="Q1160" s="12">
        <f>+IF(IFERROR(VLOOKUP(Tabla3[[#This Row],[Column14]],Tabla4[[NIT]:[TOTAL CREDITO]],3,FALSE),0)="",0,IFERROR(VLOOKUP(Tabla3[[#This Row],[Column14]],Tabla4[[NIT]:[TOTAL CREDITO]],3,FALSE),0))</f>
        <v>10399677</v>
      </c>
      <c r="R1160" s="9">
        <f>+IFERROR(VLOOKUP(Tabla3[[#This Row],[Column14]],Tabla4[[NIT]:[TOTAL CREDITO]],6,FALSE),0)</f>
        <v>0</v>
      </c>
      <c r="S11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0" s="5"/>
      <c r="AL1160"/>
    </row>
    <row r="1161" spans="1:38" ht="15" customHeight="1">
      <c r="A1161" s="153" t="s">
        <v>1801</v>
      </c>
      <c r="B1161" s="154">
        <v>42982</v>
      </c>
      <c r="C1161" s="153" t="s">
        <v>1229</v>
      </c>
      <c r="D1161" s="153" t="s">
        <v>1602</v>
      </c>
      <c r="E1161" s="153" t="s">
        <v>1547</v>
      </c>
      <c r="F1161" s="153">
        <v>1</v>
      </c>
      <c r="G1161" s="153" t="s">
        <v>89</v>
      </c>
      <c r="H1161" s="153">
        <v>1</v>
      </c>
      <c r="I1161" s="153" t="s">
        <v>89</v>
      </c>
      <c r="J1161" s="153" t="s">
        <v>1437</v>
      </c>
      <c r="K1161" s="153" t="s">
        <v>1438</v>
      </c>
      <c r="L1161" s="153"/>
      <c r="M1161" s="153" t="s">
        <v>90</v>
      </c>
      <c r="N1161" s="153">
        <v>900661269</v>
      </c>
      <c r="O1161" s="155">
        <v>3696639</v>
      </c>
      <c r="P1161" s="7"/>
      <c r="Q1161" s="12">
        <f>+IF(IFERROR(VLOOKUP(Tabla3[[#This Row],[Column14]],Tabla4[[NIT]:[TOTAL CREDITO]],3,FALSE),0)="",0,IFERROR(VLOOKUP(Tabla3[[#This Row],[Column14]],Tabla4[[NIT]:[TOTAL CREDITO]],3,FALSE),0))</f>
        <v>10399677</v>
      </c>
      <c r="R1161" s="9">
        <f>+IFERROR(VLOOKUP(Tabla3[[#This Row],[Column14]],Tabla4[[NIT]:[TOTAL CREDITO]],6,FALSE),0)</f>
        <v>0</v>
      </c>
      <c r="S11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1" s="5"/>
      <c r="AL1161"/>
    </row>
    <row r="1162" spans="1:38" ht="15" customHeight="1">
      <c r="A1162" s="153" t="s">
        <v>1801</v>
      </c>
      <c r="B1162" s="154">
        <v>42982</v>
      </c>
      <c r="C1162" s="153" t="s">
        <v>1229</v>
      </c>
      <c r="D1162" s="153" t="s">
        <v>1602</v>
      </c>
      <c r="E1162" s="153" t="s">
        <v>1547</v>
      </c>
      <c r="F1162" s="153">
        <v>1</v>
      </c>
      <c r="G1162" s="153" t="s">
        <v>89</v>
      </c>
      <c r="H1162" s="153">
        <v>1</v>
      </c>
      <c r="I1162" s="153" t="s">
        <v>89</v>
      </c>
      <c r="J1162" s="153" t="s">
        <v>1437</v>
      </c>
      <c r="K1162" s="153" t="s">
        <v>16</v>
      </c>
      <c r="L1162" s="153"/>
      <c r="M1162" s="153" t="s">
        <v>90</v>
      </c>
      <c r="N1162" s="153">
        <v>900661269</v>
      </c>
      <c r="O1162" s="155">
        <v>3696639</v>
      </c>
      <c r="P1162" s="7"/>
      <c r="Q1162" s="12">
        <f>+IF(IFERROR(VLOOKUP(Tabla3[[#This Row],[Column14]],Tabla4[[NIT]:[TOTAL CREDITO]],3,FALSE),0)="",0,IFERROR(VLOOKUP(Tabla3[[#This Row],[Column14]],Tabla4[[NIT]:[TOTAL CREDITO]],3,FALSE),0))</f>
        <v>10399677</v>
      </c>
      <c r="R1162" s="9">
        <f>+IFERROR(VLOOKUP(Tabla3[[#This Row],[Column14]],Tabla4[[NIT]:[TOTAL CREDITO]],6,FALSE),0)</f>
        <v>0</v>
      </c>
      <c r="S11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2" s="5"/>
      <c r="AL1162"/>
    </row>
    <row r="1163" spans="1:38" ht="15" customHeight="1">
      <c r="A1163" s="153" t="s">
        <v>1802</v>
      </c>
      <c r="B1163" s="154">
        <v>42982</v>
      </c>
      <c r="C1163" s="153" t="s">
        <v>1229</v>
      </c>
      <c r="D1163" s="153" t="s">
        <v>1602</v>
      </c>
      <c r="E1163" s="153" t="s">
        <v>1547</v>
      </c>
      <c r="F1163" s="153">
        <v>3</v>
      </c>
      <c r="G1163" s="153" t="s">
        <v>396</v>
      </c>
      <c r="H1163" s="153">
        <v>3</v>
      </c>
      <c r="I1163" s="153" t="s">
        <v>1803</v>
      </c>
      <c r="J1163" s="153" t="s">
        <v>14</v>
      </c>
      <c r="K1163" s="153" t="s">
        <v>16</v>
      </c>
      <c r="L1163" s="153"/>
      <c r="M1163" s="153" t="s">
        <v>139</v>
      </c>
      <c r="N1163" s="153">
        <v>900768559</v>
      </c>
      <c r="O1163" s="155">
        <v>3360504</v>
      </c>
      <c r="P1163" s="7"/>
      <c r="Q1163" s="12">
        <f>+IF(IFERROR(VLOOKUP(Tabla3[[#This Row],[Column14]],Tabla4[[NIT]:[TOTAL CREDITO]],3,FALSE),0)="",0,IFERROR(VLOOKUP(Tabla3[[#This Row],[Column14]],Tabla4[[NIT]:[TOTAL CREDITO]],3,FALSE),0))</f>
        <v>16259248</v>
      </c>
      <c r="R1163" s="9">
        <f>+IFERROR(VLOOKUP(Tabla3[[#This Row],[Column14]],Tabla4[[NIT]:[TOTAL CREDITO]],6,FALSE),0)</f>
        <v>0</v>
      </c>
      <c r="S11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3" s="5"/>
      <c r="AL1163"/>
    </row>
    <row r="1164" spans="1:38" ht="15" customHeight="1">
      <c r="A1164" s="153" t="s">
        <v>1802</v>
      </c>
      <c r="B1164" s="154">
        <v>42982</v>
      </c>
      <c r="C1164" s="153" t="s">
        <v>1229</v>
      </c>
      <c r="D1164" s="153" t="s">
        <v>1602</v>
      </c>
      <c r="E1164" s="153" t="s">
        <v>1547</v>
      </c>
      <c r="F1164" s="153">
        <v>2</v>
      </c>
      <c r="G1164" s="153" t="s">
        <v>396</v>
      </c>
      <c r="H1164" s="153">
        <v>2</v>
      </c>
      <c r="I1164" s="153" t="s">
        <v>1803</v>
      </c>
      <c r="J1164" s="153" t="s">
        <v>14</v>
      </c>
      <c r="K1164" s="153" t="s">
        <v>15</v>
      </c>
      <c r="L1164" s="153"/>
      <c r="M1164" s="153" t="s">
        <v>139</v>
      </c>
      <c r="N1164" s="153">
        <v>900768559</v>
      </c>
      <c r="O1164" s="155">
        <v>3360504</v>
      </c>
      <c r="P1164" s="7"/>
      <c r="Q1164" s="12">
        <f>+IF(IFERROR(VLOOKUP(Tabla3[[#This Row],[Column14]],Tabla4[[NIT]:[TOTAL CREDITO]],3,FALSE),0)="",0,IFERROR(VLOOKUP(Tabla3[[#This Row],[Column14]],Tabla4[[NIT]:[TOTAL CREDITO]],3,FALSE),0))</f>
        <v>16259248</v>
      </c>
      <c r="R1164" s="9">
        <f>+IFERROR(VLOOKUP(Tabla3[[#This Row],[Column14]],Tabla4[[NIT]:[TOTAL CREDITO]],6,FALSE),0)</f>
        <v>0</v>
      </c>
      <c r="S11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4" s="5"/>
      <c r="AL1164"/>
    </row>
    <row r="1165" spans="1:38" ht="15" customHeight="1">
      <c r="A1165" s="153" t="s">
        <v>1802</v>
      </c>
      <c r="B1165" s="154">
        <v>42982</v>
      </c>
      <c r="C1165" s="153" t="s">
        <v>1229</v>
      </c>
      <c r="D1165" s="153" t="s">
        <v>1602</v>
      </c>
      <c r="E1165" s="153" t="s">
        <v>1547</v>
      </c>
      <c r="F1165" s="153">
        <v>3</v>
      </c>
      <c r="G1165" s="153" t="s">
        <v>396</v>
      </c>
      <c r="H1165" s="153">
        <v>3</v>
      </c>
      <c r="I1165" s="153" t="s">
        <v>1803</v>
      </c>
      <c r="J1165" s="153" t="s">
        <v>27</v>
      </c>
      <c r="K1165" s="153" t="s">
        <v>32</v>
      </c>
      <c r="L1165" s="153"/>
      <c r="M1165" s="153" t="s">
        <v>139</v>
      </c>
      <c r="N1165" s="153">
        <v>900768559</v>
      </c>
      <c r="O1165" s="155">
        <v>5789916</v>
      </c>
      <c r="P1165" s="7"/>
      <c r="Q1165" s="12">
        <f>+IF(IFERROR(VLOOKUP(Tabla3[[#This Row],[Column14]],Tabla4[[NIT]:[TOTAL CREDITO]],3,FALSE),0)="",0,IFERROR(VLOOKUP(Tabla3[[#This Row],[Column14]],Tabla4[[NIT]:[TOTAL CREDITO]],3,FALSE),0))</f>
        <v>16259248</v>
      </c>
      <c r="R1165" s="9">
        <f>+IFERROR(VLOOKUP(Tabla3[[#This Row],[Column14]],Tabla4[[NIT]:[TOTAL CREDITO]],6,FALSE),0)</f>
        <v>0</v>
      </c>
      <c r="S11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5" s="5"/>
      <c r="AL1165"/>
    </row>
    <row r="1166" spans="1:38" ht="15" customHeight="1">
      <c r="A1166" s="153" t="s">
        <v>1802</v>
      </c>
      <c r="B1166" s="154">
        <v>42982</v>
      </c>
      <c r="C1166" s="153" t="s">
        <v>1229</v>
      </c>
      <c r="D1166" s="153" t="s">
        <v>1602</v>
      </c>
      <c r="E1166" s="153" t="s">
        <v>1547</v>
      </c>
      <c r="F1166" s="153">
        <v>3</v>
      </c>
      <c r="G1166" s="153" t="s">
        <v>396</v>
      </c>
      <c r="H1166" s="153">
        <v>3</v>
      </c>
      <c r="I1166" s="153" t="s">
        <v>1803</v>
      </c>
      <c r="J1166" s="153" t="s">
        <v>27</v>
      </c>
      <c r="K1166" s="153" t="s">
        <v>16</v>
      </c>
      <c r="L1166" s="153"/>
      <c r="M1166" s="153" t="s">
        <v>139</v>
      </c>
      <c r="N1166" s="153">
        <v>900768559</v>
      </c>
      <c r="O1166" s="155">
        <v>5789916</v>
      </c>
      <c r="P1166" s="7"/>
      <c r="Q1166" s="12">
        <f>+IF(IFERROR(VLOOKUP(Tabla3[[#This Row],[Column14]],Tabla4[[NIT]:[TOTAL CREDITO]],3,FALSE),0)="",0,IFERROR(VLOOKUP(Tabla3[[#This Row],[Column14]],Tabla4[[NIT]:[TOTAL CREDITO]],3,FALSE),0))</f>
        <v>16259248</v>
      </c>
      <c r="R1166" s="9">
        <f>+IFERROR(VLOOKUP(Tabla3[[#This Row],[Column14]],Tabla4[[NIT]:[TOTAL CREDITO]],6,FALSE),0)</f>
        <v>0</v>
      </c>
      <c r="S11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6" s="5"/>
      <c r="AL1166"/>
    </row>
    <row r="1167" spans="1:38" ht="15" customHeight="1">
      <c r="A1167" s="153" t="s">
        <v>1802</v>
      </c>
      <c r="B1167" s="154">
        <v>42982</v>
      </c>
      <c r="C1167" s="153" t="s">
        <v>1229</v>
      </c>
      <c r="D1167" s="153" t="s">
        <v>1602</v>
      </c>
      <c r="E1167" s="153" t="s">
        <v>1547</v>
      </c>
      <c r="F1167" s="153">
        <v>1</v>
      </c>
      <c r="G1167" s="153" t="s">
        <v>396</v>
      </c>
      <c r="H1167" s="153">
        <v>1</v>
      </c>
      <c r="I1167" s="153" t="s">
        <v>1803</v>
      </c>
      <c r="J1167" s="153" t="s">
        <v>27</v>
      </c>
      <c r="K1167" s="153" t="s">
        <v>26</v>
      </c>
      <c r="L1167" s="153"/>
      <c r="M1167" s="153" t="s">
        <v>139</v>
      </c>
      <c r="N1167" s="153">
        <v>900768559</v>
      </c>
      <c r="O1167" s="155">
        <v>5789916</v>
      </c>
      <c r="P1167" s="7"/>
      <c r="Q1167" s="12">
        <f>+IF(IFERROR(VLOOKUP(Tabla3[[#This Row],[Column14]],Tabla4[[NIT]:[TOTAL CREDITO]],3,FALSE),0)="",0,IFERROR(VLOOKUP(Tabla3[[#This Row],[Column14]],Tabla4[[NIT]:[TOTAL CREDITO]],3,FALSE),0))</f>
        <v>16259248</v>
      </c>
      <c r="R1167" s="9">
        <f>+IFERROR(VLOOKUP(Tabla3[[#This Row],[Column14]],Tabla4[[NIT]:[TOTAL CREDITO]],6,FALSE),0)</f>
        <v>0</v>
      </c>
      <c r="S11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7" s="5"/>
      <c r="AL1167"/>
    </row>
    <row r="1168" spans="1:38" ht="15" customHeight="1">
      <c r="A1168" s="153" t="s">
        <v>1802</v>
      </c>
      <c r="B1168" s="154">
        <v>42982</v>
      </c>
      <c r="C1168" s="153" t="s">
        <v>1229</v>
      </c>
      <c r="D1168" s="153" t="s">
        <v>1602</v>
      </c>
      <c r="E1168" s="153" t="s">
        <v>1547</v>
      </c>
      <c r="F1168" s="153">
        <v>1</v>
      </c>
      <c r="G1168" s="153" t="s">
        <v>396</v>
      </c>
      <c r="H1168" s="153">
        <v>1</v>
      </c>
      <c r="I1168" s="153" t="s">
        <v>1803</v>
      </c>
      <c r="J1168" s="153" t="s">
        <v>352</v>
      </c>
      <c r="K1168" s="153" t="s">
        <v>353</v>
      </c>
      <c r="L1168" s="153"/>
      <c r="M1168" s="153" t="s">
        <v>139</v>
      </c>
      <c r="N1168" s="153">
        <v>900768559</v>
      </c>
      <c r="O1168" s="155">
        <v>6133613</v>
      </c>
      <c r="P1168" s="7"/>
      <c r="Q1168" s="12">
        <f>+IF(IFERROR(VLOOKUP(Tabla3[[#This Row],[Column14]],Tabla4[[NIT]:[TOTAL CREDITO]],3,FALSE),0)="",0,IFERROR(VLOOKUP(Tabla3[[#This Row],[Column14]],Tabla4[[NIT]:[TOTAL CREDITO]],3,FALSE),0))</f>
        <v>16259248</v>
      </c>
      <c r="R1168" s="9">
        <f>+IFERROR(VLOOKUP(Tabla3[[#This Row],[Column14]],Tabla4[[NIT]:[TOTAL CREDITO]],6,FALSE),0)</f>
        <v>0</v>
      </c>
      <c r="S11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8" s="5"/>
      <c r="AL1168"/>
    </row>
    <row r="1169" spans="1:38" ht="15" customHeight="1">
      <c r="A1169" s="153" t="s">
        <v>1802</v>
      </c>
      <c r="B1169" s="154">
        <v>42982</v>
      </c>
      <c r="C1169" s="153" t="s">
        <v>1229</v>
      </c>
      <c r="D1169" s="153" t="s">
        <v>1602</v>
      </c>
      <c r="E1169" s="153" t="s">
        <v>1547</v>
      </c>
      <c r="F1169" s="153">
        <v>1</v>
      </c>
      <c r="G1169" s="153" t="s">
        <v>396</v>
      </c>
      <c r="H1169" s="153">
        <v>1</v>
      </c>
      <c r="I1169" s="153" t="s">
        <v>1803</v>
      </c>
      <c r="J1169" s="153" t="s">
        <v>1428</v>
      </c>
      <c r="K1169" s="153" t="s">
        <v>32</v>
      </c>
      <c r="L1169" s="153"/>
      <c r="M1169" s="153" t="s">
        <v>139</v>
      </c>
      <c r="N1169" s="153">
        <v>900768559</v>
      </c>
      <c r="O1169" s="155">
        <v>3067227</v>
      </c>
      <c r="P1169" s="7"/>
      <c r="Q1169" s="12">
        <f>+IF(IFERROR(VLOOKUP(Tabla3[[#This Row],[Column14]],Tabla4[[NIT]:[TOTAL CREDITO]],3,FALSE),0)="",0,IFERROR(VLOOKUP(Tabla3[[#This Row],[Column14]],Tabla4[[NIT]:[TOTAL CREDITO]],3,FALSE),0))</f>
        <v>16259248</v>
      </c>
      <c r="R1169" s="9">
        <f>+IFERROR(VLOOKUP(Tabla3[[#This Row],[Column14]],Tabla4[[NIT]:[TOTAL CREDITO]],6,FALSE),0)</f>
        <v>0</v>
      </c>
      <c r="S11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69" s="5"/>
      <c r="AL1169"/>
    </row>
    <row r="1170" spans="1:38" ht="15" customHeight="1">
      <c r="A1170" s="153" t="s">
        <v>1802</v>
      </c>
      <c r="B1170" s="154">
        <v>42982</v>
      </c>
      <c r="C1170" s="153" t="s">
        <v>1229</v>
      </c>
      <c r="D1170" s="153" t="s">
        <v>1602</v>
      </c>
      <c r="E1170" s="153" t="s">
        <v>1547</v>
      </c>
      <c r="F1170" s="153">
        <v>1</v>
      </c>
      <c r="G1170" s="153" t="s">
        <v>396</v>
      </c>
      <c r="H1170" s="153">
        <v>1</v>
      </c>
      <c r="I1170" s="153" t="s">
        <v>1803</v>
      </c>
      <c r="J1170" s="153" t="s">
        <v>1437</v>
      </c>
      <c r="K1170" s="153" t="s">
        <v>1426</v>
      </c>
      <c r="L1170" s="153"/>
      <c r="M1170" s="153" t="s">
        <v>139</v>
      </c>
      <c r="N1170" s="153">
        <v>900768559</v>
      </c>
      <c r="O1170" s="155">
        <v>3696639</v>
      </c>
      <c r="P1170" s="7"/>
      <c r="Q1170" s="12">
        <f>+IF(IFERROR(VLOOKUP(Tabla3[[#This Row],[Column14]],Tabla4[[NIT]:[TOTAL CREDITO]],3,FALSE),0)="",0,IFERROR(VLOOKUP(Tabla3[[#This Row],[Column14]],Tabla4[[NIT]:[TOTAL CREDITO]],3,FALSE),0))</f>
        <v>16259248</v>
      </c>
      <c r="R1170" s="9">
        <f>+IFERROR(VLOOKUP(Tabla3[[#This Row],[Column14]],Tabla4[[NIT]:[TOTAL CREDITO]],6,FALSE),0)</f>
        <v>0</v>
      </c>
      <c r="S11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0" s="5"/>
      <c r="AL1170"/>
    </row>
    <row r="1171" spans="1:38" ht="15" customHeight="1">
      <c r="A1171" s="153" t="s">
        <v>1804</v>
      </c>
      <c r="B1171" s="154">
        <v>42982</v>
      </c>
      <c r="C1171" s="153" t="s">
        <v>1229</v>
      </c>
      <c r="D1171" s="153" t="s">
        <v>1602</v>
      </c>
      <c r="E1171" s="153" t="s">
        <v>1547</v>
      </c>
      <c r="F1171" s="153">
        <v>2</v>
      </c>
      <c r="G1171" s="153" t="s">
        <v>396</v>
      </c>
      <c r="H1171" s="153">
        <v>2</v>
      </c>
      <c r="I1171" s="153" t="s">
        <v>1805</v>
      </c>
      <c r="J1171" s="153" t="s">
        <v>1428</v>
      </c>
      <c r="K1171" s="153" t="s">
        <v>32</v>
      </c>
      <c r="L1171" s="153"/>
      <c r="M1171" s="153" t="s">
        <v>141</v>
      </c>
      <c r="N1171" s="153">
        <v>900768559</v>
      </c>
      <c r="O1171" s="155">
        <v>3067227</v>
      </c>
      <c r="P1171" s="7"/>
      <c r="Q1171" s="12">
        <f>+IF(IFERROR(VLOOKUP(Tabla3[[#This Row],[Column14]],Tabla4[[NIT]:[TOTAL CREDITO]],3,FALSE),0)="",0,IFERROR(VLOOKUP(Tabla3[[#This Row],[Column14]],Tabla4[[NIT]:[TOTAL CREDITO]],3,FALSE),0))</f>
        <v>16259248</v>
      </c>
      <c r="R1171" s="9">
        <f>+IFERROR(VLOOKUP(Tabla3[[#This Row],[Column14]],Tabla4[[NIT]:[TOTAL CREDITO]],6,FALSE),0)</f>
        <v>0</v>
      </c>
      <c r="S11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1" s="5"/>
      <c r="AL1171"/>
    </row>
    <row r="1172" spans="1:38" ht="15" customHeight="1">
      <c r="A1172" s="153" t="s">
        <v>1806</v>
      </c>
      <c r="B1172" s="154">
        <v>42982</v>
      </c>
      <c r="C1172" s="153" t="s">
        <v>1229</v>
      </c>
      <c r="D1172" s="153" t="s">
        <v>1602</v>
      </c>
      <c r="E1172" s="153" t="s">
        <v>1547</v>
      </c>
      <c r="F1172" s="153">
        <v>1</v>
      </c>
      <c r="G1172" s="153" t="s">
        <v>396</v>
      </c>
      <c r="H1172" s="153">
        <v>1</v>
      </c>
      <c r="I1172" s="153" t="s">
        <v>1807</v>
      </c>
      <c r="J1172" s="153" t="s">
        <v>1428</v>
      </c>
      <c r="K1172" s="153" t="s">
        <v>1429</v>
      </c>
      <c r="L1172" s="153"/>
      <c r="M1172" s="153" t="s">
        <v>236</v>
      </c>
      <c r="N1172" s="153">
        <v>900768559</v>
      </c>
      <c r="O1172" s="155">
        <v>3067227</v>
      </c>
      <c r="P1172" s="7"/>
      <c r="Q1172" s="12">
        <f>+IF(IFERROR(VLOOKUP(Tabla3[[#This Row],[Column14]],Tabla4[[NIT]:[TOTAL CREDITO]],3,FALSE),0)="",0,IFERROR(VLOOKUP(Tabla3[[#This Row],[Column14]],Tabla4[[NIT]:[TOTAL CREDITO]],3,FALSE),0))</f>
        <v>16259248</v>
      </c>
      <c r="R1172" s="9">
        <f>+IFERROR(VLOOKUP(Tabla3[[#This Row],[Column14]],Tabla4[[NIT]:[TOTAL CREDITO]],6,FALSE),0)</f>
        <v>0</v>
      </c>
      <c r="S11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2" s="5"/>
      <c r="AL1172"/>
    </row>
    <row r="1173" spans="1:38" ht="15" customHeight="1">
      <c r="A1173" s="153" t="s">
        <v>1806</v>
      </c>
      <c r="B1173" s="154">
        <v>42982</v>
      </c>
      <c r="C1173" s="153" t="s">
        <v>1229</v>
      </c>
      <c r="D1173" s="153" t="s">
        <v>1602</v>
      </c>
      <c r="E1173" s="153" t="s">
        <v>1547</v>
      </c>
      <c r="F1173" s="153">
        <v>1</v>
      </c>
      <c r="G1173" s="153" t="s">
        <v>396</v>
      </c>
      <c r="H1173" s="153">
        <v>1</v>
      </c>
      <c r="I1173" s="153" t="s">
        <v>1807</v>
      </c>
      <c r="J1173" s="153" t="s">
        <v>1428</v>
      </c>
      <c r="K1173" s="153" t="s">
        <v>32</v>
      </c>
      <c r="L1173" s="153"/>
      <c r="M1173" s="153" t="s">
        <v>236</v>
      </c>
      <c r="N1173" s="153">
        <v>900768559</v>
      </c>
      <c r="O1173" s="155">
        <v>3067227</v>
      </c>
      <c r="P1173" s="7"/>
      <c r="Q1173" s="12">
        <f>+IF(IFERROR(VLOOKUP(Tabla3[[#This Row],[Column14]],Tabla4[[NIT]:[TOTAL CREDITO]],3,FALSE),0)="",0,IFERROR(VLOOKUP(Tabla3[[#This Row],[Column14]],Tabla4[[NIT]:[TOTAL CREDITO]],3,FALSE),0))</f>
        <v>16259248</v>
      </c>
      <c r="R1173" s="9">
        <f>+IFERROR(VLOOKUP(Tabla3[[#This Row],[Column14]],Tabla4[[NIT]:[TOTAL CREDITO]],6,FALSE),0)</f>
        <v>0</v>
      </c>
      <c r="S11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3" s="5"/>
      <c r="AL1173"/>
    </row>
    <row r="1174" spans="1:38" ht="15" customHeight="1">
      <c r="A1174" s="153" t="s">
        <v>1808</v>
      </c>
      <c r="B1174" s="154">
        <v>42982</v>
      </c>
      <c r="C1174" s="153" t="s">
        <v>1229</v>
      </c>
      <c r="D1174" s="153" t="s">
        <v>1602</v>
      </c>
      <c r="E1174" s="153" t="s">
        <v>1547</v>
      </c>
      <c r="F1174" s="153">
        <v>3</v>
      </c>
      <c r="G1174" s="153" t="s">
        <v>396</v>
      </c>
      <c r="H1174" s="153">
        <v>3</v>
      </c>
      <c r="I1174" s="153" t="s">
        <v>396</v>
      </c>
      <c r="J1174" s="153" t="s">
        <v>352</v>
      </c>
      <c r="K1174" s="153" t="s">
        <v>353</v>
      </c>
      <c r="L1174" s="153"/>
      <c r="M1174" s="153" t="s">
        <v>167</v>
      </c>
      <c r="N1174" s="153">
        <v>900768559</v>
      </c>
      <c r="O1174" s="155">
        <v>6133613</v>
      </c>
      <c r="P1174" s="7"/>
      <c r="Q1174" s="12">
        <f>+IF(IFERROR(VLOOKUP(Tabla3[[#This Row],[Column14]],Tabla4[[NIT]:[TOTAL CREDITO]],3,FALSE),0)="",0,IFERROR(VLOOKUP(Tabla3[[#This Row],[Column14]],Tabla4[[NIT]:[TOTAL CREDITO]],3,FALSE),0))</f>
        <v>16259248</v>
      </c>
      <c r="R1174" s="9">
        <f>+IFERROR(VLOOKUP(Tabla3[[#This Row],[Column14]],Tabla4[[NIT]:[TOTAL CREDITO]],6,FALSE),0)</f>
        <v>0</v>
      </c>
      <c r="S11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4" s="5"/>
      <c r="AL1174"/>
    </row>
    <row r="1175" spans="1:38" ht="15" customHeight="1">
      <c r="A1175" s="153" t="s">
        <v>1809</v>
      </c>
      <c r="B1175" s="154">
        <v>42982</v>
      </c>
      <c r="C1175" s="153" t="s">
        <v>1229</v>
      </c>
      <c r="D1175" s="153" t="s">
        <v>1602</v>
      </c>
      <c r="E1175" s="153" t="s">
        <v>1547</v>
      </c>
      <c r="F1175" s="153">
        <v>4</v>
      </c>
      <c r="G1175" s="153" t="s">
        <v>159</v>
      </c>
      <c r="H1175" s="153">
        <v>4</v>
      </c>
      <c r="I1175" s="153" t="s">
        <v>159</v>
      </c>
      <c r="J1175" s="153" t="s">
        <v>27</v>
      </c>
      <c r="K1175" s="153" t="s">
        <v>32</v>
      </c>
      <c r="L1175" s="153"/>
      <c r="M1175" s="153" t="s">
        <v>128</v>
      </c>
      <c r="N1175" s="153">
        <v>900521663</v>
      </c>
      <c r="O1175" s="155">
        <v>5789916</v>
      </c>
      <c r="P1175" s="7"/>
      <c r="Q1175" s="12">
        <f>+IF(IFERROR(VLOOKUP(Tabla3[[#This Row],[Column14]],Tabla4[[NIT]:[TOTAL CREDITO]],3,FALSE),0)="",0,IFERROR(VLOOKUP(Tabla3[[#This Row],[Column14]],Tabla4[[NIT]:[TOTAL CREDITO]],3,FALSE),0))</f>
        <v>12834041</v>
      </c>
      <c r="R1175" s="9">
        <f>+IFERROR(VLOOKUP(Tabla3[[#This Row],[Column14]],Tabla4[[NIT]:[TOTAL CREDITO]],6,FALSE),0)</f>
        <v>0</v>
      </c>
      <c r="S11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5" s="5"/>
      <c r="AL1175"/>
    </row>
    <row r="1176" spans="1:38" ht="15" customHeight="1">
      <c r="A1176" s="153" t="s">
        <v>1810</v>
      </c>
      <c r="B1176" s="154">
        <v>42982</v>
      </c>
      <c r="C1176" s="153" t="s">
        <v>1229</v>
      </c>
      <c r="D1176" s="153" t="s">
        <v>1602</v>
      </c>
      <c r="E1176" s="153" t="s">
        <v>1547</v>
      </c>
      <c r="F1176" s="153">
        <v>3</v>
      </c>
      <c r="G1176" s="153" t="s">
        <v>241</v>
      </c>
      <c r="H1176" s="153">
        <v>3</v>
      </c>
      <c r="I1176" s="153" t="s">
        <v>241</v>
      </c>
      <c r="J1176" s="153" t="s">
        <v>27</v>
      </c>
      <c r="K1176" s="153" t="s">
        <v>26</v>
      </c>
      <c r="L1176" s="153"/>
      <c r="M1176" s="153" t="s">
        <v>242</v>
      </c>
      <c r="N1176" s="153">
        <v>900573176</v>
      </c>
      <c r="O1176" s="155">
        <v>5789916</v>
      </c>
      <c r="P1176" s="7"/>
      <c r="Q1176" s="12">
        <f>+IF(IFERROR(VLOOKUP(Tabla3[[#This Row],[Column14]],Tabla4[[NIT]:[TOTAL CREDITO]],3,FALSE),0)="",0,IFERROR(VLOOKUP(Tabla3[[#This Row],[Column14]],Tabla4[[NIT]:[TOTAL CREDITO]],3,FALSE),0))</f>
        <v>4600000</v>
      </c>
      <c r="R1176" s="9">
        <f>+IFERROR(VLOOKUP(Tabla3[[#This Row],[Column14]],Tabla4[[NIT]:[TOTAL CREDITO]],6,FALSE),0)</f>
        <v>10000000</v>
      </c>
      <c r="S11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6" s="5"/>
      <c r="AL1176"/>
    </row>
    <row r="1177" spans="1:38" ht="15" customHeight="1">
      <c r="A1177" s="153" t="s">
        <v>1810</v>
      </c>
      <c r="B1177" s="154">
        <v>42982</v>
      </c>
      <c r="C1177" s="153" t="s">
        <v>1229</v>
      </c>
      <c r="D1177" s="153" t="s">
        <v>1602</v>
      </c>
      <c r="E1177" s="153" t="s">
        <v>1547</v>
      </c>
      <c r="F1177" s="153">
        <v>3</v>
      </c>
      <c r="G1177" s="153" t="s">
        <v>241</v>
      </c>
      <c r="H1177" s="153">
        <v>3</v>
      </c>
      <c r="I1177" s="153" t="s">
        <v>241</v>
      </c>
      <c r="J1177" s="153" t="s">
        <v>25</v>
      </c>
      <c r="K1177" s="153" t="s">
        <v>26</v>
      </c>
      <c r="L1177" s="153"/>
      <c r="M1177" s="153" t="s">
        <v>242</v>
      </c>
      <c r="N1177" s="153">
        <v>900573176</v>
      </c>
      <c r="O1177" s="155">
        <v>3521008</v>
      </c>
      <c r="P1177" s="7"/>
      <c r="Q1177" s="12">
        <f>+IF(IFERROR(VLOOKUP(Tabla3[[#This Row],[Column14]],Tabla4[[NIT]:[TOTAL CREDITO]],3,FALSE),0)="",0,IFERROR(VLOOKUP(Tabla3[[#This Row],[Column14]],Tabla4[[NIT]:[TOTAL CREDITO]],3,FALSE),0))</f>
        <v>4600000</v>
      </c>
      <c r="R1177" s="9">
        <f>+IFERROR(VLOOKUP(Tabla3[[#This Row],[Column14]],Tabla4[[NIT]:[TOTAL CREDITO]],6,FALSE),0)</f>
        <v>10000000</v>
      </c>
      <c r="S11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7" s="5"/>
      <c r="AL1177"/>
    </row>
    <row r="1178" spans="1:38" ht="15" customHeight="1">
      <c r="A1178" s="153" t="s">
        <v>1810</v>
      </c>
      <c r="B1178" s="154">
        <v>42982</v>
      </c>
      <c r="C1178" s="153" t="s">
        <v>1229</v>
      </c>
      <c r="D1178" s="153" t="s">
        <v>1602</v>
      </c>
      <c r="E1178" s="153" t="s">
        <v>1547</v>
      </c>
      <c r="F1178" s="153">
        <v>1</v>
      </c>
      <c r="G1178" s="153" t="s">
        <v>241</v>
      </c>
      <c r="H1178" s="153">
        <v>1</v>
      </c>
      <c r="I1178" s="153" t="s">
        <v>241</v>
      </c>
      <c r="J1178" s="153" t="s">
        <v>1550</v>
      </c>
      <c r="K1178" s="153" t="s">
        <v>1426</v>
      </c>
      <c r="L1178" s="153"/>
      <c r="M1178" s="153" t="s">
        <v>242</v>
      </c>
      <c r="N1178" s="153">
        <v>900573176</v>
      </c>
      <c r="O1178" s="155">
        <v>3521008</v>
      </c>
      <c r="P1178" s="7"/>
      <c r="Q1178" s="12">
        <f>+IF(IFERROR(VLOOKUP(Tabla3[[#This Row],[Column14]],Tabla4[[NIT]:[TOTAL CREDITO]],3,FALSE),0)="",0,IFERROR(VLOOKUP(Tabla3[[#This Row],[Column14]],Tabla4[[NIT]:[TOTAL CREDITO]],3,FALSE),0))</f>
        <v>4600000</v>
      </c>
      <c r="R1178" s="9">
        <f>+IFERROR(VLOOKUP(Tabla3[[#This Row],[Column14]],Tabla4[[NIT]:[TOTAL CREDITO]],6,FALSE),0)</f>
        <v>10000000</v>
      </c>
      <c r="S11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8" s="5"/>
      <c r="AL1178"/>
    </row>
    <row r="1179" spans="1:38" ht="15" customHeight="1">
      <c r="A1179" s="153" t="s">
        <v>1810</v>
      </c>
      <c r="B1179" s="154">
        <v>42982</v>
      </c>
      <c r="C1179" s="153" t="s">
        <v>1229</v>
      </c>
      <c r="D1179" s="153" t="s">
        <v>1602</v>
      </c>
      <c r="E1179" s="153" t="s">
        <v>1547</v>
      </c>
      <c r="F1179" s="153">
        <v>4</v>
      </c>
      <c r="G1179" s="153" t="s">
        <v>241</v>
      </c>
      <c r="H1179" s="153">
        <v>4</v>
      </c>
      <c r="I1179" s="153" t="s">
        <v>241</v>
      </c>
      <c r="J1179" s="153" t="s">
        <v>1428</v>
      </c>
      <c r="K1179" s="153" t="s">
        <v>32</v>
      </c>
      <c r="L1179" s="153"/>
      <c r="M1179" s="153" t="s">
        <v>242</v>
      </c>
      <c r="N1179" s="153">
        <v>900573176</v>
      </c>
      <c r="O1179" s="155">
        <v>3067227</v>
      </c>
      <c r="P1179" s="7"/>
      <c r="Q1179" s="12">
        <f>+IF(IFERROR(VLOOKUP(Tabla3[[#This Row],[Column14]],Tabla4[[NIT]:[TOTAL CREDITO]],3,FALSE),0)="",0,IFERROR(VLOOKUP(Tabla3[[#This Row],[Column14]],Tabla4[[NIT]:[TOTAL CREDITO]],3,FALSE),0))</f>
        <v>4600000</v>
      </c>
      <c r="R1179" s="9">
        <f>+IFERROR(VLOOKUP(Tabla3[[#This Row],[Column14]],Tabla4[[NIT]:[TOTAL CREDITO]],6,FALSE),0)</f>
        <v>10000000</v>
      </c>
      <c r="S11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79" s="5"/>
      <c r="AL1179"/>
    </row>
    <row r="1180" spans="1:38" ht="15" customHeight="1">
      <c r="A1180" s="153" t="s">
        <v>1811</v>
      </c>
      <c r="B1180" s="154">
        <v>42982</v>
      </c>
      <c r="C1180" s="153" t="s">
        <v>1545</v>
      </c>
      <c r="D1180" s="153" t="s">
        <v>1602</v>
      </c>
      <c r="E1180" s="153" t="s">
        <v>1547</v>
      </c>
      <c r="F1180" s="153">
        <v>3</v>
      </c>
      <c r="G1180" s="153" t="s">
        <v>93</v>
      </c>
      <c r="H1180" s="153">
        <v>3</v>
      </c>
      <c r="I1180" s="153" t="s">
        <v>1812</v>
      </c>
      <c r="J1180" s="153" t="s">
        <v>27</v>
      </c>
      <c r="K1180" s="153" t="s">
        <v>32</v>
      </c>
      <c r="L1180" s="153"/>
      <c r="M1180" s="153" t="s">
        <v>196</v>
      </c>
      <c r="N1180" s="153">
        <v>812004443</v>
      </c>
      <c r="O1180" s="155">
        <v>5789916</v>
      </c>
      <c r="P1180" s="7"/>
      <c r="Q1180" s="12">
        <f>+IF(IFERROR(VLOOKUP(Tabla3[[#This Row],[Column14]],Tabla4[[NIT]:[TOTAL CREDITO]],3,FALSE),0)="",0,IFERROR(VLOOKUP(Tabla3[[#This Row],[Column14]],Tabla4[[NIT]:[TOTAL CREDITO]],3,FALSE),0))</f>
        <v>0</v>
      </c>
      <c r="R1180" s="9">
        <f>+IFERROR(VLOOKUP(Tabla3[[#This Row],[Column14]],Tabla4[[NIT]:[TOTAL CREDITO]],6,FALSE),0)</f>
        <v>7000000</v>
      </c>
      <c r="S11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0" s="5"/>
      <c r="AL1180"/>
    </row>
    <row r="1181" spans="1:38" ht="15" customHeight="1">
      <c r="A1181" s="153" t="s">
        <v>1811</v>
      </c>
      <c r="B1181" s="154">
        <v>42982</v>
      </c>
      <c r="C1181" s="153" t="s">
        <v>1545</v>
      </c>
      <c r="D1181" s="153" t="s">
        <v>1602</v>
      </c>
      <c r="E1181" s="153" t="s">
        <v>1547</v>
      </c>
      <c r="F1181" s="153">
        <v>2</v>
      </c>
      <c r="G1181" s="153" t="s">
        <v>93</v>
      </c>
      <c r="H1181" s="153">
        <v>2</v>
      </c>
      <c r="I1181" s="153" t="s">
        <v>1812</v>
      </c>
      <c r="J1181" s="153" t="s">
        <v>27</v>
      </c>
      <c r="K1181" s="153" t="s">
        <v>16</v>
      </c>
      <c r="L1181" s="153"/>
      <c r="M1181" s="153" t="s">
        <v>196</v>
      </c>
      <c r="N1181" s="153">
        <v>812004443</v>
      </c>
      <c r="O1181" s="155">
        <v>5789916</v>
      </c>
      <c r="P1181" s="7"/>
      <c r="Q1181" s="12">
        <f>+IF(IFERROR(VLOOKUP(Tabla3[[#This Row],[Column14]],Tabla4[[NIT]:[TOTAL CREDITO]],3,FALSE),0)="",0,IFERROR(VLOOKUP(Tabla3[[#This Row],[Column14]],Tabla4[[NIT]:[TOTAL CREDITO]],3,FALSE),0))</f>
        <v>0</v>
      </c>
      <c r="R1181" s="9">
        <f>+IFERROR(VLOOKUP(Tabla3[[#This Row],[Column14]],Tabla4[[NIT]:[TOTAL CREDITO]],6,FALSE),0)</f>
        <v>7000000</v>
      </c>
      <c r="S11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1" s="5"/>
      <c r="AL1181"/>
    </row>
    <row r="1182" spans="1:38" ht="15" customHeight="1">
      <c r="A1182" s="153" t="s">
        <v>1811</v>
      </c>
      <c r="B1182" s="154">
        <v>42982</v>
      </c>
      <c r="C1182" s="153" t="s">
        <v>1545</v>
      </c>
      <c r="D1182" s="153" t="s">
        <v>1602</v>
      </c>
      <c r="E1182" s="153" t="s">
        <v>1547</v>
      </c>
      <c r="F1182" s="153">
        <v>2</v>
      </c>
      <c r="G1182" s="153" t="s">
        <v>93</v>
      </c>
      <c r="H1182" s="153">
        <v>2</v>
      </c>
      <c r="I1182" s="153" t="s">
        <v>1812</v>
      </c>
      <c r="J1182" s="153" t="s">
        <v>27</v>
      </c>
      <c r="K1182" s="153" t="s">
        <v>26</v>
      </c>
      <c r="L1182" s="153"/>
      <c r="M1182" s="153" t="s">
        <v>196</v>
      </c>
      <c r="N1182" s="153">
        <v>812004443</v>
      </c>
      <c r="O1182" s="155">
        <v>5789916</v>
      </c>
      <c r="P1182" s="7"/>
      <c r="Q1182" s="12">
        <f>+IF(IFERROR(VLOOKUP(Tabla3[[#This Row],[Column14]],Tabla4[[NIT]:[TOTAL CREDITO]],3,FALSE),0)="",0,IFERROR(VLOOKUP(Tabla3[[#This Row],[Column14]],Tabla4[[NIT]:[TOTAL CREDITO]],3,FALSE),0))</f>
        <v>0</v>
      </c>
      <c r="R1182" s="9">
        <f>+IFERROR(VLOOKUP(Tabla3[[#This Row],[Column14]],Tabla4[[NIT]:[TOTAL CREDITO]],6,FALSE),0)</f>
        <v>7000000</v>
      </c>
      <c r="S11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2" s="5"/>
      <c r="AL1182"/>
    </row>
    <row r="1183" spans="1:38" ht="15" customHeight="1">
      <c r="A1183" s="153" t="s">
        <v>1813</v>
      </c>
      <c r="B1183" s="154">
        <v>42982</v>
      </c>
      <c r="C1183" s="153" t="s">
        <v>1229</v>
      </c>
      <c r="D1183" s="153" t="s">
        <v>1602</v>
      </c>
      <c r="E1183" s="153" t="s">
        <v>1547</v>
      </c>
      <c r="F1183" s="153">
        <v>2</v>
      </c>
      <c r="G1183" s="153" t="s">
        <v>93</v>
      </c>
      <c r="H1183" s="153">
        <v>2</v>
      </c>
      <c r="I1183" s="153" t="s">
        <v>1814</v>
      </c>
      <c r="J1183" s="153" t="s">
        <v>1428</v>
      </c>
      <c r="K1183" s="153" t="s">
        <v>32</v>
      </c>
      <c r="L1183" s="153"/>
      <c r="M1183" s="153" t="s">
        <v>238</v>
      </c>
      <c r="N1183" s="153">
        <v>812004443</v>
      </c>
      <c r="O1183" s="155">
        <v>3067227</v>
      </c>
      <c r="P1183" s="7"/>
      <c r="Q1183" s="12">
        <f>+IF(IFERROR(VLOOKUP(Tabla3[[#This Row],[Column14]],Tabla4[[NIT]:[TOTAL CREDITO]],3,FALSE),0)="",0,IFERROR(VLOOKUP(Tabla3[[#This Row],[Column14]],Tabla4[[NIT]:[TOTAL CREDITO]],3,FALSE),0))</f>
        <v>0</v>
      </c>
      <c r="R1183" s="9">
        <f>+IFERROR(VLOOKUP(Tabla3[[#This Row],[Column14]],Tabla4[[NIT]:[TOTAL CREDITO]],6,FALSE),0)</f>
        <v>7000000</v>
      </c>
      <c r="S11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3" s="5"/>
      <c r="AL1183"/>
    </row>
    <row r="1184" spans="1:38" ht="15" customHeight="1">
      <c r="A1184" s="153" t="s">
        <v>1815</v>
      </c>
      <c r="B1184" s="154">
        <v>42982</v>
      </c>
      <c r="C1184" s="153" t="s">
        <v>1229</v>
      </c>
      <c r="D1184" s="153" t="s">
        <v>1602</v>
      </c>
      <c r="E1184" s="153" t="s">
        <v>1547</v>
      </c>
      <c r="F1184" s="153">
        <v>1</v>
      </c>
      <c r="G1184" s="153" t="s">
        <v>93</v>
      </c>
      <c r="H1184" s="153">
        <v>1</v>
      </c>
      <c r="I1184" s="153" t="s">
        <v>1816</v>
      </c>
      <c r="J1184" s="153" t="s">
        <v>25</v>
      </c>
      <c r="K1184" s="153" t="s">
        <v>26</v>
      </c>
      <c r="L1184" s="153"/>
      <c r="M1184" s="153" t="s">
        <v>94</v>
      </c>
      <c r="N1184" s="153">
        <v>812004443</v>
      </c>
      <c r="O1184" s="155">
        <v>3521008</v>
      </c>
      <c r="P1184" s="7"/>
      <c r="Q1184" s="12">
        <f>+IF(IFERROR(VLOOKUP(Tabla3[[#This Row],[Column14]],Tabla4[[NIT]:[TOTAL CREDITO]],3,FALSE),0)="",0,IFERROR(VLOOKUP(Tabla3[[#This Row],[Column14]],Tabla4[[NIT]:[TOTAL CREDITO]],3,FALSE),0))</f>
        <v>0</v>
      </c>
      <c r="R1184" s="9">
        <f>+IFERROR(VLOOKUP(Tabla3[[#This Row],[Column14]],Tabla4[[NIT]:[TOTAL CREDITO]],6,FALSE),0)</f>
        <v>7000000</v>
      </c>
      <c r="S11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4" s="5"/>
      <c r="AL1184"/>
    </row>
    <row r="1185" spans="1:38" ht="15" customHeight="1">
      <c r="A1185" s="153" t="s">
        <v>1815</v>
      </c>
      <c r="B1185" s="154">
        <v>42982</v>
      </c>
      <c r="C1185" s="153" t="s">
        <v>1229</v>
      </c>
      <c r="D1185" s="153" t="s">
        <v>1602</v>
      </c>
      <c r="E1185" s="153" t="s">
        <v>1547</v>
      </c>
      <c r="F1185" s="153">
        <v>1</v>
      </c>
      <c r="G1185" s="153" t="s">
        <v>93</v>
      </c>
      <c r="H1185" s="153">
        <v>1</v>
      </c>
      <c r="I1185" s="153" t="s">
        <v>1816</v>
      </c>
      <c r="J1185" s="153" t="s">
        <v>1550</v>
      </c>
      <c r="K1185" s="153" t="s">
        <v>1426</v>
      </c>
      <c r="L1185" s="153"/>
      <c r="M1185" s="153" t="s">
        <v>94</v>
      </c>
      <c r="N1185" s="153">
        <v>812004443</v>
      </c>
      <c r="O1185" s="155">
        <v>3521008</v>
      </c>
      <c r="P1185" s="7"/>
      <c r="Q1185" s="12">
        <f>+IF(IFERROR(VLOOKUP(Tabla3[[#This Row],[Column14]],Tabla4[[NIT]:[TOTAL CREDITO]],3,FALSE),0)="",0,IFERROR(VLOOKUP(Tabla3[[#This Row],[Column14]],Tabla4[[NIT]:[TOTAL CREDITO]],3,FALSE),0))</f>
        <v>0</v>
      </c>
      <c r="R1185" s="9">
        <f>+IFERROR(VLOOKUP(Tabla3[[#This Row],[Column14]],Tabla4[[NIT]:[TOTAL CREDITO]],6,FALSE),0)</f>
        <v>7000000</v>
      </c>
      <c r="S11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5" s="5"/>
      <c r="AL1185"/>
    </row>
    <row r="1186" spans="1:38" ht="15" customHeight="1">
      <c r="A1186" s="153" t="s">
        <v>1815</v>
      </c>
      <c r="B1186" s="154">
        <v>42982</v>
      </c>
      <c r="C1186" s="153" t="s">
        <v>1229</v>
      </c>
      <c r="D1186" s="153" t="s">
        <v>1602</v>
      </c>
      <c r="E1186" s="153" t="s">
        <v>1547</v>
      </c>
      <c r="F1186" s="153">
        <v>2</v>
      </c>
      <c r="G1186" s="153" t="s">
        <v>93</v>
      </c>
      <c r="H1186" s="153">
        <v>2</v>
      </c>
      <c r="I1186" s="153" t="s">
        <v>1816</v>
      </c>
      <c r="J1186" s="153" t="s">
        <v>1428</v>
      </c>
      <c r="K1186" s="153" t="s">
        <v>1430</v>
      </c>
      <c r="L1186" s="153"/>
      <c r="M1186" s="153" t="s">
        <v>94</v>
      </c>
      <c r="N1186" s="153">
        <v>812004443</v>
      </c>
      <c r="O1186" s="155">
        <v>3067227</v>
      </c>
      <c r="P1186" s="7"/>
      <c r="Q1186" s="12">
        <f>+IF(IFERROR(VLOOKUP(Tabla3[[#This Row],[Column14]],Tabla4[[NIT]:[TOTAL CREDITO]],3,FALSE),0)="",0,IFERROR(VLOOKUP(Tabla3[[#This Row],[Column14]],Tabla4[[NIT]:[TOTAL CREDITO]],3,FALSE),0))</f>
        <v>0</v>
      </c>
      <c r="R1186" s="9">
        <f>+IFERROR(VLOOKUP(Tabla3[[#This Row],[Column14]],Tabla4[[NIT]:[TOTAL CREDITO]],6,FALSE),0)</f>
        <v>7000000</v>
      </c>
      <c r="S11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6" s="5"/>
      <c r="AL1186"/>
    </row>
    <row r="1187" spans="1:38" ht="15" customHeight="1">
      <c r="A1187" s="153" t="s">
        <v>1815</v>
      </c>
      <c r="B1187" s="154">
        <v>42982</v>
      </c>
      <c r="C1187" s="153" t="s">
        <v>1229</v>
      </c>
      <c r="D1187" s="153" t="s">
        <v>1602</v>
      </c>
      <c r="E1187" s="153" t="s">
        <v>1547</v>
      </c>
      <c r="F1187" s="153">
        <v>1</v>
      </c>
      <c r="G1187" s="153" t="s">
        <v>93</v>
      </c>
      <c r="H1187" s="153">
        <v>1</v>
      </c>
      <c r="I1187" s="153" t="s">
        <v>1816</v>
      </c>
      <c r="J1187" s="153" t="s">
        <v>1428</v>
      </c>
      <c r="K1187" s="153" t="s">
        <v>1429</v>
      </c>
      <c r="L1187" s="153"/>
      <c r="M1187" s="153" t="s">
        <v>94</v>
      </c>
      <c r="N1187" s="153">
        <v>812004443</v>
      </c>
      <c r="O1187" s="155">
        <v>3067227</v>
      </c>
      <c r="P1187" s="7"/>
      <c r="Q1187" s="12">
        <f>+IF(IFERROR(VLOOKUP(Tabla3[[#This Row],[Column14]],Tabla4[[NIT]:[TOTAL CREDITO]],3,FALSE),0)="",0,IFERROR(VLOOKUP(Tabla3[[#This Row],[Column14]],Tabla4[[NIT]:[TOTAL CREDITO]],3,FALSE),0))</f>
        <v>0</v>
      </c>
      <c r="R1187" s="9">
        <f>+IFERROR(VLOOKUP(Tabla3[[#This Row],[Column14]],Tabla4[[NIT]:[TOTAL CREDITO]],6,FALSE),0)</f>
        <v>7000000</v>
      </c>
      <c r="S11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7" s="5"/>
      <c r="AL1187"/>
    </row>
    <row r="1188" spans="1:38" ht="15" customHeight="1">
      <c r="A1188" s="153" t="s">
        <v>1815</v>
      </c>
      <c r="B1188" s="154">
        <v>42982</v>
      </c>
      <c r="C1188" s="153" t="s">
        <v>1229</v>
      </c>
      <c r="D1188" s="153" t="s">
        <v>1602</v>
      </c>
      <c r="E1188" s="153" t="s">
        <v>1547</v>
      </c>
      <c r="F1188" s="153">
        <v>1</v>
      </c>
      <c r="G1188" s="153" t="s">
        <v>93</v>
      </c>
      <c r="H1188" s="153">
        <v>1</v>
      </c>
      <c r="I1188" s="153" t="s">
        <v>1816</v>
      </c>
      <c r="J1188" s="153" t="s">
        <v>1433</v>
      </c>
      <c r="K1188" s="153" t="s">
        <v>1426</v>
      </c>
      <c r="L1188" s="153"/>
      <c r="M1188" s="153" t="s">
        <v>94</v>
      </c>
      <c r="N1188" s="153">
        <v>812004443</v>
      </c>
      <c r="O1188" s="155">
        <v>3941176</v>
      </c>
      <c r="P1188" s="7"/>
      <c r="Q1188" s="12">
        <f>+IF(IFERROR(VLOOKUP(Tabla3[[#This Row],[Column14]],Tabla4[[NIT]:[TOTAL CREDITO]],3,FALSE),0)="",0,IFERROR(VLOOKUP(Tabla3[[#This Row],[Column14]],Tabla4[[NIT]:[TOTAL CREDITO]],3,FALSE),0))</f>
        <v>0</v>
      </c>
      <c r="R1188" s="9">
        <f>+IFERROR(VLOOKUP(Tabla3[[#This Row],[Column14]],Tabla4[[NIT]:[TOTAL CREDITO]],6,FALSE),0)</f>
        <v>7000000</v>
      </c>
      <c r="S11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8" s="5"/>
      <c r="AL1188"/>
    </row>
    <row r="1189" spans="1:38" ht="15" customHeight="1">
      <c r="A1189" s="153" t="s">
        <v>1815</v>
      </c>
      <c r="B1189" s="154">
        <v>42982</v>
      </c>
      <c r="C1189" s="153" t="s">
        <v>1229</v>
      </c>
      <c r="D1189" s="153" t="s">
        <v>1602</v>
      </c>
      <c r="E1189" s="153" t="s">
        <v>1547</v>
      </c>
      <c r="F1189" s="153">
        <v>1</v>
      </c>
      <c r="G1189" s="153" t="s">
        <v>93</v>
      </c>
      <c r="H1189" s="153">
        <v>1</v>
      </c>
      <c r="I1189" s="153" t="s">
        <v>1816</v>
      </c>
      <c r="J1189" s="153" t="s">
        <v>1433</v>
      </c>
      <c r="K1189" s="153" t="s">
        <v>16</v>
      </c>
      <c r="L1189" s="153"/>
      <c r="M1189" s="153" t="s">
        <v>94</v>
      </c>
      <c r="N1189" s="153">
        <v>812004443</v>
      </c>
      <c r="O1189" s="155">
        <v>3941176</v>
      </c>
      <c r="P1189" s="7"/>
      <c r="Q1189" s="12">
        <f>+IF(IFERROR(VLOOKUP(Tabla3[[#This Row],[Column14]],Tabla4[[NIT]:[TOTAL CREDITO]],3,FALSE),0)="",0,IFERROR(VLOOKUP(Tabla3[[#This Row],[Column14]],Tabla4[[NIT]:[TOTAL CREDITO]],3,FALSE),0))</f>
        <v>0</v>
      </c>
      <c r="R1189" s="9">
        <f>+IFERROR(VLOOKUP(Tabla3[[#This Row],[Column14]],Tabla4[[NIT]:[TOTAL CREDITO]],6,FALSE),0)</f>
        <v>7000000</v>
      </c>
      <c r="S11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89" s="5"/>
      <c r="AL1189"/>
    </row>
    <row r="1190" spans="1:38" ht="15" customHeight="1">
      <c r="A1190" s="153" t="s">
        <v>1817</v>
      </c>
      <c r="B1190" s="154">
        <v>42982</v>
      </c>
      <c r="C1190" s="153" t="s">
        <v>1229</v>
      </c>
      <c r="D1190" s="153" t="s">
        <v>1602</v>
      </c>
      <c r="E1190" s="153" t="s">
        <v>1547</v>
      </c>
      <c r="F1190" s="153">
        <v>1</v>
      </c>
      <c r="G1190" s="153" t="s">
        <v>93</v>
      </c>
      <c r="H1190" s="153">
        <v>1</v>
      </c>
      <c r="I1190" s="153" t="s">
        <v>1818</v>
      </c>
      <c r="J1190" s="153" t="s">
        <v>1550</v>
      </c>
      <c r="K1190" s="153" t="s">
        <v>1438</v>
      </c>
      <c r="L1190" s="153"/>
      <c r="M1190" s="153" t="s">
        <v>243</v>
      </c>
      <c r="N1190" s="153">
        <v>812004443</v>
      </c>
      <c r="O1190" s="155">
        <v>3521008</v>
      </c>
      <c r="P1190" s="7"/>
      <c r="Q1190" s="12">
        <f>+IF(IFERROR(VLOOKUP(Tabla3[[#This Row],[Column14]],Tabla4[[NIT]:[TOTAL CREDITO]],3,FALSE),0)="",0,IFERROR(VLOOKUP(Tabla3[[#This Row],[Column14]],Tabla4[[NIT]:[TOTAL CREDITO]],3,FALSE),0))</f>
        <v>0</v>
      </c>
      <c r="R1190" s="9">
        <f>+IFERROR(VLOOKUP(Tabla3[[#This Row],[Column14]],Tabla4[[NIT]:[TOTAL CREDITO]],6,FALSE),0)</f>
        <v>7000000</v>
      </c>
      <c r="S11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0" s="5"/>
      <c r="AL1190"/>
    </row>
    <row r="1191" spans="1:38" ht="15" customHeight="1">
      <c r="A1191" s="153" t="s">
        <v>1817</v>
      </c>
      <c r="B1191" s="154">
        <v>42982</v>
      </c>
      <c r="C1191" s="153" t="s">
        <v>1229</v>
      </c>
      <c r="D1191" s="153" t="s">
        <v>1602</v>
      </c>
      <c r="E1191" s="153" t="s">
        <v>1547</v>
      </c>
      <c r="F1191" s="153">
        <v>1</v>
      </c>
      <c r="G1191" s="153" t="s">
        <v>93</v>
      </c>
      <c r="H1191" s="153">
        <v>1</v>
      </c>
      <c r="I1191" s="153" t="s">
        <v>1818</v>
      </c>
      <c r="J1191" s="153" t="s">
        <v>1428</v>
      </c>
      <c r="K1191" s="153" t="s">
        <v>32</v>
      </c>
      <c r="L1191" s="153"/>
      <c r="M1191" s="153" t="s">
        <v>243</v>
      </c>
      <c r="N1191" s="153">
        <v>812004443</v>
      </c>
      <c r="O1191" s="155">
        <v>3067227</v>
      </c>
      <c r="P1191" s="7"/>
      <c r="Q1191" s="12">
        <f>+IF(IFERROR(VLOOKUP(Tabla3[[#This Row],[Column14]],Tabla4[[NIT]:[TOTAL CREDITO]],3,FALSE),0)="",0,IFERROR(VLOOKUP(Tabla3[[#This Row],[Column14]],Tabla4[[NIT]:[TOTAL CREDITO]],3,FALSE),0))</f>
        <v>0</v>
      </c>
      <c r="R1191" s="9">
        <f>+IFERROR(VLOOKUP(Tabla3[[#This Row],[Column14]],Tabla4[[NIT]:[TOTAL CREDITO]],6,FALSE),0)</f>
        <v>7000000</v>
      </c>
      <c r="S11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1" s="5"/>
      <c r="AL1191"/>
    </row>
    <row r="1192" spans="1:38" ht="15" customHeight="1">
      <c r="A1192" s="153" t="s">
        <v>1817</v>
      </c>
      <c r="B1192" s="154">
        <v>42982</v>
      </c>
      <c r="C1192" s="153" t="s">
        <v>1229</v>
      </c>
      <c r="D1192" s="153" t="s">
        <v>1602</v>
      </c>
      <c r="E1192" s="153" t="s">
        <v>1547</v>
      </c>
      <c r="F1192" s="153">
        <v>1</v>
      </c>
      <c r="G1192" s="153" t="s">
        <v>93</v>
      </c>
      <c r="H1192" s="153">
        <v>1</v>
      </c>
      <c r="I1192" s="153" t="s">
        <v>1818</v>
      </c>
      <c r="J1192" s="153" t="s">
        <v>1433</v>
      </c>
      <c r="K1192" s="153" t="s">
        <v>1426</v>
      </c>
      <c r="L1192" s="153"/>
      <c r="M1192" s="153" t="s">
        <v>243</v>
      </c>
      <c r="N1192" s="153">
        <v>812004443</v>
      </c>
      <c r="O1192" s="155">
        <v>3941176</v>
      </c>
      <c r="P1192" s="7"/>
      <c r="Q1192" s="12">
        <f>+IF(IFERROR(VLOOKUP(Tabla3[[#This Row],[Column14]],Tabla4[[NIT]:[TOTAL CREDITO]],3,FALSE),0)="",0,IFERROR(VLOOKUP(Tabla3[[#This Row],[Column14]],Tabla4[[NIT]:[TOTAL CREDITO]],3,FALSE),0))</f>
        <v>0</v>
      </c>
      <c r="R1192" s="9">
        <f>+IFERROR(VLOOKUP(Tabla3[[#This Row],[Column14]],Tabla4[[NIT]:[TOTAL CREDITO]],6,FALSE),0)</f>
        <v>7000000</v>
      </c>
      <c r="S11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2" s="5"/>
      <c r="AL1192"/>
    </row>
    <row r="1193" spans="1:38" ht="15" customHeight="1">
      <c r="A1193" s="153" t="s">
        <v>1819</v>
      </c>
      <c r="B1193" s="154">
        <v>42982</v>
      </c>
      <c r="C1193" s="153" t="s">
        <v>1229</v>
      </c>
      <c r="D1193" s="153" t="s">
        <v>1602</v>
      </c>
      <c r="E1193" s="153" t="s">
        <v>1547</v>
      </c>
      <c r="F1193" s="153">
        <v>1</v>
      </c>
      <c r="G1193" s="153" t="s">
        <v>93</v>
      </c>
      <c r="H1193" s="153">
        <v>1</v>
      </c>
      <c r="I1193" s="153" t="s">
        <v>1820</v>
      </c>
      <c r="J1193" s="153" t="s">
        <v>1433</v>
      </c>
      <c r="K1193" s="153" t="s">
        <v>1426</v>
      </c>
      <c r="L1193" s="153"/>
      <c r="M1193" s="153" t="s">
        <v>147</v>
      </c>
      <c r="N1193" s="153">
        <v>812004443</v>
      </c>
      <c r="O1193" s="155">
        <v>3941176</v>
      </c>
      <c r="P1193" s="7"/>
      <c r="Q1193" s="12">
        <f>+IF(IFERROR(VLOOKUP(Tabla3[[#This Row],[Column14]],Tabla4[[NIT]:[TOTAL CREDITO]],3,FALSE),0)="",0,IFERROR(VLOOKUP(Tabla3[[#This Row],[Column14]],Tabla4[[NIT]:[TOTAL CREDITO]],3,FALSE),0))</f>
        <v>0</v>
      </c>
      <c r="R1193" s="9">
        <f>+IFERROR(VLOOKUP(Tabla3[[#This Row],[Column14]],Tabla4[[NIT]:[TOTAL CREDITO]],6,FALSE),0)</f>
        <v>7000000</v>
      </c>
      <c r="S11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3" s="5"/>
      <c r="AL1193"/>
    </row>
    <row r="1194" spans="1:38" ht="15" customHeight="1">
      <c r="A1194" s="153" t="s">
        <v>1821</v>
      </c>
      <c r="B1194" s="154">
        <v>42982</v>
      </c>
      <c r="C1194" s="153" t="s">
        <v>1545</v>
      </c>
      <c r="D1194" s="153" t="s">
        <v>1602</v>
      </c>
      <c r="E1194" s="153" t="s">
        <v>1547</v>
      </c>
      <c r="F1194" s="153">
        <v>1</v>
      </c>
      <c r="G1194" s="153" t="s">
        <v>93</v>
      </c>
      <c r="H1194" s="153">
        <v>1</v>
      </c>
      <c r="I1194" s="153" t="s">
        <v>1822</v>
      </c>
      <c r="J1194" s="153" t="s">
        <v>1437</v>
      </c>
      <c r="K1194" s="153" t="s">
        <v>1426</v>
      </c>
      <c r="L1194" s="153"/>
      <c r="M1194" s="153" t="s">
        <v>250</v>
      </c>
      <c r="N1194" s="153">
        <v>812004443</v>
      </c>
      <c r="O1194" s="155">
        <v>3696639</v>
      </c>
      <c r="P1194" s="7"/>
      <c r="Q1194" s="12">
        <f>+IF(IFERROR(VLOOKUP(Tabla3[[#This Row],[Column14]],Tabla4[[NIT]:[TOTAL CREDITO]],3,FALSE),0)="",0,IFERROR(VLOOKUP(Tabla3[[#This Row],[Column14]],Tabla4[[NIT]:[TOTAL CREDITO]],3,FALSE),0))</f>
        <v>0</v>
      </c>
      <c r="R1194" s="9">
        <f>+IFERROR(VLOOKUP(Tabla3[[#This Row],[Column14]],Tabla4[[NIT]:[TOTAL CREDITO]],6,FALSE),0)</f>
        <v>7000000</v>
      </c>
      <c r="S11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4" s="5"/>
      <c r="AL1194"/>
    </row>
    <row r="1195" spans="1:38" ht="15" customHeight="1">
      <c r="A1195" s="153" t="s">
        <v>1821</v>
      </c>
      <c r="B1195" s="154">
        <v>42982</v>
      </c>
      <c r="C1195" s="153" t="s">
        <v>1545</v>
      </c>
      <c r="D1195" s="153" t="s">
        <v>1602</v>
      </c>
      <c r="E1195" s="153" t="s">
        <v>1547</v>
      </c>
      <c r="F1195" s="153">
        <v>2</v>
      </c>
      <c r="G1195" s="153" t="s">
        <v>93</v>
      </c>
      <c r="H1195" s="153">
        <v>2</v>
      </c>
      <c r="I1195" s="153" t="s">
        <v>1822</v>
      </c>
      <c r="J1195" s="153" t="s">
        <v>1437</v>
      </c>
      <c r="K1195" s="153" t="s">
        <v>16</v>
      </c>
      <c r="L1195" s="153"/>
      <c r="M1195" s="153" t="s">
        <v>250</v>
      </c>
      <c r="N1195" s="153">
        <v>812004443</v>
      </c>
      <c r="O1195" s="155">
        <v>3696639</v>
      </c>
      <c r="P1195" s="7"/>
      <c r="Q1195" s="12">
        <f>+IF(IFERROR(VLOOKUP(Tabla3[[#This Row],[Column14]],Tabla4[[NIT]:[TOTAL CREDITO]],3,FALSE),0)="",0,IFERROR(VLOOKUP(Tabla3[[#This Row],[Column14]],Tabla4[[NIT]:[TOTAL CREDITO]],3,FALSE),0))</f>
        <v>0</v>
      </c>
      <c r="R1195" s="9">
        <f>+IFERROR(VLOOKUP(Tabla3[[#This Row],[Column14]],Tabla4[[NIT]:[TOTAL CREDITO]],6,FALSE),0)</f>
        <v>7000000</v>
      </c>
      <c r="S11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5" s="5"/>
      <c r="AL1195"/>
    </row>
    <row r="1196" spans="1:38" ht="15" customHeight="1">
      <c r="A1196" s="153" t="s">
        <v>1823</v>
      </c>
      <c r="B1196" s="154">
        <v>42982</v>
      </c>
      <c r="C1196" s="153" t="s">
        <v>1545</v>
      </c>
      <c r="D1196" s="153" t="s">
        <v>1602</v>
      </c>
      <c r="E1196" s="153" t="s">
        <v>1547</v>
      </c>
      <c r="F1196" s="153">
        <v>1</v>
      </c>
      <c r="G1196" s="153" t="s">
        <v>93</v>
      </c>
      <c r="H1196" s="153">
        <v>1</v>
      </c>
      <c r="I1196" s="153" t="s">
        <v>1824</v>
      </c>
      <c r="J1196" s="153" t="s">
        <v>1550</v>
      </c>
      <c r="K1196" s="153" t="s">
        <v>1443</v>
      </c>
      <c r="L1196" s="153"/>
      <c r="M1196" s="153" t="s">
        <v>176</v>
      </c>
      <c r="N1196" s="153">
        <v>812004443</v>
      </c>
      <c r="O1196" s="155">
        <v>3521008</v>
      </c>
      <c r="P1196" s="7"/>
      <c r="Q1196" s="12">
        <f>+IF(IFERROR(VLOOKUP(Tabla3[[#This Row],[Column14]],Tabla4[[NIT]:[TOTAL CREDITO]],3,FALSE),0)="",0,IFERROR(VLOOKUP(Tabla3[[#This Row],[Column14]],Tabla4[[NIT]:[TOTAL CREDITO]],3,FALSE),0))</f>
        <v>0</v>
      </c>
      <c r="R1196" s="9">
        <f>+IFERROR(VLOOKUP(Tabla3[[#This Row],[Column14]],Tabla4[[NIT]:[TOTAL CREDITO]],6,FALSE),0)</f>
        <v>7000000</v>
      </c>
      <c r="S11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6" s="5"/>
      <c r="AL1196"/>
    </row>
    <row r="1197" spans="1:38" ht="15" customHeight="1">
      <c r="A1197" s="153" t="s">
        <v>1823</v>
      </c>
      <c r="B1197" s="154">
        <v>42982</v>
      </c>
      <c r="C1197" s="153" t="s">
        <v>1545</v>
      </c>
      <c r="D1197" s="153" t="s">
        <v>1602</v>
      </c>
      <c r="E1197" s="153" t="s">
        <v>1547</v>
      </c>
      <c r="F1197" s="153">
        <v>5</v>
      </c>
      <c r="G1197" s="153" t="s">
        <v>93</v>
      </c>
      <c r="H1197" s="153">
        <v>5</v>
      </c>
      <c r="I1197" s="153" t="s">
        <v>1824</v>
      </c>
      <c r="J1197" s="153" t="s">
        <v>1428</v>
      </c>
      <c r="K1197" s="153" t="s">
        <v>1429</v>
      </c>
      <c r="L1197" s="153"/>
      <c r="M1197" s="153" t="s">
        <v>176</v>
      </c>
      <c r="N1197" s="153">
        <v>812004443</v>
      </c>
      <c r="O1197" s="155">
        <v>3067227</v>
      </c>
      <c r="P1197" s="7"/>
      <c r="Q1197" s="12">
        <f>+IF(IFERROR(VLOOKUP(Tabla3[[#This Row],[Column14]],Tabla4[[NIT]:[TOTAL CREDITO]],3,FALSE),0)="",0,IFERROR(VLOOKUP(Tabla3[[#This Row],[Column14]],Tabla4[[NIT]:[TOTAL CREDITO]],3,FALSE),0))</f>
        <v>0</v>
      </c>
      <c r="R1197" s="9">
        <f>+IFERROR(VLOOKUP(Tabla3[[#This Row],[Column14]],Tabla4[[NIT]:[TOTAL CREDITO]],6,FALSE),0)</f>
        <v>7000000</v>
      </c>
      <c r="S11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7" s="5"/>
      <c r="AL1197"/>
    </row>
    <row r="1198" spans="1:38" ht="15" customHeight="1">
      <c r="A1198" s="153" t="s">
        <v>1823</v>
      </c>
      <c r="B1198" s="154">
        <v>42982</v>
      </c>
      <c r="C1198" s="153" t="s">
        <v>1545</v>
      </c>
      <c r="D1198" s="153" t="s">
        <v>1602</v>
      </c>
      <c r="E1198" s="153" t="s">
        <v>1547</v>
      </c>
      <c r="F1198" s="153">
        <v>8</v>
      </c>
      <c r="G1198" s="153" t="s">
        <v>93</v>
      </c>
      <c r="H1198" s="153">
        <v>8</v>
      </c>
      <c r="I1198" s="153" t="s">
        <v>1824</v>
      </c>
      <c r="J1198" s="153" t="s">
        <v>1428</v>
      </c>
      <c r="K1198" s="153" t="s">
        <v>32</v>
      </c>
      <c r="L1198" s="153"/>
      <c r="M1198" s="153" t="s">
        <v>176</v>
      </c>
      <c r="N1198" s="153">
        <v>812004443</v>
      </c>
      <c r="O1198" s="155">
        <v>3067227</v>
      </c>
      <c r="P1198" s="7"/>
      <c r="Q1198" s="12">
        <f>+IF(IFERROR(VLOOKUP(Tabla3[[#This Row],[Column14]],Tabla4[[NIT]:[TOTAL CREDITO]],3,FALSE),0)="",0,IFERROR(VLOOKUP(Tabla3[[#This Row],[Column14]],Tabla4[[NIT]:[TOTAL CREDITO]],3,FALSE),0))</f>
        <v>0</v>
      </c>
      <c r="R1198" s="9">
        <f>+IFERROR(VLOOKUP(Tabla3[[#This Row],[Column14]],Tabla4[[NIT]:[TOTAL CREDITO]],6,FALSE),0)</f>
        <v>7000000</v>
      </c>
      <c r="S11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8" s="5"/>
      <c r="AL1198"/>
    </row>
    <row r="1199" spans="1:38" ht="15" customHeight="1">
      <c r="A1199" s="153" t="s">
        <v>1825</v>
      </c>
      <c r="B1199" s="154">
        <v>42982</v>
      </c>
      <c r="C1199" s="153" t="s">
        <v>1545</v>
      </c>
      <c r="D1199" s="153" t="s">
        <v>1602</v>
      </c>
      <c r="E1199" s="153" t="s">
        <v>1547</v>
      </c>
      <c r="F1199" s="153">
        <v>2</v>
      </c>
      <c r="G1199" s="153" t="s">
        <v>93</v>
      </c>
      <c r="H1199" s="153">
        <v>2</v>
      </c>
      <c r="I1199" s="153" t="s">
        <v>1826</v>
      </c>
      <c r="J1199" s="153" t="s">
        <v>27</v>
      </c>
      <c r="K1199" s="153" t="s">
        <v>32</v>
      </c>
      <c r="L1199" s="153"/>
      <c r="M1199" s="153" t="s">
        <v>166</v>
      </c>
      <c r="N1199" s="153">
        <v>812004443</v>
      </c>
      <c r="O1199" s="155">
        <v>5789916</v>
      </c>
      <c r="P1199" s="7"/>
      <c r="Q1199" s="12">
        <f>+IF(IFERROR(VLOOKUP(Tabla3[[#This Row],[Column14]],Tabla4[[NIT]:[TOTAL CREDITO]],3,FALSE),0)="",0,IFERROR(VLOOKUP(Tabla3[[#This Row],[Column14]],Tabla4[[NIT]:[TOTAL CREDITO]],3,FALSE),0))</f>
        <v>0</v>
      </c>
      <c r="R1199" s="9">
        <f>+IFERROR(VLOOKUP(Tabla3[[#This Row],[Column14]],Tabla4[[NIT]:[TOTAL CREDITO]],6,FALSE),0)</f>
        <v>7000000</v>
      </c>
      <c r="S11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199" s="5"/>
      <c r="AL1199"/>
    </row>
    <row r="1200" spans="1:38" ht="15" customHeight="1">
      <c r="A1200" s="153" t="s">
        <v>1825</v>
      </c>
      <c r="B1200" s="154">
        <v>42982</v>
      </c>
      <c r="C1200" s="153" t="s">
        <v>1545</v>
      </c>
      <c r="D1200" s="153" t="s">
        <v>1602</v>
      </c>
      <c r="E1200" s="153" t="s">
        <v>1547</v>
      </c>
      <c r="F1200" s="153">
        <v>2</v>
      </c>
      <c r="G1200" s="153" t="s">
        <v>93</v>
      </c>
      <c r="H1200" s="153">
        <v>2</v>
      </c>
      <c r="I1200" s="153" t="s">
        <v>1826</v>
      </c>
      <c r="J1200" s="153" t="s">
        <v>27</v>
      </c>
      <c r="K1200" s="153" t="s">
        <v>16</v>
      </c>
      <c r="L1200" s="153"/>
      <c r="M1200" s="153" t="s">
        <v>166</v>
      </c>
      <c r="N1200" s="153">
        <v>812004443</v>
      </c>
      <c r="O1200" s="155">
        <v>5789916</v>
      </c>
      <c r="P1200" s="7"/>
      <c r="Q1200" s="12">
        <f>+IF(IFERROR(VLOOKUP(Tabla3[[#This Row],[Column14]],Tabla4[[NIT]:[TOTAL CREDITO]],3,FALSE),0)="",0,IFERROR(VLOOKUP(Tabla3[[#This Row],[Column14]],Tabla4[[NIT]:[TOTAL CREDITO]],3,FALSE),0))</f>
        <v>0</v>
      </c>
      <c r="R1200" s="9">
        <f>+IFERROR(VLOOKUP(Tabla3[[#This Row],[Column14]],Tabla4[[NIT]:[TOTAL CREDITO]],6,FALSE),0)</f>
        <v>7000000</v>
      </c>
      <c r="S12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0" s="5"/>
      <c r="AL1200"/>
    </row>
    <row r="1201" spans="1:38" ht="15" customHeight="1">
      <c r="A1201" s="153" t="s">
        <v>1825</v>
      </c>
      <c r="B1201" s="154">
        <v>42982</v>
      </c>
      <c r="C1201" s="153" t="s">
        <v>1545</v>
      </c>
      <c r="D1201" s="153" t="s">
        <v>1602</v>
      </c>
      <c r="E1201" s="153" t="s">
        <v>1547</v>
      </c>
      <c r="F1201" s="153">
        <v>1</v>
      </c>
      <c r="G1201" s="153" t="s">
        <v>93</v>
      </c>
      <c r="H1201" s="153">
        <v>1</v>
      </c>
      <c r="I1201" s="153" t="s">
        <v>1826</v>
      </c>
      <c r="J1201" s="153" t="s">
        <v>27</v>
      </c>
      <c r="K1201" s="153" t="s">
        <v>26</v>
      </c>
      <c r="L1201" s="153"/>
      <c r="M1201" s="153" t="s">
        <v>166</v>
      </c>
      <c r="N1201" s="153">
        <v>812004443</v>
      </c>
      <c r="O1201" s="155">
        <v>5789916</v>
      </c>
      <c r="P1201" s="7"/>
      <c r="Q1201" s="12">
        <f>+IF(IFERROR(VLOOKUP(Tabla3[[#This Row],[Column14]],Tabla4[[NIT]:[TOTAL CREDITO]],3,FALSE),0)="",0,IFERROR(VLOOKUP(Tabla3[[#This Row],[Column14]],Tabla4[[NIT]:[TOTAL CREDITO]],3,FALSE),0))</f>
        <v>0</v>
      </c>
      <c r="R1201" s="9">
        <f>+IFERROR(VLOOKUP(Tabla3[[#This Row],[Column14]],Tabla4[[NIT]:[TOTAL CREDITO]],6,FALSE),0)</f>
        <v>7000000</v>
      </c>
      <c r="S12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1" s="5"/>
      <c r="AL1201"/>
    </row>
    <row r="1202" spans="1:38" ht="15" customHeight="1">
      <c r="A1202" s="153" t="s">
        <v>1825</v>
      </c>
      <c r="B1202" s="154">
        <v>42982</v>
      </c>
      <c r="C1202" s="153" t="s">
        <v>1545</v>
      </c>
      <c r="D1202" s="153" t="s">
        <v>1602</v>
      </c>
      <c r="E1202" s="153" t="s">
        <v>1547</v>
      </c>
      <c r="F1202" s="153">
        <v>1</v>
      </c>
      <c r="G1202" s="153" t="s">
        <v>93</v>
      </c>
      <c r="H1202" s="153">
        <v>1</v>
      </c>
      <c r="I1202" s="153" t="s">
        <v>1826</v>
      </c>
      <c r="J1202" s="153" t="s">
        <v>1550</v>
      </c>
      <c r="K1202" s="153" t="s">
        <v>1438</v>
      </c>
      <c r="L1202" s="153"/>
      <c r="M1202" s="153" t="s">
        <v>166</v>
      </c>
      <c r="N1202" s="153">
        <v>812004443</v>
      </c>
      <c r="O1202" s="155">
        <v>3521008</v>
      </c>
      <c r="P1202" s="7"/>
      <c r="Q1202" s="12">
        <f>+IF(IFERROR(VLOOKUP(Tabla3[[#This Row],[Column14]],Tabla4[[NIT]:[TOTAL CREDITO]],3,FALSE),0)="",0,IFERROR(VLOOKUP(Tabla3[[#This Row],[Column14]],Tabla4[[NIT]:[TOTAL CREDITO]],3,FALSE),0))</f>
        <v>0</v>
      </c>
      <c r="R1202" s="9">
        <f>+IFERROR(VLOOKUP(Tabla3[[#This Row],[Column14]],Tabla4[[NIT]:[TOTAL CREDITO]],6,FALSE),0)</f>
        <v>7000000</v>
      </c>
      <c r="S12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2" s="5"/>
      <c r="AL1202"/>
    </row>
    <row r="1203" spans="1:38" ht="15" customHeight="1">
      <c r="A1203" s="153" t="s">
        <v>1825</v>
      </c>
      <c r="B1203" s="154">
        <v>42982</v>
      </c>
      <c r="C1203" s="153" t="s">
        <v>1545</v>
      </c>
      <c r="D1203" s="153" t="s">
        <v>1602</v>
      </c>
      <c r="E1203" s="153" t="s">
        <v>1547</v>
      </c>
      <c r="F1203" s="153">
        <v>1</v>
      </c>
      <c r="G1203" s="153" t="s">
        <v>93</v>
      </c>
      <c r="H1203" s="153">
        <v>1</v>
      </c>
      <c r="I1203" s="153" t="s">
        <v>1826</v>
      </c>
      <c r="J1203" s="153" t="s">
        <v>1428</v>
      </c>
      <c r="K1203" s="153" t="s">
        <v>1430</v>
      </c>
      <c r="L1203" s="153"/>
      <c r="M1203" s="153" t="s">
        <v>166</v>
      </c>
      <c r="N1203" s="153">
        <v>812004443</v>
      </c>
      <c r="O1203" s="155">
        <v>3067227</v>
      </c>
      <c r="P1203" s="7"/>
      <c r="Q1203" s="12">
        <f>+IF(IFERROR(VLOOKUP(Tabla3[[#This Row],[Column14]],Tabla4[[NIT]:[TOTAL CREDITO]],3,FALSE),0)="",0,IFERROR(VLOOKUP(Tabla3[[#This Row],[Column14]],Tabla4[[NIT]:[TOTAL CREDITO]],3,FALSE),0))</f>
        <v>0</v>
      </c>
      <c r="R1203" s="9">
        <f>+IFERROR(VLOOKUP(Tabla3[[#This Row],[Column14]],Tabla4[[NIT]:[TOTAL CREDITO]],6,FALSE),0)</f>
        <v>7000000</v>
      </c>
      <c r="S12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3" s="5"/>
      <c r="AL1203"/>
    </row>
    <row r="1204" spans="1:38" ht="15" customHeight="1">
      <c r="A1204" s="153" t="s">
        <v>1825</v>
      </c>
      <c r="B1204" s="154">
        <v>42982</v>
      </c>
      <c r="C1204" s="153" t="s">
        <v>1545</v>
      </c>
      <c r="D1204" s="153" t="s">
        <v>1602</v>
      </c>
      <c r="E1204" s="153" t="s">
        <v>1547</v>
      </c>
      <c r="F1204" s="153">
        <v>1</v>
      </c>
      <c r="G1204" s="153" t="s">
        <v>93</v>
      </c>
      <c r="H1204" s="153">
        <v>1</v>
      </c>
      <c r="I1204" s="153" t="s">
        <v>1826</v>
      </c>
      <c r="J1204" s="153" t="s">
        <v>1428</v>
      </c>
      <c r="K1204" s="153" t="s">
        <v>1429</v>
      </c>
      <c r="L1204" s="153"/>
      <c r="M1204" s="153" t="s">
        <v>166</v>
      </c>
      <c r="N1204" s="153">
        <v>812004443</v>
      </c>
      <c r="O1204" s="155">
        <v>3067227</v>
      </c>
      <c r="P1204" s="7"/>
      <c r="Q1204" s="12">
        <f>+IF(IFERROR(VLOOKUP(Tabla3[[#This Row],[Column14]],Tabla4[[NIT]:[TOTAL CREDITO]],3,FALSE),0)="",0,IFERROR(VLOOKUP(Tabla3[[#This Row],[Column14]],Tabla4[[NIT]:[TOTAL CREDITO]],3,FALSE),0))</f>
        <v>0</v>
      </c>
      <c r="R1204" s="9">
        <f>+IFERROR(VLOOKUP(Tabla3[[#This Row],[Column14]],Tabla4[[NIT]:[TOTAL CREDITO]],6,FALSE),0)</f>
        <v>7000000</v>
      </c>
      <c r="S12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4" s="5"/>
      <c r="AL1204"/>
    </row>
    <row r="1205" spans="1:38" ht="15" customHeight="1">
      <c r="A1205" s="153" t="s">
        <v>1825</v>
      </c>
      <c r="B1205" s="154">
        <v>42982</v>
      </c>
      <c r="C1205" s="153" t="s">
        <v>1545</v>
      </c>
      <c r="D1205" s="153" t="s">
        <v>1602</v>
      </c>
      <c r="E1205" s="153" t="s">
        <v>1547</v>
      </c>
      <c r="F1205" s="153">
        <v>1</v>
      </c>
      <c r="G1205" s="153" t="s">
        <v>93</v>
      </c>
      <c r="H1205" s="153">
        <v>1</v>
      </c>
      <c r="I1205" s="153" t="s">
        <v>1826</v>
      </c>
      <c r="J1205" s="153" t="s">
        <v>1433</v>
      </c>
      <c r="K1205" s="153" t="s">
        <v>1426</v>
      </c>
      <c r="L1205" s="153"/>
      <c r="M1205" s="153" t="s">
        <v>166</v>
      </c>
      <c r="N1205" s="153">
        <v>812004443</v>
      </c>
      <c r="O1205" s="155">
        <v>3941176</v>
      </c>
      <c r="P1205" s="7"/>
      <c r="Q1205" s="12">
        <f>+IF(IFERROR(VLOOKUP(Tabla3[[#This Row],[Column14]],Tabla4[[NIT]:[TOTAL CREDITO]],3,FALSE),0)="",0,IFERROR(VLOOKUP(Tabla3[[#This Row],[Column14]],Tabla4[[NIT]:[TOTAL CREDITO]],3,FALSE),0))</f>
        <v>0</v>
      </c>
      <c r="R1205" s="9">
        <f>+IFERROR(VLOOKUP(Tabla3[[#This Row],[Column14]],Tabla4[[NIT]:[TOTAL CREDITO]],6,FALSE),0)</f>
        <v>7000000</v>
      </c>
      <c r="S12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05" s="5"/>
      <c r="AL1205"/>
    </row>
    <row r="1206" spans="1:38" ht="15" customHeight="1">
      <c r="A1206" s="153" t="s">
        <v>1827</v>
      </c>
      <c r="B1206" s="154">
        <v>42982</v>
      </c>
      <c r="C1206" s="153" t="s">
        <v>1229</v>
      </c>
      <c r="D1206" s="153" t="s">
        <v>1602</v>
      </c>
      <c r="E1206" s="153" t="s">
        <v>1547</v>
      </c>
      <c r="F1206" s="153">
        <v>2</v>
      </c>
      <c r="G1206" s="153" t="s">
        <v>239</v>
      </c>
      <c r="H1206" s="153">
        <v>2</v>
      </c>
      <c r="I1206" s="153" t="s">
        <v>1828</v>
      </c>
      <c r="J1206" s="153" t="s">
        <v>27</v>
      </c>
      <c r="K1206" s="153" t="s">
        <v>16</v>
      </c>
      <c r="L1206" s="153"/>
      <c r="M1206" s="153" t="s">
        <v>328</v>
      </c>
      <c r="N1206" s="153">
        <v>900060537</v>
      </c>
      <c r="O1206" s="155">
        <v>5789916</v>
      </c>
      <c r="P1206" s="7"/>
      <c r="Q1206" s="12">
        <f>+IF(IFERROR(VLOOKUP(Tabla3[[#This Row],[Column14]],Tabla4[[NIT]:[TOTAL CREDITO]],3,FALSE),0)="",0,IFERROR(VLOOKUP(Tabla3[[#This Row],[Column14]],Tabla4[[NIT]:[TOTAL CREDITO]],3,FALSE),0))</f>
        <v>0</v>
      </c>
      <c r="R1206" s="9">
        <f>+IFERROR(VLOOKUP(Tabla3[[#This Row],[Column14]],Tabla4[[NIT]:[TOTAL CREDITO]],6,FALSE),0)</f>
        <v>0</v>
      </c>
      <c r="S12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06" s="5"/>
      <c r="AL1206"/>
    </row>
    <row r="1207" spans="1:38" ht="15" customHeight="1">
      <c r="A1207" s="153" t="s">
        <v>1827</v>
      </c>
      <c r="B1207" s="154">
        <v>42982</v>
      </c>
      <c r="C1207" s="153" t="s">
        <v>1229</v>
      </c>
      <c r="D1207" s="153" t="s">
        <v>1602</v>
      </c>
      <c r="E1207" s="153" t="s">
        <v>1547</v>
      </c>
      <c r="F1207" s="153">
        <v>2</v>
      </c>
      <c r="G1207" s="153" t="s">
        <v>239</v>
      </c>
      <c r="H1207" s="153">
        <v>2</v>
      </c>
      <c r="I1207" s="153" t="s">
        <v>1828</v>
      </c>
      <c r="J1207" s="153" t="s">
        <v>27</v>
      </c>
      <c r="K1207" s="153" t="s">
        <v>26</v>
      </c>
      <c r="L1207" s="153"/>
      <c r="M1207" s="153" t="s">
        <v>328</v>
      </c>
      <c r="N1207" s="153">
        <v>900060537</v>
      </c>
      <c r="O1207" s="155">
        <v>5789916</v>
      </c>
      <c r="P1207" s="7"/>
      <c r="Q1207" s="12">
        <f>+IF(IFERROR(VLOOKUP(Tabla3[[#This Row],[Column14]],Tabla4[[NIT]:[TOTAL CREDITO]],3,FALSE),0)="",0,IFERROR(VLOOKUP(Tabla3[[#This Row],[Column14]],Tabla4[[NIT]:[TOTAL CREDITO]],3,FALSE),0))</f>
        <v>0</v>
      </c>
      <c r="R1207" s="9">
        <f>+IFERROR(VLOOKUP(Tabla3[[#This Row],[Column14]],Tabla4[[NIT]:[TOTAL CREDITO]],6,FALSE),0)</f>
        <v>0</v>
      </c>
      <c r="S12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07" s="5"/>
      <c r="AL1207"/>
    </row>
    <row r="1208" spans="1:38" ht="15" customHeight="1">
      <c r="A1208" s="153" t="s">
        <v>1827</v>
      </c>
      <c r="B1208" s="154">
        <v>42982</v>
      </c>
      <c r="C1208" s="153" t="s">
        <v>1229</v>
      </c>
      <c r="D1208" s="153" t="s">
        <v>1602</v>
      </c>
      <c r="E1208" s="153" t="s">
        <v>1547</v>
      </c>
      <c r="F1208" s="153">
        <v>2</v>
      </c>
      <c r="G1208" s="153" t="s">
        <v>239</v>
      </c>
      <c r="H1208" s="153">
        <v>2</v>
      </c>
      <c r="I1208" s="153" t="s">
        <v>1828</v>
      </c>
      <c r="J1208" s="153" t="s">
        <v>1428</v>
      </c>
      <c r="K1208" s="153" t="s">
        <v>1430</v>
      </c>
      <c r="L1208" s="153"/>
      <c r="M1208" s="153" t="s">
        <v>328</v>
      </c>
      <c r="N1208" s="153">
        <v>900060537</v>
      </c>
      <c r="O1208" s="155">
        <v>3067227</v>
      </c>
      <c r="P1208" s="7"/>
      <c r="Q1208" s="12">
        <f>+IF(IFERROR(VLOOKUP(Tabla3[[#This Row],[Column14]],Tabla4[[NIT]:[TOTAL CREDITO]],3,FALSE),0)="",0,IFERROR(VLOOKUP(Tabla3[[#This Row],[Column14]],Tabla4[[NIT]:[TOTAL CREDITO]],3,FALSE),0))</f>
        <v>0</v>
      </c>
      <c r="R1208" s="9">
        <f>+IFERROR(VLOOKUP(Tabla3[[#This Row],[Column14]],Tabla4[[NIT]:[TOTAL CREDITO]],6,FALSE),0)</f>
        <v>0</v>
      </c>
      <c r="S12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08" s="5"/>
      <c r="AL1208"/>
    </row>
    <row r="1209" spans="1:38" ht="15" customHeight="1">
      <c r="A1209" s="153" t="s">
        <v>1827</v>
      </c>
      <c r="B1209" s="154">
        <v>42982</v>
      </c>
      <c r="C1209" s="153" t="s">
        <v>1229</v>
      </c>
      <c r="D1209" s="153" t="s">
        <v>1602</v>
      </c>
      <c r="E1209" s="153" t="s">
        <v>1547</v>
      </c>
      <c r="F1209" s="153">
        <v>2</v>
      </c>
      <c r="G1209" s="153" t="s">
        <v>239</v>
      </c>
      <c r="H1209" s="153">
        <v>2</v>
      </c>
      <c r="I1209" s="153" t="s">
        <v>1828</v>
      </c>
      <c r="J1209" s="153" t="s">
        <v>1428</v>
      </c>
      <c r="K1209" s="153" t="s">
        <v>1429</v>
      </c>
      <c r="L1209" s="153"/>
      <c r="M1209" s="153" t="s">
        <v>328</v>
      </c>
      <c r="N1209" s="153">
        <v>900060537</v>
      </c>
      <c r="O1209" s="155">
        <v>3067227</v>
      </c>
      <c r="P1209" s="7"/>
      <c r="Q1209" s="12">
        <f>+IF(IFERROR(VLOOKUP(Tabla3[[#This Row],[Column14]],Tabla4[[NIT]:[TOTAL CREDITO]],3,FALSE),0)="",0,IFERROR(VLOOKUP(Tabla3[[#This Row],[Column14]],Tabla4[[NIT]:[TOTAL CREDITO]],3,FALSE),0))</f>
        <v>0</v>
      </c>
      <c r="R1209" s="9">
        <f>+IFERROR(VLOOKUP(Tabla3[[#This Row],[Column14]],Tabla4[[NIT]:[TOTAL CREDITO]],6,FALSE),0)</f>
        <v>0</v>
      </c>
      <c r="S12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09" s="5"/>
      <c r="AL1209"/>
    </row>
    <row r="1210" spans="1:38" ht="15" customHeight="1">
      <c r="A1210" s="153" t="s">
        <v>1827</v>
      </c>
      <c r="B1210" s="154">
        <v>42982</v>
      </c>
      <c r="C1210" s="153" t="s">
        <v>1229</v>
      </c>
      <c r="D1210" s="153" t="s">
        <v>1602</v>
      </c>
      <c r="E1210" s="153" t="s">
        <v>1547</v>
      </c>
      <c r="F1210" s="153">
        <v>2</v>
      </c>
      <c r="G1210" s="153" t="s">
        <v>239</v>
      </c>
      <c r="H1210" s="153">
        <v>2</v>
      </c>
      <c r="I1210" s="153" t="s">
        <v>1828</v>
      </c>
      <c r="J1210" s="153" t="s">
        <v>1428</v>
      </c>
      <c r="K1210" s="153" t="s">
        <v>32</v>
      </c>
      <c r="L1210" s="153"/>
      <c r="M1210" s="153" t="s">
        <v>328</v>
      </c>
      <c r="N1210" s="153">
        <v>900060537</v>
      </c>
      <c r="O1210" s="155">
        <v>3067227</v>
      </c>
      <c r="P1210" s="7"/>
      <c r="Q1210" s="12">
        <f>+IF(IFERROR(VLOOKUP(Tabla3[[#This Row],[Column14]],Tabla4[[NIT]:[TOTAL CREDITO]],3,FALSE),0)="",0,IFERROR(VLOOKUP(Tabla3[[#This Row],[Column14]],Tabla4[[NIT]:[TOTAL CREDITO]],3,FALSE),0))</f>
        <v>0</v>
      </c>
      <c r="R1210" s="9">
        <f>+IFERROR(VLOOKUP(Tabla3[[#This Row],[Column14]],Tabla4[[NIT]:[TOTAL CREDITO]],6,FALSE),0)</f>
        <v>0</v>
      </c>
      <c r="S12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0" s="5"/>
      <c r="AL1210"/>
    </row>
    <row r="1211" spans="1:38" ht="15" customHeight="1">
      <c r="A1211" s="153" t="s">
        <v>1827</v>
      </c>
      <c r="B1211" s="154">
        <v>42982</v>
      </c>
      <c r="C1211" s="153" t="s">
        <v>1229</v>
      </c>
      <c r="D1211" s="153" t="s">
        <v>1602</v>
      </c>
      <c r="E1211" s="153" t="s">
        <v>1547</v>
      </c>
      <c r="F1211" s="153">
        <v>1</v>
      </c>
      <c r="G1211" s="153" t="s">
        <v>239</v>
      </c>
      <c r="H1211" s="153">
        <v>1</v>
      </c>
      <c r="I1211" s="153" t="s">
        <v>1828</v>
      </c>
      <c r="J1211" s="153" t="s">
        <v>1433</v>
      </c>
      <c r="K1211" s="153" t="s">
        <v>1426</v>
      </c>
      <c r="L1211" s="153"/>
      <c r="M1211" s="153" t="s">
        <v>328</v>
      </c>
      <c r="N1211" s="153">
        <v>900060537</v>
      </c>
      <c r="O1211" s="155">
        <v>3941176</v>
      </c>
      <c r="P1211" s="7"/>
      <c r="Q1211" s="12">
        <f>+IF(IFERROR(VLOOKUP(Tabla3[[#This Row],[Column14]],Tabla4[[NIT]:[TOTAL CREDITO]],3,FALSE),0)="",0,IFERROR(VLOOKUP(Tabla3[[#This Row],[Column14]],Tabla4[[NIT]:[TOTAL CREDITO]],3,FALSE),0))</f>
        <v>0</v>
      </c>
      <c r="R1211" s="9">
        <f>+IFERROR(VLOOKUP(Tabla3[[#This Row],[Column14]],Tabla4[[NIT]:[TOTAL CREDITO]],6,FALSE),0)</f>
        <v>0</v>
      </c>
      <c r="S12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1" s="5"/>
      <c r="AL1211"/>
    </row>
    <row r="1212" spans="1:38" ht="15" customHeight="1">
      <c r="A1212" s="153" t="s">
        <v>1827</v>
      </c>
      <c r="B1212" s="154">
        <v>42982</v>
      </c>
      <c r="C1212" s="153" t="s">
        <v>1229</v>
      </c>
      <c r="D1212" s="153" t="s">
        <v>1602</v>
      </c>
      <c r="E1212" s="153" t="s">
        <v>1547</v>
      </c>
      <c r="F1212" s="153">
        <v>1</v>
      </c>
      <c r="G1212" s="153" t="s">
        <v>239</v>
      </c>
      <c r="H1212" s="153">
        <v>1</v>
      </c>
      <c r="I1212" s="153" t="s">
        <v>1828</v>
      </c>
      <c r="J1212" s="153" t="s">
        <v>1437</v>
      </c>
      <c r="K1212" s="153" t="s">
        <v>16</v>
      </c>
      <c r="L1212" s="153"/>
      <c r="M1212" s="153" t="s">
        <v>328</v>
      </c>
      <c r="N1212" s="153">
        <v>900060537</v>
      </c>
      <c r="O1212" s="155">
        <v>3696639</v>
      </c>
      <c r="P1212" s="7"/>
      <c r="Q1212" s="12">
        <f>+IF(IFERROR(VLOOKUP(Tabla3[[#This Row],[Column14]],Tabla4[[NIT]:[TOTAL CREDITO]],3,FALSE),0)="",0,IFERROR(VLOOKUP(Tabla3[[#This Row],[Column14]],Tabla4[[NIT]:[TOTAL CREDITO]],3,FALSE),0))</f>
        <v>0</v>
      </c>
      <c r="R1212" s="9">
        <f>+IFERROR(VLOOKUP(Tabla3[[#This Row],[Column14]],Tabla4[[NIT]:[TOTAL CREDITO]],6,FALSE),0)</f>
        <v>0</v>
      </c>
      <c r="S12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2" s="5"/>
      <c r="AL1212"/>
    </row>
    <row r="1213" spans="1:38" ht="15" customHeight="1">
      <c r="A1213" s="153" t="s">
        <v>1829</v>
      </c>
      <c r="B1213" s="154">
        <v>42982</v>
      </c>
      <c r="C1213" s="153" t="s">
        <v>1229</v>
      </c>
      <c r="D1213" s="153" t="s">
        <v>1602</v>
      </c>
      <c r="E1213" s="153" t="s">
        <v>1547</v>
      </c>
      <c r="F1213" s="153">
        <v>5</v>
      </c>
      <c r="G1213" s="153" t="s">
        <v>239</v>
      </c>
      <c r="H1213" s="153">
        <v>5</v>
      </c>
      <c r="I1213" s="153" t="s">
        <v>1830</v>
      </c>
      <c r="J1213" s="153" t="s">
        <v>27</v>
      </c>
      <c r="K1213" s="153" t="s">
        <v>32</v>
      </c>
      <c r="L1213" s="153"/>
      <c r="M1213" s="153" t="s">
        <v>240</v>
      </c>
      <c r="N1213" s="153">
        <v>900060537</v>
      </c>
      <c r="O1213" s="155">
        <v>5789916</v>
      </c>
      <c r="P1213" s="7"/>
      <c r="Q1213" s="12">
        <f>+IF(IFERROR(VLOOKUP(Tabla3[[#This Row],[Column14]],Tabla4[[NIT]:[TOTAL CREDITO]],3,FALSE),0)="",0,IFERROR(VLOOKUP(Tabla3[[#This Row],[Column14]],Tabla4[[NIT]:[TOTAL CREDITO]],3,FALSE),0))</f>
        <v>0</v>
      </c>
      <c r="R1213" s="9">
        <f>+IFERROR(VLOOKUP(Tabla3[[#This Row],[Column14]],Tabla4[[NIT]:[TOTAL CREDITO]],6,FALSE),0)</f>
        <v>0</v>
      </c>
      <c r="S12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3" s="5"/>
      <c r="AL1213"/>
    </row>
    <row r="1214" spans="1:38" ht="15" customHeight="1">
      <c r="A1214" s="153" t="s">
        <v>1829</v>
      </c>
      <c r="B1214" s="154">
        <v>42982</v>
      </c>
      <c r="C1214" s="153" t="s">
        <v>1229</v>
      </c>
      <c r="D1214" s="153" t="s">
        <v>1602</v>
      </c>
      <c r="E1214" s="153" t="s">
        <v>1547</v>
      </c>
      <c r="F1214" s="153">
        <v>4</v>
      </c>
      <c r="G1214" s="153" t="s">
        <v>239</v>
      </c>
      <c r="H1214" s="153">
        <v>4</v>
      </c>
      <c r="I1214" s="153" t="s">
        <v>1830</v>
      </c>
      <c r="J1214" s="153" t="s">
        <v>27</v>
      </c>
      <c r="K1214" s="153" t="s">
        <v>16</v>
      </c>
      <c r="L1214" s="153"/>
      <c r="M1214" s="153" t="s">
        <v>240</v>
      </c>
      <c r="N1214" s="153">
        <v>900060537</v>
      </c>
      <c r="O1214" s="155">
        <v>5789916</v>
      </c>
      <c r="P1214" s="7"/>
      <c r="Q1214" s="12">
        <f>+IF(IFERROR(VLOOKUP(Tabla3[[#This Row],[Column14]],Tabla4[[NIT]:[TOTAL CREDITO]],3,FALSE),0)="",0,IFERROR(VLOOKUP(Tabla3[[#This Row],[Column14]],Tabla4[[NIT]:[TOTAL CREDITO]],3,FALSE),0))</f>
        <v>0</v>
      </c>
      <c r="R1214" s="9">
        <f>+IFERROR(VLOOKUP(Tabla3[[#This Row],[Column14]],Tabla4[[NIT]:[TOTAL CREDITO]],6,FALSE),0)</f>
        <v>0</v>
      </c>
      <c r="S12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4" s="5"/>
      <c r="AL1214"/>
    </row>
    <row r="1215" spans="1:38" ht="15" customHeight="1">
      <c r="A1215" s="153" t="s">
        <v>1829</v>
      </c>
      <c r="B1215" s="154">
        <v>42982</v>
      </c>
      <c r="C1215" s="153" t="s">
        <v>1229</v>
      </c>
      <c r="D1215" s="153" t="s">
        <v>1602</v>
      </c>
      <c r="E1215" s="153" t="s">
        <v>1547</v>
      </c>
      <c r="F1215" s="153">
        <v>5</v>
      </c>
      <c r="G1215" s="153" t="s">
        <v>239</v>
      </c>
      <c r="H1215" s="153">
        <v>5</v>
      </c>
      <c r="I1215" s="153" t="s">
        <v>1830</v>
      </c>
      <c r="J1215" s="153" t="s">
        <v>27</v>
      </c>
      <c r="K1215" s="153" t="s">
        <v>26</v>
      </c>
      <c r="L1215" s="153"/>
      <c r="M1215" s="153" t="s">
        <v>240</v>
      </c>
      <c r="N1215" s="153">
        <v>900060537</v>
      </c>
      <c r="O1215" s="155">
        <v>5789916</v>
      </c>
      <c r="P1215" s="7"/>
      <c r="Q1215" s="12">
        <f>+IF(IFERROR(VLOOKUP(Tabla3[[#This Row],[Column14]],Tabla4[[NIT]:[TOTAL CREDITO]],3,FALSE),0)="",0,IFERROR(VLOOKUP(Tabla3[[#This Row],[Column14]],Tabla4[[NIT]:[TOTAL CREDITO]],3,FALSE),0))</f>
        <v>0</v>
      </c>
      <c r="R1215" s="9">
        <f>+IFERROR(VLOOKUP(Tabla3[[#This Row],[Column14]],Tabla4[[NIT]:[TOTAL CREDITO]],6,FALSE),0)</f>
        <v>0</v>
      </c>
      <c r="S12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5" s="5"/>
      <c r="AL1215"/>
    </row>
    <row r="1216" spans="1:38" ht="15" customHeight="1">
      <c r="A1216" s="153" t="s">
        <v>1829</v>
      </c>
      <c r="B1216" s="154">
        <v>42982</v>
      </c>
      <c r="C1216" s="153" t="s">
        <v>1229</v>
      </c>
      <c r="D1216" s="153" t="s">
        <v>1602</v>
      </c>
      <c r="E1216" s="153" t="s">
        <v>1547</v>
      </c>
      <c r="F1216" s="153">
        <v>1</v>
      </c>
      <c r="G1216" s="153" t="s">
        <v>239</v>
      </c>
      <c r="H1216" s="153">
        <v>1</v>
      </c>
      <c r="I1216" s="153" t="s">
        <v>1830</v>
      </c>
      <c r="J1216" s="153" t="s">
        <v>352</v>
      </c>
      <c r="K1216" s="153" t="s">
        <v>353</v>
      </c>
      <c r="L1216" s="153"/>
      <c r="M1216" s="153" t="s">
        <v>240</v>
      </c>
      <c r="N1216" s="153">
        <v>900060537</v>
      </c>
      <c r="O1216" s="155">
        <v>6133613</v>
      </c>
      <c r="P1216" s="7"/>
      <c r="Q1216" s="12">
        <f>+IF(IFERROR(VLOOKUP(Tabla3[[#This Row],[Column14]],Tabla4[[NIT]:[TOTAL CREDITO]],3,FALSE),0)="",0,IFERROR(VLOOKUP(Tabla3[[#This Row],[Column14]],Tabla4[[NIT]:[TOTAL CREDITO]],3,FALSE),0))</f>
        <v>0</v>
      </c>
      <c r="R1216" s="9">
        <f>+IFERROR(VLOOKUP(Tabla3[[#This Row],[Column14]],Tabla4[[NIT]:[TOTAL CREDITO]],6,FALSE),0)</f>
        <v>0</v>
      </c>
      <c r="S12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6" s="5"/>
      <c r="AL1216"/>
    </row>
    <row r="1217" spans="1:38" ht="15" customHeight="1">
      <c r="A1217" s="153" t="s">
        <v>1829</v>
      </c>
      <c r="B1217" s="154">
        <v>42982</v>
      </c>
      <c r="C1217" s="153" t="s">
        <v>1229</v>
      </c>
      <c r="D1217" s="153" t="s">
        <v>1602</v>
      </c>
      <c r="E1217" s="153" t="s">
        <v>1547</v>
      </c>
      <c r="F1217" s="153">
        <v>1</v>
      </c>
      <c r="G1217" s="153" t="s">
        <v>239</v>
      </c>
      <c r="H1217" s="153">
        <v>1</v>
      </c>
      <c r="I1217" s="153" t="s">
        <v>1830</v>
      </c>
      <c r="J1217" s="153" t="s">
        <v>1550</v>
      </c>
      <c r="K1217" s="153" t="s">
        <v>1426</v>
      </c>
      <c r="L1217" s="153"/>
      <c r="M1217" s="153" t="s">
        <v>240</v>
      </c>
      <c r="N1217" s="153">
        <v>900060537</v>
      </c>
      <c r="O1217" s="155">
        <v>3521008</v>
      </c>
      <c r="P1217" s="7"/>
      <c r="Q1217" s="12">
        <f>+IF(IFERROR(VLOOKUP(Tabla3[[#This Row],[Column14]],Tabla4[[NIT]:[TOTAL CREDITO]],3,FALSE),0)="",0,IFERROR(VLOOKUP(Tabla3[[#This Row],[Column14]],Tabla4[[NIT]:[TOTAL CREDITO]],3,FALSE),0))</f>
        <v>0</v>
      </c>
      <c r="R1217" s="9">
        <f>+IFERROR(VLOOKUP(Tabla3[[#This Row],[Column14]],Tabla4[[NIT]:[TOTAL CREDITO]],6,FALSE),0)</f>
        <v>0</v>
      </c>
      <c r="S12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7" s="5"/>
      <c r="AL1217"/>
    </row>
    <row r="1218" spans="1:38" ht="15" customHeight="1">
      <c r="A1218" s="153" t="s">
        <v>1829</v>
      </c>
      <c r="B1218" s="154">
        <v>42982</v>
      </c>
      <c r="C1218" s="153" t="s">
        <v>1229</v>
      </c>
      <c r="D1218" s="153" t="s">
        <v>1602</v>
      </c>
      <c r="E1218" s="153" t="s">
        <v>1547</v>
      </c>
      <c r="F1218" s="153">
        <v>3</v>
      </c>
      <c r="G1218" s="153" t="s">
        <v>239</v>
      </c>
      <c r="H1218" s="153">
        <v>3</v>
      </c>
      <c r="I1218" s="153" t="s">
        <v>1830</v>
      </c>
      <c r="J1218" s="153" t="s">
        <v>1428</v>
      </c>
      <c r="K1218" s="153" t="s">
        <v>32</v>
      </c>
      <c r="L1218" s="153"/>
      <c r="M1218" s="153" t="s">
        <v>240</v>
      </c>
      <c r="N1218" s="153">
        <v>900060537</v>
      </c>
      <c r="O1218" s="155">
        <v>3067227</v>
      </c>
      <c r="P1218" s="7"/>
      <c r="Q1218" s="12">
        <f>+IF(IFERROR(VLOOKUP(Tabla3[[#This Row],[Column14]],Tabla4[[NIT]:[TOTAL CREDITO]],3,FALSE),0)="",0,IFERROR(VLOOKUP(Tabla3[[#This Row],[Column14]],Tabla4[[NIT]:[TOTAL CREDITO]],3,FALSE),0))</f>
        <v>0</v>
      </c>
      <c r="R1218" s="9">
        <f>+IFERROR(VLOOKUP(Tabla3[[#This Row],[Column14]],Tabla4[[NIT]:[TOTAL CREDITO]],6,FALSE),0)</f>
        <v>0</v>
      </c>
      <c r="S12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8" s="5"/>
      <c r="AL1218"/>
    </row>
    <row r="1219" spans="1:38" ht="15" customHeight="1">
      <c r="A1219" s="153" t="s">
        <v>1829</v>
      </c>
      <c r="B1219" s="154">
        <v>42982</v>
      </c>
      <c r="C1219" s="153" t="s">
        <v>1229</v>
      </c>
      <c r="D1219" s="153" t="s">
        <v>1602</v>
      </c>
      <c r="E1219" s="153" t="s">
        <v>1547</v>
      </c>
      <c r="F1219" s="153">
        <v>1</v>
      </c>
      <c r="G1219" s="153" t="s">
        <v>239</v>
      </c>
      <c r="H1219" s="153">
        <v>1</v>
      </c>
      <c r="I1219" s="153" t="s">
        <v>1830</v>
      </c>
      <c r="J1219" s="153" t="s">
        <v>1433</v>
      </c>
      <c r="K1219" s="153" t="s">
        <v>1426</v>
      </c>
      <c r="L1219" s="153"/>
      <c r="M1219" s="153" t="s">
        <v>240</v>
      </c>
      <c r="N1219" s="153">
        <v>900060537</v>
      </c>
      <c r="O1219" s="155">
        <v>3941176</v>
      </c>
      <c r="P1219" s="7"/>
      <c r="Q1219" s="12">
        <f>+IF(IFERROR(VLOOKUP(Tabla3[[#This Row],[Column14]],Tabla4[[NIT]:[TOTAL CREDITO]],3,FALSE),0)="",0,IFERROR(VLOOKUP(Tabla3[[#This Row],[Column14]],Tabla4[[NIT]:[TOTAL CREDITO]],3,FALSE),0))</f>
        <v>0</v>
      </c>
      <c r="R1219" s="9">
        <f>+IFERROR(VLOOKUP(Tabla3[[#This Row],[Column14]],Tabla4[[NIT]:[TOTAL CREDITO]],6,FALSE),0)</f>
        <v>0</v>
      </c>
      <c r="S12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19" s="5"/>
      <c r="AL1219"/>
    </row>
    <row r="1220" spans="1:38" ht="15" customHeight="1">
      <c r="A1220" s="153" t="s">
        <v>1831</v>
      </c>
      <c r="B1220" s="154">
        <v>42982</v>
      </c>
      <c r="C1220" s="153" t="s">
        <v>1229</v>
      </c>
      <c r="D1220" s="153" t="s">
        <v>1602</v>
      </c>
      <c r="E1220" s="153" t="s">
        <v>1547</v>
      </c>
      <c r="F1220" s="153">
        <v>3</v>
      </c>
      <c r="G1220" s="153" t="s">
        <v>239</v>
      </c>
      <c r="H1220" s="153">
        <v>3</v>
      </c>
      <c r="I1220" s="153" t="s">
        <v>1832</v>
      </c>
      <c r="J1220" s="153" t="s">
        <v>27</v>
      </c>
      <c r="K1220" s="153" t="s">
        <v>32</v>
      </c>
      <c r="L1220" s="153"/>
      <c r="M1220" s="153" t="s">
        <v>170</v>
      </c>
      <c r="N1220" s="153">
        <v>900060537</v>
      </c>
      <c r="O1220" s="155">
        <v>5789916</v>
      </c>
      <c r="P1220" s="7"/>
      <c r="Q1220" s="12">
        <f>+IF(IFERROR(VLOOKUP(Tabla3[[#This Row],[Column14]],Tabla4[[NIT]:[TOTAL CREDITO]],3,FALSE),0)="",0,IFERROR(VLOOKUP(Tabla3[[#This Row],[Column14]],Tabla4[[NIT]:[TOTAL CREDITO]],3,FALSE),0))</f>
        <v>0</v>
      </c>
      <c r="R1220" s="9">
        <f>+IFERROR(VLOOKUP(Tabla3[[#This Row],[Column14]],Tabla4[[NIT]:[TOTAL CREDITO]],6,FALSE),0)</f>
        <v>0</v>
      </c>
      <c r="S12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0" s="5"/>
      <c r="AL1220"/>
    </row>
    <row r="1221" spans="1:38" ht="15" customHeight="1">
      <c r="A1221" s="153" t="s">
        <v>1831</v>
      </c>
      <c r="B1221" s="154">
        <v>42982</v>
      </c>
      <c r="C1221" s="153" t="s">
        <v>1229</v>
      </c>
      <c r="D1221" s="153" t="s">
        <v>1602</v>
      </c>
      <c r="E1221" s="153" t="s">
        <v>1547</v>
      </c>
      <c r="F1221" s="153">
        <v>1</v>
      </c>
      <c r="G1221" s="153" t="s">
        <v>239</v>
      </c>
      <c r="H1221" s="153">
        <v>1</v>
      </c>
      <c r="I1221" s="153" t="s">
        <v>1832</v>
      </c>
      <c r="J1221" s="153" t="s">
        <v>352</v>
      </c>
      <c r="K1221" s="153" t="s">
        <v>353</v>
      </c>
      <c r="L1221" s="153"/>
      <c r="M1221" s="153" t="s">
        <v>170</v>
      </c>
      <c r="N1221" s="153">
        <v>900060537</v>
      </c>
      <c r="O1221" s="155">
        <v>6133613</v>
      </c>
      <c r="P1221" s="7"/>
      <c r="Q1221" s="12">
        <f>+IF(IFERROR(VLOOKUP(Tabla3[[#This Row],[Column14]],Tabla4[[NIT]:[TOTAL CREDITO]],3,FALSE),0)="",0,IFERROR(VLOOKUP(Tabla3[[#This Row],[Column14]],Tabla4[[NIT]:[TOTAL CREDITO]],3,FALSE),0))</f>
        <v>0</v>
      </c>
      <c r="R1221" s="9">
        <f>+IFERROR(VLOOKUP(Tabla3[[#This Row],[Column14]],Tabla4[[NIT]:[TOTAL CREDITO]],6,FALSE),0)</f>
        <v>0</v>
      </c>
      <c r="S12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1" s="5"/>
      <c r="AL1221"/>
    </row>
    <row r="1222" spans="1:38" ht="15" customHeight="1">
      <c r="A1222" s="153" t="s">
        <v>1831</v>
      </c>
      <c r="B1222" s="154">
        <v>42982</v>
      </c>
      <c r="C1222" s="153" t="s">
        <v>1229</v>
      </c>
      <c r="D1222" s="153" t="s">
        <v>1602</v>
      </c>
      <c r="E1222" s="153" t="s">
        <v>1547</v>
      </c>
      <c r="F1222" s="153">
        <v>1</v>
      </c>
      <c r="G1222" s="153" t="s">
        <v>239</v>
      </c>
      <c r="H1222" s="153">
        <v>1</v>
      </c>
      <c r="I1222" s="153" t="s">
        <v>1832</v>
      </c>
      <c r="J1222" s="153" t="s">
        <v>1550</v>
      </c>
      <c r="K1222" s="153" t="s">
        <v>1426</v>
      </c>
      <c r="L1222" s="153"/>
      <c r="M1222" s="153" t="s">
        <v>170</v>
      </c>
      <c r="N1222" s="153">
        <v>900060537</v>
      </c>
      <c r="O1222" s="155">
        <v>3521008</v>
      </c>
      <c r="P1222" s="7"/>
      <c r="Q1222" s="12">
        <f>+IF(IFERROR(VLOOKUP(Tabla3[[#This Row],[Column14]],Tabla4[[NIT]:[TOTAL CREDITO]],3,FALSE),0)="",0,IFERROR(VLOOKUP(Tabla3[[#This Row],[Column14]],Tabla4[[NIT]:[TOTAL CREDITO]],3,FALSE),0))</f>
        <v>0</v>
      </c>
      <c r="R1222" s="9">
        <f>+IFERROR(VLOOKUP(Tabla3[[#This Row],[Column14]],Tabla4[[NIT]:[TOTAL CREDITO]],6,FALSE),0)</f>
        <v>0</v>
      </c>
      <c r="S12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2" s="5"/>
      <c r="AL1222"/>
    </row>
    <row r="1223" spans="1:38" ht="15" customHeight="1">
      <c r="A1223" s="153" t="s">
        <v>1833</v>
      </c>
      <c r="B1223" s="154">
        <v>42982</v>
      </c>
      <c r="C1223" s="153" t="s">
        <v>1229</v>
      </c>
      <c r="D1223" s="153" t="s">
        <v>1602</v>
      </c>
      <c r="E1223" s="153" t="s">
        <v>1547</v>
      </c>
      <c r="F1223" s="153">
        <v>2</v>
      </c>
      <c r="G1223" s="153" t="s">
        <v>239</v>
      </c>
      <c r="H1223" s="153">
        <v>2</v>
      </c>
      <c r="I1223" s="153" t="s">
        <v>1834</v>
      </c>
      <c r="J1223" s="153" t="s">
        <v>1428</v>
      </c>
      <c r="K1223" s="153" t="s">
        <v>32</v>
      </c>
      <c r="L1223" s="153"/>
      <c r="M1223" s="153" t="s">
        <v>235</v>
      </c>
      <c r="N1223" s="153">
        <v>900060537</v>
      </c>
      <c r="O1223" s="155">
        <v>3067227</v>
      </c>
      <c r="P1223" s="7"/>
      <c r="Q1223" s="12">
        <f>+IF(IFERROR(VLOOKUP(Tabla3[[#This Row],[Column14]],Tabla4[[NIT]:[TOTAL CREDITO]],3,FALSE),0)="",0,IFERROR(VLOOKUP(Tabla3[[#This Row],[Column14]],Tabla4[[NIT]:[TOTAL CREDITO]],3,FALSE),0))</f>
        <v>0</v>
      </c>
      <c r="R1223" s="9">
        <f>+IFERROR(VLOOKUP(Tabla3[[#This Row],[Column14]],Tabla4[[NIT]:[TOTAL CREDITO]],6,FALSE),0)</f>
        <v>0</v>
      </c>
      <c r="S12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3" s="5"/>
      <c r="AL1223"/>
    </row>
    <row r="1224" spans="1:38" ht="15" customHeight="1">
      <c r="A1224" s="153" t="s">
        <v>1835</v>
      </c>
      <c r="B1224" s="154">
        <v>42982</v>
      </c>
      <c r="C1224" s="153" t="s">
        <v>1229</v>
      </c>
      <c r="D1224" s="153" t="s">
        <v>1602</v>
      </c>
      <c r="E1224" s="153" t="s">
        <v>1547</v>
      </c>
      <c r="F1224" s="153">
        <v>2</v>
      </c>
      <c r="G1224" s="153" t="s">
        <v>239</v>
      </c>
      <c r="H1224" s="153">
        <v>2</v>
      </c>
      <c r="I1224" s="153" t="s">
        <v>1836</v>
      </c>
      <c r="J1224" s="153" t="s">
        <v>27</v>
      </c>
      <c r="K1224" s="153" t="s">
        <v>16</v>
      </c>
      <c r="L1224" s="153"/>
      <c r="M1224" s="153" t="s">
        <v>326</v>
      </c>
      <c r="N1224" s="153">
        <v>900060537</v>
      </c>
      <c r="O1224" s="155">
        <v>5789916</v>
      </c>
      <c r="P1224" s="7"/>
      <c r="Q1224" s="12">
        <f>+IF(IFERROR(VLOOKUP(Tabla3[[#This Row],[Column14]],Tabla4[[NIT]:[TOTAL CREDITO]],3,FALSE),0)="",0,IFERROR(VLOOKUP(Tabla3[[#This Row],[Column14]],Tabla4[[NIT]:[TOTAL CREDITO]],3,FALSE),0))</f>
        <v>0</v>
      </c>
      <c r="R1224" s="9">
        <f>+IFERROR(VLOOKUP(Tabla3[[#This Row],[Column14]],Tabla4[[NIT]:[TOTAL CREDITO]],6,FALSE),0)</f>
        <v>0</v>
      </c>
      <c r="S12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4" s="5"/>
      <c r="AL1224"/>
    </row>
    <row r="1225" spans="1:38" ht="15" customHeight="1">
      <c r="A1225" s="153" t="s">
        <v>1835</v>
      </c>
      <c r="B1225" s="154">
        <v>42982</v>
      </c>
      <c r="C1225" s="153" t="s">
        <v>1229</v>
      </c>
      <c r="D1225" s="153" t="s">
        <v>1602</v>
      </c>
      <c r="E1225" s="153" t="s">
        <v>1547</v>
      </c>
      <c r="F1225" s="153">
        <v>2</v>
      </c>
      <c r="G1225" s="153" t="s">
        <v>239</v>
      </c>
      <c r="H1225" s="153">
        <v>2</v>
      </c>
      <c r="I1225" s="153" t="s">
        <v>1836</v>
      </c>
      <c r="J1225" s="153" t="s">
        <v>27</v>
      </c>
      <c r="K1225" s="153" t="s">
        <v>26</v>
      </c>
      <c r="L1225" s="153"/>
      <c r="M1225" s="153" t="s">
        <v>326</v>
      </c>
      <c r="N1225" s="153">
        <v>900060537</v>
      </c>
      <c r="O1225" s="155">
        <v>5789916</v>
      </c>
      <c r="P1225" s="7"/>
      <c r="Q1225" s="12">
        <f>+IF(IFERROR(VLOOKUP(Tabla3[[#This Row],[Column14]],Tabla4[[NIT]:[TOTAL CREDITO]],3,FALSE),0)="",0,IFERROR(VLOOKUP(Tabla3[[#This Row],[Column14]],Tabla4[[NIT]:[TOTAL CREDITO]],3,FALSE),0))</f>
        <v>0</v>
      </c>
      <c r="R1225" s="9">
        <f>+IFERROR(VLOOKUP(Tabla3[[#This Row],[Column14]],Tabla4[[NIT]:[TOTAL CREDITO]],6,FALSE),0)</f>
        <v>0</v>
      </c>
      <c r="S12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5" s="5"/>
      <c r="AL1225"/>
    </row>
    <row r="1226" spans="1:38" ht="15" customHeight="1">
      <c r="A1226" s="153" t="s">
        <v>1835</v>
      </c>
      <c r="B1226" s="154">
        <v>42982</v>
      </c>
      <c r="C1226" s="153" t="s">
        <v>1229</v>
      </c>
      <c r="D1226" s="153" t="s">
        <v>1602</v>
      </c>
      <c r="E1226" s="153" t="s">
        <v>1547</v>
      </c>
      <c r="F1226" s="153">
        <v>3</v>
      </c>
      <c r="G1226" s="153" t="s">
        <v>239</v>
      </c>
      <c r="H1226" s="153">
        <v>3</v>
      </c>
      <c r="I1226" s="153" t="s">
        <v>1836</v>
      </c>
      <c r="J1226" s="153" t="s">
        <v>1428</v>
      </c>
      <c r="K1226" s="153" t="s">
        <v>32</v>
      </c>
      <c r="L1226" s="153"/>
      <c r="M1226" s="153" t="s">
        <v>326</v>
      </c>
      <c r="N1226" s="153">
        <v>900060537</v>
      </c>
      <c r="O1226" s="155">
        <v>3067227</v>
      </c>
      <c r="P1226" s="7"/>
      <c r="Q1226" s="12">
        <f>+IF(IFERROR(VLOOKUP(Tabla3[[#This Row],[Column14]],Tabla4[[NIT]:[TOTAL CREDITO]],3,FALSE),0)="",0,IFERROR(VLOOKUP(Tabla3[[#This Row],[Column14]],Tabla4[[NIT]:[TOTAL CREDITO]],3,FALSE),0))</f>
        <v>0</v>
      </c>
      <c r="R1226" s="9">
        <f>+IFERROR(VLOOKUP(Tabla3[[#This Row],[Column14]],Tabla4[[NIT]:[TOTAL CREDITO]],6,FALSE),0)</f>
        <v>0</v>
      </c>
      <c r="S12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6" s="5"/>
      <c r="AL1226"/>
    </row>
    <row r="1227" spans="1:38" ht="15" customHeight="1">
      <c r="A1227" s="153" t="s">
        <v>1835</v>
      </c>
      <c r="B1227" s="154">
        <v>42982</v>
      </c>
      <c r="C1227" s="153" t="s">
        <v>1229</v>
      </c>
      <c r="D1227" s="153" t="s">
        <v>1602</v>
      </c>
      <c r="E1227" s="153" t="s">
        <v>1547</v>
      </c>
      <c r="F1227" s="153">
        <v>1</v>
      </c>
      <c r="G1227" s="153" t="s">
        <v>239</v>
      </c>
      <c r="H1227" s="153">
        <v>1</v>
      </c>
      <c r="I1227" s="153" t="s">
        <v>1836</v>
      </c>
      <c r="J1227" s="153" t="s">
        <v>1433</v>
      </c>
      <c r="K1227" s="153" t="s">
        <v>16</v>
      </c>
      <c r="L1227" s="153"/>
      <c r="M1227" s="153" t="s">
        <v>326</v>
      </c>
      <c r="N1227" s="153">
        <v>900060537</v>
      </c>
      <c r="O1227" s="155">
        <v>3941176</v>
      </c>
      <c r="P1227" s="7"/>
      <c r="Q1227" s="12">
        <f>+IF(IFERROR(VLOOKUP(Tabla3[[#This Row],[Column14]],Tabla4[[NIT]:[TOTAL CREDITO]],3,FALSE),0)="",0,IFERROR(VLOOKUP(Tabla3[[#This Row],[Column14]],Tabla4[[NIT]:[TOTAL CREDITO]],3,FALSE),0))</f>
        <v>0</v>
      </c>
      <c r="R1227" s="9">
        <f>+IFERROR(VLOOKUP(Tabla3[[#This Row],[Column14]],Tabla4[[NIT]:[TOTAL CREDITO]],6,FALSE),0)</f>
        <v>0</v>
      </c>
      <c r="S12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7" s="5"/>
      <c r="AL1227"/>
    </row>
    <row r="1228" spans="1:38" ht="15" customHeight="1">
      <c r="A1228" s="153" t="s">
        <v>1835</v>
      </c>
      <c r="B1228" s="154">
        <v>42982</v>
      </c>
      <c r="C1228" s="153" t="s">
        <v>1229</v>
      </c>
      <c r="D1228" s="153" t="s">
        <v>1602</v>
      </c>
      <c r="E1228" s="153" t="s">
        <v>1547</v>
      </c>
      <c r="F1228" s="153">
        <v>1</v>
      </c>
      <c r="G1228" s="153" t="s">
        <v>239</v>
      </c>
      <c r="H1228" s="153">
        <v>1</v>
      </c>
      <c r="I1228" s="153" t="s">
        <v>1836</v>
      </c>
      <c r="J1228" s="153" t="s">
        <v>1437</v>
      </c>
      <c r="K1228" s="153" t="s">
        <v>1426</v>
      </c>
      <c r="L1228" s="153"/>
      <c r="M1228" s="153" t="s">
        <v>326</v>
      </c>
      <c r="N1228" s="153">
        <v>900060537</v>
      </c>
      <c r="O1228" s="155">
        <v>3696639</v>
      </c>
      <c r="P1228" s="7"/>
      <c r="Q1228" s="12">
        <f>+IF(IFERROR(VLOOKUP(Tabla3[[#This Row],[Column14]],Tabla4[[NIT]:[TOTAL CREDITO]],3,FALSE),0)="",0,IFERROR(VLOOKUP(Tabla3[[#This Row],[Column14]],Tabla4[[NIT]:[TOTAL CREDITO]],3,FALSE),0))</f>
        <v>0</v>
      </c>
      <c r="R1228" s="9">
        <f>+IFERROR(VLOOKUP(Tabla3[[#This Row],[Column14]],Tabla4[[NIT]:[TOTAL CREDITO]],6,FALSE),0)</f>
        <v>0</v>
      </c>
      <c r="S12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8" s="5"/>
      <c r="AL1228"/>
    </row>
    <row r="1229" spans="1:38" ht="15" customHeight="1">
      <c r="A1229" s="153" t="s">
        <v>1837</v>
      </c>
      <c r="B1229" s="154">
        <v>42982</v>
      </c>
      <c r="C1229" s="153" t="s">
        <v>1545</v>
      </c>
      <c r="D1229" s="153" t="s">
        <v>1602</v>
      </c>
      <c r="E1229" s="153" t="s">
        <v>1547</v>
      </c>
      <c r="F1229" s="153">
        <v>1</v>
      </c>
      <c r="G1229" s="153" t="s">
        <v>239</v>
      </c>
      <c r="H1229" s="153">
        <v>1</v>
      </c>
      <c r="I1229" s="153" t="s">
        <v>1838</v>
      </c>
      <c r="J1229" s="153" t="s">
        <v>27</v>
      </c>
      <c r="K1229" s="153" t="s">
        <v>32</v>
      </c>
      <c r="L1229" s="153"/>
      <c r="M1229" s="153" t="s">
        <v>327</v>
      </c>
      <c r="N1229" s="153">
        <v>900060537</v>
      </c>
      <c r="O1229" s="155">
        <v>5789916</v>
      </c>
      <c r="P1229" s="7"/>
      <c r="Q1229" s="12">
        <f>+IF(IFERROR(VLOOKUP(Tabla3[[#This Row],[Column14]],Tabla4[[NIT]:[TOTAL CREDITO]],3,FALSE),0)="",0,IFERROR(VLOOKUP(Tabla3[[#This Row],[Column14]],Tabla4[[NIT]:[TOTAL CREDITO]],3,FALSE),0))</f>
        <v>0</v>
      </c>
      <c r="R1229" s="9">
        <f>+IFERROR(VLOOKUP(Tabla3[[#This Row],[Column14]],Tabla4[[NIT]:[TOTAL CREDITO]],6,FALSE),0)</f>
        <v>0</v>
      </c>
      <c r="S12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29" s="5"/>
      <c r="AL1229"/>
    </row>
    <row r="1230" spans="1:38" ht="15" customHeight="1">
      <c r="A1230" s="153" t="s">
        <v>1837</v>
      </c>
      <c r="B1230" s="154">
        <v>42982</v>
      </c>
      <c r="C1230" s="153" t="s">
        <v>1545</v>
      </c>
      <c r="D1230" s="153" t="s">
        <v>1602</v>
      </c>
      <c r="E1230" s="153" t="s">
        <v>1547</v>
      </c>
      <c r="F1230" s="153">
        <v>1</v>
      </c>
      <c r="G1230" s="153" t="s">
        <v>239</v>
      </c>
      <c r="H1230" s="153">
        <v>1</v>
      </c>
      <c r="I1230" s="153" t="s">
        <v>1838</v>
      </c>
      <c r="J1230" s="153" t="s">
        <v>27</v>
      </c>
      <c r="K1230" s="153" t="s">
        <v>16</v>
      </c>
      <c r="L1230" s="153"/>
      <c r="M1230" s="153" t="s">
        <v>327</v>
      </c>
      <c r="N1230" s="153">
        <v>900060537</v>
      </c>
      <c r="O1230" s="155">
        <v>5789916</v>
      </c>
      <c r="P1230" s="7"/>
      <c r="Q1230" s="12">
        <f>+IF(IFERROR(VLOOKUP(Tabla3[[#This Row],[Column14]],Tabla4[[NIT]:[TOTAL CREDITO]],3,FALSE),0)="",0,IFERROR(VLOOKUP(Tabla3[[#This Row],[Column14]],Tabla4[[NIT]:[TOTAL CREDITO]],3,FALSE),0))</f>
        <v>0</v>
      </c>
      <c r="R1230" s="9">
        <f>+IFERROR(VLOOKUP(Tabla3[[#This Row],[Column14]],Tabla4[[NIT]:[TOTAL CREDITO]],6,FALSE),0)</f>
        <v>0</v>
      </c>
      <c r="S12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0" s="5"/>
      <c r="AL1230"/>
    </row>
    <row r="1231" spans="1:38" ht="15" customHeight="1">
      <c r="A1231" s="153" t="s">
        <v>1837</v>
      </c>
      <c r="B1231" s="154">
        <v>42982</v>
      </c>
      <c r="C1231" s="153" t="s">
        <v>1545</v>
      </c>
      <c r="D1231" s="153" t="s">
        <v>1602</v>
      </c>
      <c r="E1231" s="153" t="s">
        <v>1547</v>
      </c>
      <c r="F1231" s="153">
        <v>1</v>
      </c>
      <c r="G1231" s="153" t="s">
        <v>239</v>
      </c>
      <c r="H1231" s="153">
        <v>1</v>
      </c>
      <c r="I1231" s="153" t="s">
        <v>1838</v>
      </c>
      <c r="J1231" s="153" t="s">
        <v>27</v>
      </c>
      <c r="K1231" s="153" t="s">
        <v>26</v>
      </c>
      <c r="L1231" s="153"/>
      <c r="M1231" s="153" t="s">
        <v>327</v>
      </c>
      <c r="N1231" s="153">
        <v>900060537</v>
      </c>
      <c r="O1231" s="155">
        <v>5789916</v>
      </c>
      <c r="P1231" s="7"/>
      <c r="Q1231" s="12">
        <f>+IF(IFERROR(VLOOKUP(Tabla3[[#This Row],[Column14]],Tabla4[[NIT]:[TOTAL CREDITO]],3,FALSE),0)="",0,IFERROR(VLOOKUP(Tabla3[[#This Row],[Column14]],Tabla4[[NIT]:[TOTAL CREDITO]],3,FALSE),0))</f>
        <v>0</v>
      </c>
      <c r="R1231" s="9">
        <f>+IFERROR(VLOOKUP(Tabla3[[#This Row],[Column14]],Tabla4[[NIT]:[TOTAL CREDITO]],6,FALSE),0)</f>
        <v>0</v>
      </c>
      <c r="S12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1" s="5"/>
      <c r="AL1231"/>
    </row>
    <row r="1232" spans="1:38" ht="15" customHeight="1">
      <c r="A1232" s="153" t="s">
        <v>1837</v>
      </c>
      <c r="B1232" s="154">
        <v>42982</v>
      </c>
      <c r="C1232" s="153" t="s">
        <v>1545</v>
      </c>
      <c r="D1232" s="153" t="s">
        <v>1602</v>
      </c>
      <c r="E1232" s="153" t="s">
        <v>1547</v>
      </c>
      <c r="F1232" s="153">
        <v>1</v>
      </c>
      <c r="G1232" s="153" t="s">
        <v>239</v>
      </c>
      <c r="H1232" s="153">
        <v>1</v>
      </c>
      <c r="I1232" s="153" t="s">
        <v>1838</v>
      </c>
      <c r="J1232" s="153" t="s">
        <v>352</v>
      </c>
      <c r="K1232" s="153" t="s">
        <v>44</v>
      </c>
      <c r="L1232" s="153"/>
      <c r="M1232" s="153" t="s">
        <v>327</v>
      </c>
      <c r="N1232" s="153">
        <v>900060537</v>
      </c>
      <c r="O1232" s="155">
        <v>6133613</v>
      </c>
      <c r="P1232" s="7"/>
      <c r="Q1232" s="12">
        <f>+IF(IFERROR(VLOOKUP(Tabla3[[#This Row],[Column14]],Tabla4[[NIT]:[TOTAL CREDITO]],3,FALSE),0)="",0,IFERROR(VLOOKUP(Tabla3[[#This Row],[Column14]],Tabla4[[NIT]:[TOTAL CREDITO]],3,FALSE),0))</f>
        <v>0</v>
      </c>
      <c r="R1232" s="9">
        <f>+IFERROR(VLOOKUP(Tabla3[[#This Row],[Column14]],Tabla4[[NIT]:[TOTAL CREDITO]],6,FALSE),0)</f>
        <v>0</v>
      </c>
      <c r="S12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2" s="5"/>
      <c r="AL1232"/>
    </row>
    <row r="1233" spans="1:38" ht="15" customHeight="1">
      <c r="A1233" s="153" t="s">
        <v>1837</v>
      </c>
      <c r="B1233" s="154">
        <v>42982</v>
      </c>
      <c r="C1233" s="153" t="s">
        <v>1545</v>
      </c>
      <c r="D1233" s="153" t="s">
        <v>1602</v>
      </c>
      <c r="E1233" s="153" t="s">
        <v>1547</v>
      </c>
      <c r="F1233" s="153">
        <v>1</v>
      </c>
      <c r="G1233" s="153" t="s">
        <v>239</v>
      </c>
      <c r="H1233" s="153">
        <v>1</v>
      </c>
      <c r="I1233" s="153" t="s">
        <v>1838</v>
      </c>
      <c r="J1233" s="153" t="s">
        <v>1550</v>
      </c>
      <c r="K1233" s="153" t="s">
        <v>1438</v>
      </c>
      <c r="L1233" s="153"/>
      <c r="M1233" s="153" t="s">
        <v>327</v>
      </c>
      <c r="N1233" s="153">
        <v>900060537</v>
      </c>
      <c r="O1233" s="155">
        <v>3521008</v>
      </c>
      <c r="P1233" s="7"/>
      <c r="Q1233" s="12">
        <f>+IF(IFERROR(VLOOKUP(Tabla3[[#This Row],[Column14]],Tabla4[[NIT]:[TOTAL CREDITO]],3,FALSE),0)="",0,IFERROR(VLOOKUP(Tabla3[[#This Row],[Column14]],Tabla4[[NIT]:[TOTAL CREDITO]],3,FALSE),0))</f>
        <v>0</v>
      </c>
      <c r="R1233" s="9">
        <f>+IFERROR(VLOOKUP(Tabla3[[#This Row],[Column14]],Tabla4[[NIT]:[TOTAL CREDITO]],6,FALSE),0)</f>
        <v>0</v>
      </c>
      <c r="S12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3" s="5"/>
      <c r="AL1233"/>
    </row>
    <row r="1234" spans="1:38" ht="15" customHeight="1">
      <c r="A1234" s="153" t="s">
        <v>1837</v>
      </c>
      <c r="B1234" s="154">
        <v>42982</v>
      </c>
      <c r="C1234" s="153" t="s">
        <v>1545</v>
      </c>
      <c r="D1234" s="153" t="s">
        <v>1602</v>
      </c>
      <c r="E1234" s="153" t="s">
        <v>1547</v>
      </c>
      <c r="F1234" s="153">
        <v>2</v>
      </c>
      <c r="G1234" s="153" t="s">
        <v>239</v>
      </c>
      <c r="H1234" s="153">
        <v>2</v>
      </c>
      <c r="I1234" s="153" t="s">
        <v>1838</v>
      </c>
      <c r="J1234" s="153" t="s">
        <v>1428</v>
      </c>
      <c r="K1234" s="153" t="s">
        <v>1430</v>
      </c>
      <c r="L1234" s="153"/>
      <c r="M1234" s="153" t="s">
        <v>327</v>
      </c>
      <c r="N1234" s="153">
        <v>900060537</v>
      </c>
      <c r="O1234" s="155">
        <v>3067227</v>
      </c>
      <c r="P1234" s="7"/>
      <c r="Q1234" s="12">
        <f>+IF(IFERROR(VLOOKUP(Tabla3[[#This Row],[Column14]],Tabla4[[NIT]:[TOTAL CREDITO]],3,FALSE),0)="",0,IFERROR(VLOOKUP(Tabla3[[#This Row],[Column14]],Tabla4[[NIT]:[TOTAL CREDITO]],3,FALSE),0))</f>
        <v>0</v>
      </c>
      <c r="R1234" s="9">
        <f>+IFERROR(VLOOKUP(Tabla3[[#This Row],[Column14]],Tabla4[[NIT]:[TOTAL CREDITO]],6,FALSE),0)</f>
        <v>0</v>
      </c>
      <c r="S12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4" s="5"/>
      <c r="AL1234"/>
    </row>
    <row r="1235" spans="1:38" ht="15" customHeight="1">
      <c r="A1235" s="153" t="s">
        <v>1837</v>
      </c>
      <c r="B1235" s="154">
        <v>42982</v>
      </c>
      <c r="C1235" s="153" t="s">
        <v>1545</v>
      </c>
      <c r="D1235" s="153" t="s">
        <v>1602</v>
      </c>
      <c r="E1235" s="153" t="s">
        <v>1547</v>
      </c>
      <c r="F1235" s="153">
        <v>2</v>
      </c>
      <c r="G1235" s="153" t="s">
        <v>239</v>
      </c>
      <c r="H1235" s="153">
        <v>2</v>
      </c>
      <c r="I1235" s="153" t="s">
        <v>1838</v>
      </c>
      <c r="J1235" s="153" t="s">
        <v>1428</v>
      </c>
      <c r="K1235" s="153" t="s">
        <v>32</v>
      </c>
      <c r="L1235" s="153"/>
      <c r="M1235" s="153" t="s">
        <v>327</v>
      </c>
      <c r="N1235" s="153">
        <v>900060537</v>
      </c>
      <c r="O1235" s="155">
        <v>3067227</v>
      </c>
      <c r="P1235" s="7"/>
      <c r="Q1235" s="12">
        <f>+IF(IFERROR(VLOOKUP(Tabla3[[#This Row],[Column14]],Tabla4[[NIT]:[TOTAL CREDITO]],3,FALSE),0)="",0,IFERROR(VLOOKUP(Tabla3[[#This Row],[Column14]],Tabla4[[NIT]:[TOTAL CREDITO]],3,FALSE),0))</f>
        <v>0</v>
      </c>
      <c r="R1235" s="9">
        <f>+IFERROR(VLOOKUP(Tabla3[[#This Row],[Column14]],Tabla4[[NIT]:[TOTAL CREDITO]],6,FALSE),0)</f>
        <v>0</v>
      </c>
      <c r="S12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5" s="5"/>
      <c r="AL1235"/>
    </row>
    <row r="1236" spans="1:38" ht="15" customHeight="1">
      <c r="A1236" s="153" t="s">
        <v>1837</v>
      </c>
      <c r="B1236" s="154">
        <v>42982</v>
      </c>
      <c r="C1236" s="153" t="s">
        <v>1545</v>
      </c>
      <c r="D1236" s="153" t="s">
        <v>1602</v>
      </c>
      <c r="E1236" s="153" t="s">
        <v>1547</v>
      </c>
      <c r="F1236" s="153">
        <v>1</v>
      </c>
      <c r="G1236" s="153" t="s">
        <v>239</v>
      </c>
      <c r="H1236" s="153">
        <v>1</v>
      </c>
      <c r="I1236" s="153" t="s">
        <v>1838</v>
      </c>
      <c r="J1236" s="153" t="s">
        <v>1433</v>
      </c>
      <c r="K1236" s="153" t="s">
        <v>16</v>
      </c>
      <c r="L1236" s="153"/>
      <c r="M1236" s="153" t="s">
        <v>327</v>
      </c>
      <c r="N1236" s="153">
        <v>900060537</v>
      </c>
      <c r="O1236" s="155">
        <v>3941176</v>
      </c>
      <c r="P1236" s="7"/>
      <c r="Q1236" s="12">
        <f>+IF(IFERROR(VLOOKUP(Tabla3[[#This Row],[Column14]],Tabla4[[NIT]:[TOTAL CREDITO]],3,FALSE),0)="",0,IFERROR(VLOOKUP(Tabla3[[#This Row],[Column14]],Tabla4[[NIT]:[TOTAL CREDITO]],3,FALSE),0))</f>
        <v>0</v>
      </c>
      <c r="R1236" s="9">
        <f>+IFERROR(VLOOKUP(Tabla3[[#This Row],[Column14]],Tabla4[[NIT]:[TOTAL CREDITO]],6,FALSE),0)</f>
        <v>0</v>
      </c>
      <c r="S12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6" s="5"/>
      <c r="AL1236"/>
    </row>
    <row r="1237" spans="1:38" ht="15" customHeight="1">
      <c r="A1237" s="153" t="s">
        <v>1837</v>
      </c>
      <c r="B1237" s="154">
        <v>42982</v>
      </c>
      <c r="C1237" s="153" t="s">
        <v>1545</v>
      </c>
      <c r="D1237" s="153" t="s">
        <v>1602</v>
      </c>
      <c r="E1237" s="153" t="s">
        <v>1547</v>
      </c>
      <c r="F1237" s="153">
        <v>1</v>
      </c>
      <c r="G1237" s="153" t="s">
        <v>239</v>
      </c>
      <c r="H1237" s="153">
        <v>1</v>
      </c>
      <c r="I1237" s="153" t="s">
        <v>1838</v>
      </c>
      <c r="J1237" s="153" t="s">
        <v>1437</v>
      </c>
      <c r="K1237" s="153" t="s">
        <v>1436</v>
      </c>
      <c r="L1237" s="153"/>
      <c r="M1237" s="153" t="s">
        <v>327</v>
      </c>
      <c r="N1237" s="153">
        <v>900060537</v>
      </c>
      <c r="O1237" s="155">
        <v>3696639</v>
      </c>
      <c r="P1237" s="7"/>
      <c r="Q1237" s="12">
        <f>+IF(IFERROR(VLOOKUP(Tabla3[[#This Row],[Column14]],Tabla4[[NIT]:[TOTAL CREDITO]],3,FALSE),0)="",0,IFERROR(VLOOKUP(Tabla3[[#This Row],[Column14]],Tabla4[[NIT]:[TOTAL CREDITO]],3,FALSE),0))</f>
        <v>0</v>
      </c>
      <c r="R1237" s="9">
        <f>+IFERROR(VLOOKUP(Tabla3[[#This Row],[Column14]],Tabla4[[NIT]:[TOTAL CREDITO]],6,FALSE),0)</f>
        <v>0</v>
      </c>
      <c r="S12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7" s="5"/>
      <c r="AL1237"/>
    </row>
    <row r="1238" spans="1:38" ht="15" customHeight="1">
      <c r="A1238" s="153" t="s">
        <v>1837</v>
      </c>
      <c r="B1238" s="154">
        <v>42982</v>
      </c>
      <c r="C1238" s="153" t="s">
        <v>1545</v>
      </c>
      <c r="D1238" s="153" t="s">
        <v>1602</v>
      </c>
      <c r="E1238" s="153" t="s">
        <v>1547</v>
      </c>
      <c r="F1238" s="153">
        <v>1</v>
      </c>
      <c r="G1238" s="153" t="s">
        <v>239</v>
      </c>
      <c r="H1238" s="153">
        <v>1</v>
      </c>
      <c r="I1238" s="153" t="s">
        <v>1838</v>
      </c>
      <c r="J1238" s="153" t="s">
        <v>1437</v>
      </c>
      <c r="K1238" s="153" t="s">
        <v>1426</v>
      </c>
      <c r="L1238" s="153"/>
      <c r="M1238" s="153" t="s">
        <v>327</v>
      </c>
      <c r="N1238" s="153">
        <v>900060537</v>
      </c>
      <c r="O1238" s="155">
        <v>3696639</v>
      </c>
      <c r="P1238" s="7"/>
      <c r="Q1238" s="12">
        <f>+IF(IFERROR(VLOOKUP(Tabla3[[#This Row],[Column14]],Tabla4[[NIT]:[TOTAL CREDITO]],3,FALSE),0)="",0,IFERROR(VLOOKUP(Tabla3[[#This Row],[Column14]],Tabla4[[NIT]:[TOTAL CREDITO]],3,FALSE),0))</f>
        <v>0</v>
      </c>
      <c r="R1238" s="9">
        <f>+IFERROR(VLOOKUP(Tabla3[[#This Row],[Column14]],Tabla4[[NIT]:[TOTAL CREDITO]],6,FALSE),0)</f>
        <v>0</v>
      </c>
      <c r="S12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8" s="5"/>
      <c r="AL1238"/>
    </row>
    <row r="1239" spans="1:38" ht="15" customHeight="1">
      <c r="A1239" s="153" t="s">
        <v>1837</v>
      </c>
      <c r="B1239" s="154">
        <v>42982</v>
      </c>
      <c r="C1239" s="153" t="s">
        <v>1545</v>
      </c>
      <c r="D1239" s="153" t="s">
        <v>1602</v>
      </c>
      <c r="E1239" s="153" t="s">
        <v>1547</v>
      </c>
      <c r="F1239" s="153">
        <v>1</v>
      </c>
      <c r="G1239" s="153" t="s">
        <v>239</v>
      </c>
      <c r="H1239" s="153">
        <v>1</v>
      </c>
      <c r="I1239" s="153" t="s">
        <v>1838</v>
      </c>
      <c r="J1239" s="153" t="s">
        <v>1437</v>
      </c>
      <c r="K1239" s="153" t="s">
        <v>16</v>
      </c>
      <c r="L1239" s="153"/>
      <c r="M1239" s="153" t="s">
        <v>327</v>
      </c>
      <c r="N1239" s="153">
        <v>900060537</v>
      </c>
      <c r="O1239" s="155">
        <v>3696639</v>
      </c>
      <c r="P1239" s="7"/>
      <c r="Q1239" s="12">
        <f>+IF(IFERROR(VLOOKUP(Tabla3[[#This Row],[Column14]],Tabla4[[NIT]:[TOTAL CREDITO]],3,FALSE),0)="",0,IFERROR(VLOOKUP(Tabla3[[#This Row],[Column14]],Tabla4[[NIT]:[TOTAL CREDITO]],3,FALSE),0))</f>
        <v>0</v>
      </c>
      <c r="R1239" s="9">
        <f>+IFERROR(VLOOKUP(Tabla3[[#This Row],[Column14]],Tabla4[[NIT]:[TOTAL CREDITO]],6,FALSE),0)</f>
        <v>0</v>
      </c>
      <c r="S12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39" s="5"/>
      <c r="AL1239"/>
    </row>
    <row r="1240" spans="1:38" ht="15" customHeight="1">
      <c r="A1240" s="153" t="s">
        <v>1839</v>
      </c>
      <c r="B1240" s="154">
        <v>42982</v>
      </c>
      <c r="C1240" s="153" t="s">
        <v>1229</v>
      </c>
      <c r="D1240" s="153" t="s">
        <v>1602</v>
      </c>
      <c r="E1240" s="153" t="s">
        <v>1547</v>
      </c>
      <c r="F1240" s="153">
        <v>1</v>
      </c>
      <c r="G1240" s="153" t="s">
        <v>244</v>
      </c>
      <c r="H1240" s="153">
        <v>1</v>
      </c>
      <c r="I1240" s="153" t="s">
        <v>1840</v>
      </c>
      <c r="J1240" s="153" t="s">
        <v>27</v>
      </c>
      <c r="K1240" s="153" t="s">
        <v>32</v>
      </c>
      <c r="L1240" s="153"/>
      <c r="M1240" s="153" t="s">
        <v>248</v>
      </c>
      <c r="N1240" s="153">
        <v>900502698</v>
      </c>
      <c r="O1240" s="155">
        <v>5789916</v>
      </c>
      <c r="P1240" s="7"/>
      <c r="Q1240" s="12">
        <f>+IF(IFERROR(VLOOKUP(Tabla3[[#This Row],[Column14]],Tabla4[[NIT]:[TOTAL CREDITO]],3,FALSE),0)="",0,IFERROR(VLOOKUP(Tabla3[[#This Row],[Column14]],Tabla4[[NIT]:[TOTAL CREDITO]],3,FALSE),0))</f>
        <v>4569000</v>
      </c>
      <c r="R1240" s="9">
        <f>+IFERROR(VLOOKUP(Tabla3[[#This Row],[Column14]],Tabla4[[NIT]:[TOTAL CREDITO]],6,FALSE),0)</f>
        <v>0</v>
      </c>
      <c r="S12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0" s="5"/>
      <c r="AL1240"/>
    </row>
    <row r="1241" spans="1:38" ht="15" customHeight="1">
      <c r="A1241" s="153" t="s">
        <v>1839</v>
      </c>
      <c r="B1241" s="154">
        <v>42982</v>
      </c>
      <c r="C1241" s="153" t="s">
        <v>1229</v>
      </c>
      <c r="D1241" s="153" t="s">
        <v>1602</v>
      </c>
      <c r="E1241" s="153" t="s">
        <v>1547</v>
      </c>
      <c r="F1241" s="153">
        <v>1</v>
      </c>
      <c r="G1241" s="153" t="s">
        <v>244</v>
      </c>
      <c r="H1241" s="153">
        <v>1</v>
      </c>
      <c r="I1241" s="153" t="s">
        <v>1840</v>
      </c>
      <c r="J1241" s="153" t="s">
        <v>1550</v>
      </c>
      <c r="K1241" s="153" t="s">
        <v>1426</v>
      </c>
      <c r="L1241" s="153"/>
      <c r="M1241" s="153" t="s">
        <v>248</v>
      </c>
      <c r="N1241" s="153">
        <v>900502698</v>
      </c>
      <c r="O1241" s="155">
        <v>3521008</v>
      </c>
      <c r="P1241" s="7"/>
      <c r="Q1241" s="12">
        <f>+IF(IFERROR(VLOOKUP(Tabla3[[#This Row],[Column14]],Tabla4[[NIT]:[TOTAL CREDITO]],3,FALSE),0)="",0,IFERROR(VLOOKUP(Tabla3[[#This Row],[Column14]],Tabla4[[NIT]:[TOTAL CREDITO]],3,FALSE),0))</f>
        <v>4569000</v>
      </c>
      <c r="R1241" s="9">
        <f>+IFERROR(VLOOKUP(Tabla3[[#This Row],[Column14]],Tabla4[[NIT]:[TOTAL CREDITO]],6,FALSE),0)</f>
        <v>0</v>
      </c>
      <c r="S12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1" s="5"/>
      <c r="AL1241"/>
    </row>
    <row r="1242" spans="1:38" ht="15" customHeight="1">
      <c r="A1242" s="153" t="s">
        <v>1839</v>
      </c>
      <c r="B1242" s="154">
        <v>42982</v>
      </c>
      <c r="C1242" s="153" t="s">
        <v>1229</v>
      </c>
      <c r="D1242" s="153" t="s">
        <v>1602</v>
      </c>
      <c r="E1242" s="153" t="s">
        <v>1547</v>
      </c>
      <c r="F1242" s="153">
        <v>1</v>
      </c>
      <c r="G1242" s="153" t="s">
        <v>244</v>
      </c>
      <c r="H1242" s="153">
        <v>1</v>
      </c>
      <c r="I1242" s="153" t="s">
        <v>1840</v>
      </c>
      <c r="J1242" s="153" t="s">
        <v>1428</v>
      </c>
      <c r="K1242" s="153" t="s">
        <v>32</v>
      </c>
      <c r="L1242" s="153"/>
      <c r="M1242" s="153" t="s">
        <v>248</v>
      </c>
      <c r="N1242" s="153">
        <v>900502698</v>
      </c>
      <c r="O1242" s="155">
        <v>3067227</v>
      </c>
      <c r="P1242" s="7"/>
      <c r="Q1242" s="12">
        <f>+IF(IFERROR(VLOOKUP(Tabla3[[#This Row],[Column14]],Tabla4[[NIT]:[TOTAL CREDITO]],3,FALSE),0)="",0,IFERROR(VLOOKUP(Tabla3[[#This Row],[Column14]],Tabla4[[NIT]:[TOTAL CREDITO]],3,FALSE),0))</f>
        <v>4569000</v>
      </c>
      <c r="R1242" s="9">
        <f>+IFERROR(VLOOKUP(Tabla3[[#This Row],[Column14]],Tabla4[[NIT]:[TOTAL CREDITO]],6,FALSE),0)</f>
        <v>0</v>
      </c>
      <c r="S12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2" s="5"/>
      <c r="AL1242"/>
    </row>
    <row r="1243" spans="1:38" ht="15" customHeight="1">
      <c r="A1243" s="153" t="s">
        <v>1839</v>
      </c>
      <c r="B1243" s="154">
        <v>42982</v>
      </c>
      <c r="C1243" s="153" t="s">
        <v>1229</v>
      </c>
      <c r="D1243" s="153" t="s">
        <v>1602</v>
      </c>
      <c r="E1243" s="153" t="s">
        <v>1547</v>
      </c>
      <c r="F1243" s="153">
        <v>1</v>
      </c>
      <c r="G1243" s="153" t="s">
        <v>244</v>
      </c>
      <c r="H1243" s="153">
        <v>1</v>
      </c>
      <c r="I1243" s="153" t="s">
        <v>1840</v>
      </c>
      <c r="J1243" s="153" t="s">
        <v>1433</v>
      </c>
      <c r="K1243" s="153" t="s">
        <v>1426</v>
      </c>
      <c r="L1243" s="153"/>
      <c r="M1243" s="153" t="s">
        <v>248</v>
      </c>
      <c r="N1243" s="153">
        <v>900502698</v>
      </c>
      <c r="O1243" s="155">
        <v>3941176</v>
      </c>
      <c r="P1243" s="7"/>
      <c r="Q1243" s="12">
        <f>+IF(IFERROR(VLOOKUP(Tabla3[[#This Row],[Column14]],Tabla4[[NIT]:[TOTAL CREDITO]],3,FALSE),0)="",0,IFERROR(VLOOKUP(Tabla3[[#This Row],[Column14]],Tabla4[[NIT]:[TOTAL CREDITO]],3,FALSE),0))</f>
        <v>4569000</v>
      </c>
      <c r="R1243" s="9">
        <f>+IFERROR(VLOOKUP(Tabla3[[#This Row],[Column14]],Tabla4[[NIT]:[TOTAL CREDITO]],6,FALSE),0)</f>
        <v>0</v>
      </c>
      <c r="S12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3" s="5"/>
      <c r="AL1243"/>
    </row>
    <row r="1244" spans="1:38" ht="15" customHeight="1">
      <c r="A1244" s="153" t="s">
        <v>1841</v>
      </c>
      <c r="B1244" s="154">
        <v>42982</v>
      </c>
      <c r="C1244" s="153" t="s">
        <v>1229</v>
      </c>
      <c r="D1244" s="153" t="s">
        <v>1602</v>
      </c>
      <c r="E1244" s="153" t="s">
        <v>1547</v>
      </c>
      <c r="F1244" s="153">
        <v>1</v>
      </c>
      <c r="G1244" s="153" t="s">
        <v>244</v>
      </c>
      <c r="H1244" s="153">
        <v>1</v>
      </c>
      <c r="I1244" s="153" t="s">
        <v>1842</v>
      </c>
      <c r="J1244" s="153" t="s">
        <v>352</v>
      </c>
      <c r="K1244" s="153" t="s">
        <v>353</v>
      </c>
      <c r="L1244" s="153"/>
      <c r="M1244" s="153" t="s">
        <v>245</v>
      </c>
      <c r="N1244" s="153">
        <v>900502698</v>
      </c>
      <c r="O1244" s="155">
        <v>6133613</v>
      </c>
      <c r="P1244" s="7"/>
      <c r="Q1244" s="12">
        <f>+IF(IFERROR(VLOOKUP(Tabla3[[#This Row],[Column14]],Tabla4[[NIT]:[TOTAL CREDITO]],3,FALSE),0)="",0,IFERROR(VLOOKUP(Tabla3[[#This Row],[Column14]],Tabla4[[NIT]:[TOTAL CREDITO]],3,FALSE),0))</f>
        <v>4569000</v>
      </c>
      <c r="R1244" s="9">
        <f>+IFERROR(VLOOKUP(Tabla3[[#This Row],[Column14]],Tabla4[[NIT]:[TOTAL CREDITO]],6,FALSE),0)</f>
        <v>0</v>
      </c>
      <c r="S12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4" s="5"/>
      <c r="AL1244"/>
    </row>
    <row r="1245" spans="1:38" ht="15" customHeight="1">
      <c r="A1245" s="153" t="s">
        <v>1841</v>
      </c>
      <c r="B1245" s="154">
        <v>42982</v>
      </c>
      <c r="C1245" s="153" t="s">
        <v>1229</v>
      </c>
      <c r="D1245" s="153" t="s">
        <v>1602</v>
      </c>
      <c r="E1245" s="153" t="s">
        <v>1547</v>
      </c>
      <c r="F1245" s="153">
        <v>1</v>
      </c>
      <c r="G1245" s="153" t="s">
        <v>244</v>
      </c>
      <c r="H1245" s="153">
        <v>1</v>
      </c>
      <c r="I1245" s="153" t="s">
        <v>1842</v>
      </c>
      <c r="J1245" s="153" t="s">
        <v>1550</v>
      </c>
      <c r="K1245" s="153" t="s">
        <v>1438</v>
      </c>
      <c r="L1245" s="153"/>
      <c r="M1245" s="153" t="s">
        <v>245</v>
      </c>
      <c r="N1245" s="153">
        <v>900502698</v>
      </c>
      <c r="O1245" s="155">
        <v>3521008</v>
      </c>
      <c r="P1245" s="7"/>
      <c r="Q1245" s="12">
        <f>+IF(IFERROR(VLOOKUP(Tabla3[[#This Row],[Column14]],Tabla4[[NIT]:[TOTAL CREDITO]],3,FALSE),0)="",0,IFERROR(VLOOKUP(Tabla3[[#This Row],[Column14]],Tabla4[[NIT]:[TOTAL CREDITO]],3,FALSE),0))</f>
        <v>4569000</v>
      </c>
      <c r="R1245" s="9">
        <f>+IFERROR(VLOOKUP(Tabla3[[#This Row],[Column14]],Tabla4[[NIT]:[TOTAL CREDITO]],6,FALSE),0)</f>
        <v>0</v>
      </c>
      <c r="S12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5" s="5"/>
      <c r="AL1245"/>
    </row>
    <row r="1246" spans="1:38" ht="15" customHeight="1">
      <c r="A1246" s="153" t="s">
        <v>1841</v>
      </c>
      <c r="B1246" s="154">
        <v>42982</v>
      </c>
      <c r="C1246" s="153" t="s">
        <v>1229</v>
      </c>
      <c r="D1246" s="153" t="s">
        <v>1602</v>
      </c>
      <c r="E1246" s="153" t="s">
        <v>1547</v>
      </c>
      <c r="F1246" s="153">
        <v>1</v>
      </c>
      <c r="G1246" s="153" t="s">
        <v>244</v>
      </c>
      <c r="H1246" s="153">
        <v>1</v>
      </c>
      <c r="I1246" s="153" t="s">
        <v>1842</v>
      </c>
      <c r="J1246" s="153" t="s">
        <v>1428</v>
      </c>
      <c r="K1246" s="153" t="s">
        <v>32</v>
      </c>
      <c r="L1246" s="153"/>
      <c r="M1246" s="153" t="s">
        <v>245</v>
      </c>
      <c r="N1246" s="153">
        <v>900502698</v>
      </c>
      <c r="O1246" s="155">
        <v>3067227</v>
      </c>
      <c r="P1246" s="7"/>
      <c r="Q1246" s="12">
        <f>+IF(IFERROR(VLOOKUP(Tabla3[[#This Row],[Column14]],Tabla4[[NIT]:[TOTAL CREDITO]],3,FALSE),0)="",0,IFERROR(VLOOKUP(Tabla3[[#This Row],[Column14]],Tabla4[[NIT]:[TOTAL CREDITO]],3,FALSE),0))</f>
        <v>4569000</v>
      </c>
      <c r="R1246" s="9">
        <f>+IFERROR(VLOOKUP(Tabla3[[#This Row],[Column14]],Tabla4[[NIT]:[TOTAL CREDITO]],6,FALSE),0)</f>
        <v>0</v>
      </c>
      <c r="S12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6" s="5"/>
      <c r="AL1246"/>
    </row>
    <row r="1247" spans="1:38" ht="15" customHeight="1">
      <c r="A1247" s="153" t="s">
        <v>1841</v>
      </c>
      <c r="B1247" s="154">
        <v>42982</v>
      </c>
      <c r="C1247" s="153" t="s">
        <v>1229</v>
      </c>
      <c r="D1247" s="153" t="s">
        <v>1602</v>
      </c>
      <c r="E1247" s="153" t="s">
        <v>1547</v>
      </c>
      <c r="F1247" s="153">
        <v>1</v>
      </c>
      <c r="G1247" s="153" t="s">
        <v>244</v>
      </c>
      <c r="H1247" s="153">
        <v>1</v>
      </c>
      <c r="I1247" s="153" t="s">
        <v>1842</v>
      </c>
      <c r="J1247" s="153" t="s">
        <v>1433</v>
      </c>
      <c r="K1247" s="153" t="s">
        <v>1447</v>
      </c>
      <c r="L1247" s="153"/>
      <c r="M1247" s="153" t="s">
        <v>245</v>
      </c>
      <c r="N1247" s="153">
        <v>900502698</v>
      </c>
      <c r="O1247" s="155">
        <v>3941176</v>
      </c>
      <c r="P1247" s="7"/>
      <c r="Q1247" s="12">
        <f>+IF(IFERROR(VLOOKUP(Tabla3[[#This Row],[Column14]],Tabla4[[NIT]:[TOTAL CREDITO]],3,FALSE),0)="",0,IFERROR(VLOOKUP(Tabla3[[#This Row],[Column14]],Tabla4[[NIT]:[TOTAL CREDITO]],3,FALSE),0))</f>
        <v>4569000</v>
      </c>
      <c r="R1247" s="9">
        <f>+IFERROR(VLOOKUP(Tabla3[[#This Row],[Column14]],Tabla4[[NIT]:[TOTAL CREDITO]],6,FALSE),0)</f>
        <v>0</v>
      </c>
      <c r="S12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7" s="5"/>
      <c r="AL1247"/>
    </row>
    <row r="1248" spans="1:38" ht="15" customHeight="1">
      <c r="A1248" s="153" t="s">
        <v>1841</v>
      </c>
      <c r="B1248" s="154">
        <v>42982</v>
      </c>
      <c r="C1248" s="153" t="s">
        <v>1229</v>
      </c>
      <c r="D1248" s="153" t="s">
        <v>1602</v>
      </c>
      <c r="E1248" s="153" t="s">
        <v>1547</v>
      </c>
      <c r="F1248" s="153">
        <v>1</v>
      </c>
      <c r="G1248" s="153" t="s">
        <v>244</v>
      </c>
      <c r="H1248" s="153">
        <v>1</v>
      </c>
      <c r="I1248" s="153" t="s">
        <v>1842</v>
      </c>
      <c r="J1248" s="153" t="s">
        <v>1437</v>
      </c>
      <c r="K1248" s="153" t="s">
        <v>1438</v>
      </c>
      <c r="L1248" s="153"/>
      <c r="M1248" s="153" t="s">
        <v>245</v>
      </c>
      <c r="N1248" s="153">
        <v>900502698</v>
      </c>
      <c r="O1248" s="155">
        <v>3696639</v>
      </c>
      <c r="P1248" s="7"/>
      <c r="Q1248" s="12">
        <f>+IF(IFERROR(VLOOKUP(Tabla3[[#This Row],[Column14]],Tabla4[[NIT]:[TOTAL CREDITO]],3,FALSE),0)="",0,IFERROR(VLOOKUP(Tabla3[[#This Row],[Column14]],Tabla4[[NIT]:[TOTAL CREDITO]],3,FALSE),0))</f>
        <v>4569000</v>
      </c>
      <c r="R1248" s="9">
        <f>+IFERROR(VLOOKUP(Tabla3[[#This Row],[Column14]],Tabla4[[NIT]:[TOTAL CREDITO]],6,FALSE),0)</f>
        <v>0</v>
      </c>
      <c r="S12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8" s="5"/>
      <c r="AL1248"/>
    </row>
    <row r="1249" spans="1:38" ht="15" customHeight="1">
      <c r="A1249" s="153" t="s">
        <v>1843</v>
      </c>
      <c r="B1249" s="154">
        <v>42982</v>
      </c>
      <c r="C1249" s="153" t="s">
        <v>1229</v>
      </c>
      <c r="D1249" s="153" t="s">
        <v>1602</v>
      </c>
      <c r="E1249" s="153" t="s">
        <v>1547</v>
      </c>
      <c r="F1249" s="153">
        <v>1</v>
      </c>
      <c r="G1249" s="153" t="s">
        <v>314</v>
      </c>
      <c r="H1249" s="153">
        <v>1</v>
      </c>
      <c r="I1249" s="153" t="s">
        <v>314</v>
      </c>
      <c r="J1249" s="153" t="s">
        <v>1442</v>
      </c>
      <c r="K1249" s="153" t="s">
        <v>16</v>
      </c>
      <c r="L1249" s="153"/>
      <c r="M1249" s="153" t="s">
        <v>315</v>
      </c>
      <c r="N1249" s="153">
        <v>10896832</v>
      </c>
      <c r="O1249" s="155">
        <v>11496063</v>
      </c>
      <c r="P1249" s="7"/>
      <c r="Q1249" s="12">
        <f>+IF(IFERROR(VLOOKUP(Tabla3[[#This Row],[Column14]],Tabla4[[NIT]:[TOTAL CREDITO]],3,FALSE),0)="",0,IFERROR(VLOOKUP(Tabla3[[#This Row],[Column14]],Tabla4[[NIT]:[TOTAL CREDITO]],3,FALSE),0))</f>
        <v>0</v>
      </c>
      <c r="R1249" s="9">
        <f>+IFERROR(VLOOKUP(Tabla3[[#This Row],[Column14]],Tabla4[[NIT]:[TOTAL CREDITO]],6,FALSE),0)</f>
        <v>42903860</v>
      </c>
      <c r="S12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49" s="5"/>
      <c r="AL1249"/>
    </row>
    <row r="1250" spans="1:38" ht="15" customHeight="1">
      <c r="A1250" s="153" t="s">
        <v>1843</v>
      </c>
      <c r="B1250" s="154">
        <v>42982</v>
      </c>
      <c r="C1250" s="153" t="s">
        <v>1229</v>
      </c>
      <c r="D1250" s="153" t="s">
        <v>1602</v>
      </c>
      <c r="E1250" s="153" t="s">
        <v>1547</v>
      </c>
      <c r="F1250" s="153">
        <v>1</v>
      </c>
      <c r="G1250" s="153" t="s">
        <v>314</v>
      </c>
      <c r="H1250" s="153">
        <v>1</v>
      </c>
      <c r="I1250" s="153" t="s">
        <v>314</v>
      </c>
      <c r="J1250" s="153" t="s">
        <v>1550</v>
      </c>
      <c r="K1250" s="153" t="s">
        <v>1426</v>
      </c>
      <c r="L1250" s="153"/>
      <c r="M1250" s="153" t="s">
        <v>315</v>
      </c>
      <c r="N1250" s="153">
        <v>10896832</v>
      </c>
      <c r="O1250" s="155">
        <v>3521008</v>
      </c>
      <c r="P1250" s="7"/>
      <c r="Q1250" s="12">
        <f>+IF(IFERROR(VLOOKUP(Tabla3[[#This Row],[Column14]],Tabla4[[NIT]:[TOTAL CREDITO]],3,FALSE),0)="",0,IFERROR(VLOOKUP(Tabla3[[#This Row],[Column14]],Tabla4[[NIT]:[TOTAL CREDITO]],3,FALSE),0))</f>
        <v>0</v>
      </c>
      <c r="R1250" s="9">
        <f>+IFERROR(VLOOKUP(Tabla3[[#This Row],[Column14]],Tabla4[[NIT]:[TOTAL CREDITO]],6,FALSE),0)</f>
        <v>42903860</v>
      </c>
      <c r="S12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0" s="5"/>
      <c r="AL1250"/>
    </row>
    <row r="1251" spans="1:38" ht="15" customHeight="1">
      <c r="A1251" s="153" t="s">
        <v>1843</v>
      </c>
      <c r="B1251" s="154">
        <v>42982</v>
      </c>
      <c r="C1251" s="153" t="s">
        <v>1229</v>
      </c>
      <c r="D1251" s="153" t="s">
        <v>1602</v>
      </c>
      <c r="E1251" s="153" t="s">
        <v>1547</v>
      </c>
      <c r="F1251" s="153">
        <v>1</v>
      </c>
      <c r="G1251" s="153" t="s">
        <v>314</v>
      </c>
      <c r="H1251" s="153">
        <v>1</v>
      </c>
      <c r="I1251" s="153" t="s">
        <v>314</v>
      </c>
      <c r="J1251" s="153" t="s">
        <v>1428</v>
      </c>
      <c r="K1251" s="153" t="s">
        <v>1430</v>
      </c>
      <c r="L1251" s="153"/>
      <c r="M1251" s="153" t="s">
        <v>315</v>
      </c>
      <c r="N1251" s="153">
        <v>10896832</v>
      </c>
      <c r="O1251" s="155">
        <v>3067227</v>
      </c>
      <c r="P1251" s="7"/>
      <c r="Q1251" s="12">
        <f>+IF(IFERROR(VLOOKUP(Tabla3[[#This Row],[Column14]],Tabla4[[NIT]:[TOTAL CREDITO]],3,FALSE),0)="",0,IFERROR(VLOOKUP(Tabla3[[#This Row],[Column14]],Tabla4[[NIT]:[TOTAL CREDITO]],3,FALSE),0))</f>
        <v>0</v>
      </c>
      <c r="R1251" s="9">
        <f>+IFERROR(VLOOKUP(Tabla3[[#This Row],[Column14]],Tabla4[[NIT]:[TOTAL CREDITO]],6,FALSE),0)</f>
        <v>42903860</v>
      </c>
      <c r="S12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1" s="5"/>
      <c r="AL1251"/>
    </row>
    <row r="1252" spans="1:38" ht="15" customHeight="1">
      <c r="A1252" s="153" t="s">
        <v>1844</v>
      </c>
      <c r="B1252" s="154">
        <v>42982</v>
      </c>
      <c r="C1252" s="153" t="s">
        <v>1229</v>
      </c>
      <c r="D1252" s="153" t="s">
        <v>1602</v>
      </c>
      <c r="E1252" s="153" t="s">
        <v>1547</v>
      </c>
      <c r="F1252" s="153">
        <v>1</v>
      </c>
      <c r="G1252" s="153" t="s">
        <v>246</v>
      </c>
      <c r="H1252" s="153">
        <v>1</v>
      </c>
      <c r="I1252" s="153" t="s">
        <v>246</v>
      </c>
      <c r="J1252" s="153" t="s">
        <v>1550</v>
      </c>
      <c r="K1252" s="153" t="s">
        <v>1438</v>
      </c>
      <c r="L1252" s="153"/>
      <c r="M1252" s="153" t="s">
        <v>247</v>
      </c>
      <c r="N1252" s="153">
        <v>900473906</v>
      </c>
      <c r="O1252" s="155">
        <v>3521008</v>
      </c>
      <c r="P1252" s="7"/>
      <c r="Q1252" s="12">
        <f>+IF(IFERROR(VLOOKUP(Tabla3[[#This Row],[Column14]],Tabla4[[NIT]:[TOTAL CREDITO]],3,FALSE),0)="",0,IFERROR(VLOOKUP(Tabla3[[#This Row],[Column14]],Tabla4[[NIT]:[TOTAL CREDITO]],3,FALSE),0))</f>
        <v>0</v>
      </c>
      <c r="R1252" s="9">
        <f>+IFERROR(VLOOKUP(Tabla3[[#This Row],[Column14]],Tabla4[[NIT]:[TOTAL CREDITO]],6,FALSE),0)</f>
        <v>5995608</v>
      </c>
      <c r="S12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2" s="5"/>
      <c r="AL1252"/>
    </row>
    <row r="1253" spans="1:38" ht="15" customHeight="1">
      <c r="A1253" s="153" t="s">
        <v>1844</v>
      </c>
      <c r="B1253" s="154">
        <v>42982</v>
      </c>
      <c r="C1253" s="153" t="s">
        <v>1229</v>
      </c>
      <c r="D1253" s="153" t="s">
        <v>1602</v>
      </c>
      <c r="E1253" s="153" t="s">
        <v>1547</v>
      </c>
      <c r="F1253" s="153">
        <v>1</v>
      </c>
      <c r="G1253" s="153" t="s">
        <v>246</v>
      </c>
      <c r="H1253" s="153">
        <v>1</v>
      </c>
      <c r="I1253" s="153" t="s">
        <v>246</v>
      </c>
      <c r="J1253" s="153" t="s">
        <v>1550</v>
      </c>
      <c r="K1253" s="153" t="s">
        <v>1426</v>
      </c>
      <c r="L1253" s="153"/>
      <c r="M1253" s="153" t="s">
        <v>247</v>
      </c>
      <c r="N1253" s="153">
        <v>900473906</v>
      </c>
      <c r="O1253" s="155">
        <v>3521008</v>
      </c>
      <c r="P1253" s="7"/>
      <c r="Q1253" s="12">
        <f>+IF(IFERROR(VLOOKUP(Tabla3[[#This Row],[Column14]],Tabla4[[NIT]:[TOTAL CREDITO]],3,FALSE),0)="",0,IFERROR(VLOOKUP(Tabla3[[#This Row],[Column14]],Tabla4[[NIT]:[TOTAL CREDITO]],3,FALSE),0))</f>
        <v>0</v>
      </c>
      <c r="R1253" s="9">
        <f>+IFERROR(VLOOKUP(Tabla3[[#This Row],[Column14]],Tabla4[[NIT]:[TOTAL CREDITO]],6,FALSE),0)</f>
        <v>5995608</v>
      </c>
      <c r="S12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3" s="5"/>
      <c r="AL1253"/>
    </row>
    <row r="1254" spans="1:38" ht="15" customHeight="1">
      <c r="A1254" s="153" t="s">
        <v>1844</v>
      </c>
      <c r="B1254" s="154">
        <v>42982</v>
      </c>
      <c r="C1254" s="153" t="s">
        <v>1229</v>
      </c>
      <c r="D1254" s="153" t="s">
        <v>1602</v>
      </c>
      <c r="E1254" s="153" t="s">
        <v>1547</v>
      </c>
      <c r="F1254" s="153">
        <v>1</v>
      </c>
      <c r="G1254" s="153" t="s">
        <v>246</v>
      </c>
      <c r="H1254" s="153">
        <v>1</v>
      </c>
      <c r="I1254" s="153" t="s">
        <v>246</v>
      </c>
      <c r="J1254" s="153" t="s">
        <v>1428</v>
      </c>
      <c r="K1254" s="153" t="s">
        <v>1430</v>
      </c>
      <c r="L1254" s="153"/>
      <c r="M1254" s="153" t="s">
        <v>247</v>
      </c>
      <c r="N1254" s="153">
        <v>900473906</v>
      </c>
      <c r="O1254" s="155">
        <v>3067227</v>
      </c>
      <c r="P1254" s="7"/>
      <c r="Q1254" s="12">
        <f>+IF(IFERROR(VLOOKUP(Tabla3[[#This Row],[Column14]],Tabla4[[NIT]:[TOTAL CREDITO]],3,FALSE),0)="",0,IFERROR(VLOOKUP(Tabla3[[#This Row],[Column14]],Tabla4[[NIT]:[TOTAL CREDITO]],3,FALSE),0))</f>
        <v>0</v>
      </c>
      <c r="R1254" s="9">
        <f>+IFERROR(VLOOKUP(Tabla3[[#This Row],[Column14]],Tabla4[[NIT]:[TOTAL CREDITO]],6,FALSE),0)</f>
        <v>5995608</v>
      </c>
      <c r="S12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4" s="5"/>
      <c r="AL1254"/>
    </row>
    <row r="1255" spans="1:38" ht="15" customHeight="1">
      <c r="A1255" s="153" t="s">
        <v>1844</v>
      </c>
      <c r="B1255" s="154">
        <v>42982</v>
      </c>
      <c r="C1255" s="153" t="s">
        <v>1229</v>
      </c>
      <c r="D1255" s="153" t="s">
        <v>1602</v>
      </c>
      <c r="E1255" s="153" t="s">
        <v>1547</v>
      </c>
      <c r="F1255" s="153">
        <v>1</v>
      </c>
      <c r="G1255" s="153" t="s">
        <v>246</v>
      </c>
      <c r="H1255" s="153">
        <v>1</v>
      </c>
      <c r="I1255" s="153" t="s">
        <v>246</v>
      </c>
      <c r="J1255" s="153" t="s">
        <v>1428</v>
      </c>
      <c r="K1255" s="153" t="s">
        <v>1429</v>
      </c>
      <c r="L1255" s="153"/>
      <c r="M1255" s="153" t="s">
        <v>247</v>
      </c>
      <c r="N1255" s="153">
        <v>900473906</v>
      </c>
      <c r="O1255" s="155">
        <v>3067227</v>
      </c>
      <c r="P1255" s="7"/>
      <c r="Q1255" s="12">
        <f>+IF(IFERROR(VLOOKUP(Tabla3[[#This Row],[Column14]],Tabla4[[NIT]:[TOTAL CREDITO]],3,FALSE),0)="",0,IFERROR(VLOOKUP(Tabla3[[#This Row],[Column14]],Tabla4[[NIT]:[TOTAL CREDITO]],3,FALSE),0))</f>
        <v>0</v>
      </c>
      <c r="R1255" s="9">
        <f>+IFERROR(VLOOKUP(Tabla3[[#This Row],[Column14]],Tabla4[[NIT]:[TOTAL CREDITO]],6,FALSE),0)</f>
        <v>5995608</v>
      </c>
      <c r="S12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5" s="5"/>
      <c r="AL1255"/>
    </row>
    <row r="1256" spans="1:38" ht="15" customHeight="1">
      <c r="A1256" s="153" t="s">
        <v>1844</v>
      </c>
      <c r="B1256" s="154">
        <v>42982</v>
      </c>
      <c r="C1256" s="153" t="s">
        <v>1229</v>
      </c>
      <c r="D1256" s="153" t="s">
        <v>1602</v>
      </c>
      <c r="E1256" s="153" t="s">
        <v>1547</v>
      </c>
      <c r="F1256" s="153">
        <v>2</v>
      </c>
      <c r="G1256" s="153" t="s">
        <v>246</v>
      </c>
      <c r="H1256" s="153">
        <v>2</v>
      </c>
      <c r="I1256" s="153" t="s">
        <v>246</v>
      </c>
      <c r="J1256" s="153" t="s">
        <v>1428</v>
      </c>
      <c r="K1256" s="153" t="s">
        <v>32</v>
      </c>
      <c r="L1256" s="153"/>
      <c r="M1256" s="153" t="s">
        <v>247</v>
      </c>
      <c r="N1256" s="153">
        <v>900473906</v>
      </c>
      <c r="O1256" s="155">
        <v>3067227</v>
      </c>
      <c r="P1256" s="7"/>
      <c r="Q1256" s="12">
        <f>+IF(IFERROR(VLOOKUP(Tabla3[[#This Row],[Column14]],Tabla4[[NIT]:[TOTAL CREDITO]],3,FALSE),0)="",0,IFERROR(VLOOKUP(Tabla3[[#This Row],[Column14]],Tabla4[[NIT]:[TOTAL CREDITO]],3,FALSE),0))</f>
        <v>0</v>
      </c>
      <c r="R1256" s="9">
        <f>+IFERROR(VLOOKUP(Tabla3[[#This Row],[Column14]],Tabla4[[NIT]:[TOTAL CREDITO]],6,FALSE),0)</f>
        <v>5995608</v>
      </c>
      <c r="S12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6" s="5"/>
      <c r="AL1256"/>
    </row>
    <row r="1257" spans="1:38" ht="15" customHeight="1">
      <c r="A1257" s="153" t="s">
        <v>1844</v>
      </c>
      <c r="B1257" s="154">
        <v>42982</v>
      </c>
      <c r="C1257" s="153" t="s">
        <v>1229</v>
      </c>
      <c r="D1257" s="153" t="s">
        <v>1602</v>
      </c>
      <c r="E1257" s="153" t="s">
        <v>1547</v>
      </c>
      <c r="F1257" s="153">
        <v>2</v>
      </c>
      <c r="G1257" s="153" t="s">
        <v>246</v>
      </c>
      <c r="H1257" s="153">
        <v>2</v>
      </c>
      <c r="I1257" s="153" t="s">
        <v>246</v>
      </c>
      <c r="J1257" s="153" t="s">
        <v>1437</v>
      </c>
      <c r="K1257" s="153" t="s">
        <v>16</v>
      </c>
      <c r="L1257" s="153"/>
      <c r="M1257" s="153" t="s">
        <v>247</v>
      </c>
      <c r="N1257" s="153">
        <v>900473906</v>
      </c>
      <c r="O1257" s="155">
        <v>3696639</v>
      </c>
      <c r="P1257" s="7"/>
      <c r="Q1257" s="12">
        <f>+IF(IFERROR(VLOOKUP(Tabla3[[#This Row],[Column14]],Tabla4[[NIT]:[TOTAL CREDITO]],3,FALSE),0)="",0,IFERROR(VLOOKUP(Tabla3[[#This Row],[Column14]],Tabla4[[NIT]:[TOTAL CREDITO]],3,FALSE),0))</f>
        <v>0</v>
      </c>
      <c r="R1257" s="9">
        <f>+IFERROR(VLOOKUP(Tabla3[[#This Row],[Column14]],Tabla4[[NIT]:[TOTAL CREDITO]],6,FALSE),0)</f>
        <v>5995608</v>
      </c>
      <c r="S12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57" s="5"/>
      <c r="AL1257"/>
    </row>
    <row r="1258" spans="1:38" ht="15" customHeight="1">
      <c r="A1258" s="153" t="s">
        <v>1845</v>
      </c>
      <c r="B1258" s="154">
        <v>42982</v>
      </c>
      <c r="C1258" s="153" t="s">
        <v>1229</v>
      </c>
      <c r="D1258" s="153" t="s">
        <v>1602</v>
      </c>
      <c r="E1258" s="153" t="s">
        <v>1547</v>
      </c>
      <c r="F1258" s="153">
        <v>1</v>
      </c>
      <c r="G1258" s="153" t="s">
        <v>163</v>
      </c>
      <c r="H1258" s="153">
        <v>1</v>
      </c>
      <c r="I1258" s="153" t="s">
        <v>1846</v>
      </c>
      <c r="J1258" s="153" t="s">
        <v>27</v>
      </c>
      <c r="K1258" s="153" t="s">
        <v>16</v>
      </c>
      <c r="L1258" s="153"/>
      <c r="M1258" s="153" t="s">
        <v>164</v>
      </c>
      <c r="N1258" s="153">
        <v>900086154</v>
      </c>
      <c r="O1258" s="155">
        <v>5789916</v>
      </c>
      <c r="P1258" s="7"/>
      <c r="Q1258" s="12">
        <f>+IF(IFERROR(VLOOKUP(Tabla3[[#This Row],[Column14]],Tabla4[[NIT]:[TOTAL CREDITO]],3,FALSE),0)="",0,IFERROR(VLOOKUP(Tabla3[[#This Row],[Column14]],Tabla4[[NIT]:[TOTAL CREDITO]],3,FALSE),0))</f>
        <v>2510245</v>
      </c>
      <c r="R1258" s="9">
        <f>+IFERROR(VLOOKUP(Tabla3[[#This Row],[Column14]],Tabla4[[NIT]:[TOTAL CREDITO]],6,FALSE),0)</f>
        <v>0</v>
      </c>
      <c r="S12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58" s="5"/>
      <c r="AL1258"/>
    </row>
    <row r="1259" spans="1:38" ht="15" customHeight="1">
      <c r="A1259" s="153" t="s">
        <v>1847</v>
      </c>
      <c r="B1259" s="154">
        <v>42983</v>
      </c>
      <c r="C1259" s="153" t="s">
        <v>1229</v>
      </c>
      <c r="D1259" s="153" t="s">
        <v>1602</v>
      </c>
      <c r="E1259" s="153" t="s">
        <v>1547</v>
      </c>
      <c r="F1259" s="153">
        <v>1</v>
      </c>
      <c r="G1259" s="153" t="s">
        <v>152</v>
      </c>
      <c r="H1259" s="153">
        <v>1</v>
      </c>
      <c r="I1259" s="153" t="s">
        <v>152</v>
      </c>
      <c r="J1259" s="153" t="s">
        <v>27</v>
      </c>
      <c r="K1259" s="153" t="s">
        <v>16</v>
      </c>
      <c r="L1259" s="153"/>
      <c r="M1259" s="153" t="s">
        <v>153</v>
      </c>
      <c r="N1259" s="153">
        <v>900371112</v>
      </c>
      <c r="O1259" s="155">
        <v>5789916</v>
      </c>
      <c r="P1259" s="7"/>
      <c r="Q1259" s="12">
        <f>+IF(IFERROR(VLOOKUP(Tabla3[[#This Row],[Column14]],Tabla4[[NIT]:[TOTAL CREDITO]],3,FALSE),0)="",0,IFERROR(VLOOKUP(Tabla3[[#This Row],[Column14]],Tabla4[[NIT]:[TOTAL CREDITO]],3,FALSE),0))</f>
        <v>567963</v>
      </c>
      <c r="R1259" s="9">
        <f>+IFERROR(VLOOKUP(Tabla3[[#This Row],[Column14]],Tabla4[[NIT]:[TOTAL CREDITO]],6,FALSE),0)</f>
        <v>0</v>
      </c>
      <c r="S12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59" s="5"/>
      <c r="AL1259"/>
    </row>
    <row r="1260" spans="1:38" ht="15" customHeight="1">
      <c r="A1260" s="153" t="s">
        <v>1847</v>
      </c>
      <c r="B1260" s="154">
        <v>42983</v>
      </c>
      <c r="C1260" s="153" t="s">
        <v>1229</v>
      </c>
      <c r="D1260" s="153" t="s">
        <v>1602</v>
      </c>
      <c r="E1260" s="153" t="s">
        <v>1547</v>
      </c>
      <c r="F1260" s="153">
        <v>1</v>
      </c>
      <c r="G1260" s="153" t="s">
        <v>152</v>
      </c>
      <c r="H1260" s="153">
        <v>1</v>
      </c>
      <c r="I1260" s="153" t="s">
        <v>152</v>
      </c>
      <c r="J1260" s="153" t="s">
        <v>27</v>
      </c>
      <c r="K1260" s="153" t="s">
        <v>26</v>
      </c>
      <c r="L1260" s="153"/>
      <c r="M1260" s="153" t="s">
        <v>153</v>
      </c>
      <c r="N1260" s="153">
        <v>900371112</v>
      </c>
      <c r="O1260" s="155">
        <v>5789916</v>
      </c>
      <c r="P1260" s="7"/>
      <c r="Q1260" s="12">
        <f>+IF(IFERROR(VLOOKUP(Tabla3[[#This Row],[Column14]],Tabla4[[NIT]:[TOTAL CREDITO]],3,FALSE),0)="",0,IFERROR(VLOOKUP(Tabla3[[#This Row],[Column14]],Tabla4[[NIT]:[TOTAL CREDITO]],3,FALSE),0))</f>
        <v>567963</v>
      </c>
      <c r="R1260" s="9">
        <f>+IFERROR(VLOOKUP(Tabla3[[#This Row],[Column14]],Tabla4[[NIT]:[TOTAL CREDITO]],6,FALSE),0)</f>
        <v>0</v>
      </c>
      <c r="S12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60" s="5"/>
      <c r="AL1260"/>
    </row>
    <row r="1261" spans="1:38" ht="15" customHeight="1">
      <c r="A1261" s="153" t="s">
        <v>1847</v>
      </c>
      <c r="B1261" s="154">
        <v>42983</v>
      </c>
      <c r="C1261" s="153" t="s">
        <v>1229</v>
      </c>
      <c r="D1261" s="153" t="s">
        <v>1602</v>
      </c>
      <c r="E1261" s="153" t="s">
        <v>1547</v>
      </c>
      <c r="F1261" s="153">
        <v>1</v>
      </c>
      <c r="G1261" s="153" t="s">
        <v>152</v>
      </c>
      <c r="H1261" s="153">
        <v>1</v>
      </c>
      <c r="I1261" s="153" t="s">
        <v>152</v>
      </c>
      <c r="J1261" s="153" t="s">
        <v>352</v>
      </c>
      <c r="K1261" s="153" t="s">
        <v>353</v>
      </c>
      <c r="L1261" s="153"/>
      <c r="M1261" s="153" t="s">
        <v>153</v>
      </c>
      <c r="N1261" s="153">
        <v>900371112</v>
      </c>
      <c r="O1261" s="155">
        <v>6133613</v>
      </c>
      <c r="P1261" s="7"/>
      <c r="Q1261" s="12">
        <f>+IF(IFERROR(VLOOKUP(Tabla3[[#This Row],[Column14]],Tabla4[[NIT]:[TOTAL CREDITO]],3,FALSE),0)="",0,IFERROR(VLOOKUP(Tabla3[[#This Row],[Column14]],Tabla4[[NIT]:[TOTAL CREDITO]],3,FALSE),0))</f>
        <v>567963</v>
      </c>
      <c r="R1261" s="9">
        <f>+IFERROR(VLOOKUP(Tabla3[[#This Row],[Column14]],Tabla4[[NIT]:[TOTAL CREDITO]],6,FALSE),0)</f>
        <v>0</v>
      </c>
      <c r="S12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61" s="5"/>
      <c r="AL1261"/>
    </row>
    <row r="1262" spans="1:38" ht="15" customHeight="1">
      <c r="A1262" s="153" t="s">
        <v>1848</v>
      </c>
      <c r="B1262" s="154">
        <v>42983</v>
      </c>
      <c r="C1262" s="153" t="s">
        <v>1545</v>
      </c>
      <c r="D1262" s="153" t="s">
        <v>1602</v>
      </c>
      <c r="E1262" s="153" t="s">
        <v>1547</v>
      </c>
      <c r="F1262" s="153">
        <v>2</v>
      </c>
      <c r="G1262" s="153" t="s">
        <v>262</v>
      </c>
      <c r="H1262" s="153">
        <v>2</v>
      </c>
      <c r="I1262" s="153" t="s">
        <v>262</v>
      </c>
      <c r="J1262" s="153" t="s">
        <v>14</v>
      </c>
      <c r="K1262" s="153" t="s">
        <v>16</v>
      </c>
      <c r="L1262" s="153"/>
      <c r="M1262" s="153" t="s">
        <v>263</v>
      </c>
      <c r="N1262" s="153">
        <v>8357438</v>
      </c>
      <c r="O1262" s="155">
        <v>3360504</v>
      </c>
      <c r="P1262" s="7"/>
      <c r="Q1262" s="12">
        <f>+IF(IFERROR(VLOOKUP(Tabla3[[#This Row],[Column14]],Tabla4[[NIT]:[TOTAL CREDITO]],3,FALSE),0)="",0,IFERROR(VLOOKUP(Tabla3[[#This Row],[Column14]],Tabla4[[NIT]:[TOTAL CREDITO]],3,FALSE),0))</f>
        <v>0</v>
      </c>
      <c r="R1262" s="9">
        <f>+IFERROR(VLOOKUP(Tabla3[[#This Row],[Column14]],Tabla4[[NIT]:[TOTAL CREDITO]],6,FALSE),0)</f>
        <v>220000000</v>
      </c>
      <c r="S12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2" s="5"/>
      <c r="AL1262"/>
    </row>
    <row r="1263" spans="1:38" ht="15" customHeight="1">
      <c r="A1263" s="153" t="s">
        <v>1848</v>
      </c>
      <c r="B1263" s="154">
        <v>42983</v>
      </c>
      <c r="C1263" s="153" t="s">
        <v>1545</v>
      </c>
      <c r="D1263" s="153" t="s">
        <v>1602</v>
      </c>
      <c r="E1263" s="153" t="s">
        <v>1547</v>
      </c>
      <c r="F1263" s="153">
        <v>1</v>
      </c>
      <c r="G1263" s="153" t="s">
        <v>262</v>
      </c>
      <c r="H1263" s="153">
        <v>1</v>
      </c>
      <c r="I1263" s="153" t="s">
        <v>262</v>
      </c>
      <c r="J1263" s="153" t="s">
        <v>14</v>
      </c>
      <c r="K1263" s="153" t="s">
        <v>15</v>
      </c>
      <c r="L1263" s="153"/>
      <c r="M1263" s="153" t="s">
        <v>263</v>
      </c>
      <c r="N1263" s="153">
        <v>8357438</v>
      </c>
      <c r="O1263" s="155">
        <v>3360504</v>
      </c>
      <c r="P1263" s="7"/>
      <c r="Q1263" s="12">
        <f>+IF(IFERROR(VLOOKUP(Tabla3[[#This Row],[Column14]],Tabla4[[NIT]:[TOTAL CREDITO]],3,FALSE),0)="",0,IFERROR(VLOOKUP(Tabla3[[#This Row],[Column14]],Tabla4[[NIT]:[TOTAL CREDITO]],3,FALSE),0))</f>
        <v>0</v>
      </c>
      <c r="R1263" s="9">
        <f>+IFERROR(VLOOKUP(Tabla3[[#This Row],[Column14]],Tabla4[[NIT]:[TOTAL CREDITO]],6,FALSE),0)</f>
        <v>220000000</v>
      </c>
      <c r="S12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3" s="5"/>
      <c r="AL1263"/>
    </row>
    <row r="1264" spans="1:38" ht="15" customHeight="1">
      <c r="A1264" s="153" t="s">
        <v>1848</v>
      </c>
      <c r="B1264" s="154">
        <v>42983</v>
      </c>
      <c r="C1264" s="153" t="s">
        <v>1545</v>
      </c>
      <c r="D1264" s="153" t="s">
        <v>1602</v>
      </c>
      <c r="E1264" s="153" t="s">
        <v>1547</v>
      </c>
      <c r="F1264" s="153">
        <v>4</v>
      </c>
      <c r="G1264" s="153" t="s">
        <v>262</v>
      </c>
      <c r="H1264" s="153">
        <v>4</v>
      </c>
      <c r="I1264" s="153" t="s">
        <v>262</v>
      </c>
      <c r="J1264" s="153" t="s">
        <v>27</v>
      </c>
      <c r="K1264" s="153" t="s">
        <v>32</v>
      </c>
      <c r="L1264" s="153"/>
      <c r="M1264" s="153" t="s">
        <v>263</v>
      </c>
      <c r="N1264" s="153">
        <v>8357438</v>
      </c>
      <c r="O1264" s="155">
        <v>5789916</v>
      </c>
      <c r="P1264" s="7"/>
      <c r="Q1264" s="12">
        <f>+IF(IFERROR(VLOOKUP(Tabla3[[#This Row],[Column14]],Tabla4[[NIT]:[TOTAL CREDITO]],3,FALSE),0)="",0,IFERROR(VLOOKUP(Tabla3[[#This Row],[Column14]],Tabla4[[NIT]:[TOTAL CREDITO]],3,FALSE),0))</f>
        <v>0</v>
      </c>
      <c r="R1264" s="9">
        <f>+IFERROR(VLOOKUP(Tabla3[[#This Row],[Column14]],Tabla4[[NIT]:[TOTAL CREDITO]],6,FALSE),0)</f>
        <v>220000000</v>
      </c>
      <c r="S12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4" s="5"/>
      <c r="AL1264"/>
    </row>
    <row r="1265" spans="1:38" ht="15" customHeight="1">
      <c r="A1265" s="153" t="s">
        <v>1848</v>
      </c>
      <c r="B1265" s="154">
        <v>42983</v>
      </c>
      <c r="C1265" s="153" t="s">
        <v>1545</v>
      </c>
      <c r="D1265" s="153" t="s">
        <v>1602</v>
      </c>
      <c r="E1265" s="153" t="s">
        <v>1547</v>
      </c>
      <c r="F1265" s="153">
        <v>3</v>
      </c>
      <c r="G1265" s="153" t="s">
        <v>262</v>
      </c>
      <c r="H1265" s="153">
        <v>3</v>
      </c>
      <c r="I1265" s="153" t="s">
        <v>262</v>
      </c>
      <c r="J1265" s="153" t="s">
        <v>27</v>
      </c>
      <c r="K1265" s="153" t="s">
        <v>16</v>
      </c>
      <c r="L1265" s="153"/>
      <c r="M1265" s="153" t="s">
        <v>263</v>
      </c>
      <c r="N1265" s="153">
        <v>8357438</v>
      </c>
      <c r="O1265" s="155">
        <v>5789916</v>
      </c>
      <c r="P1265" s="7"/>
      <c r="Q1265" s="12">
        <f>+IF(IFERROR(VLOOKUP(Tabla3[[#This Row],[Column14]],Tabla4[[NIT]:[TOTAL CREDITO]],3,FALSE),0)="",0,IFERROR(VLOOKUP(Tabla3[[#This Row],[Column14]],Tabla4[[NIT]:[TOTAL CREDITO]],3,FALSE),0))</f>
        <v>0</v>
      </c>
      <c r="R1265" s="9">
        <f>+IFERROR(VLOOKUP(Tabla3[[#This Row],[Column14]],Tabla4[[NIT]:[TOTAL CREDITO]],6,FALSE),0)</f>
        <v>220000000</v>
      </c>
      <c r="S12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5" s="5"/>
      <c r="AL1265"/>
    </row>
    <row r="1266" spans="1:38" ht="15" customHeight="1">
      <c r="A1266" s="153" t="s">
        <v>1848</v>
      </c>
      <c r="B1266" s="154">
        <v>42983</v>
      </c>
      <c r="C1266" s="153" t="s">
        <v>1545</v>
      </c>
      <c r="D1266" s="153" t="s">
        <v>1602</v>
      </c>
      <c r="E1266" s="153" t="s">
        <v>1547</v>
      </c>
      <c r="F1266" s="153">
        <v>3</v>
      </c>
      <c r="G1266" s="153" t="s">
        <v>262</v>
      </c>
      <c r="H1266" s="153">
        <v>3</v>
      </c>
      <c r="I1266" s="153" t="s">
        <v>262</v>
      </c>
      <c r="J1266" s="153" t="s">
        <v>27</v>
      </c>
      <c r="K1266" s="153" t="s">
        <v>26</v>
      </c>
      <c r="L1266" s="153"/>
      <c r="M1266" s="153" t="s">
        <v>263</v>
      </c>
      <c r="N1266" s="153">
        <v>8357438</v>
      </c>
      <c r="O1266" s="155">
        <v>5789916</v>
      </c>
      <c r="P1266" s="7"/>
      <c r="Q1266" s="12">
        <f>+IF(IFERROR(VLOOKUP(Tabla3[[#This Row],[Column14]],Tabla4[[NIT]:[TOTAL CREDITO]],3,FALSE),0)="",0,IFERROR(VLOOKUP(Tabla3[[#This Row],[Column14]],Tabla4[[NIT]:[TOTAL CREDITO]],3,FALSE),0))</f>
        <v>0</v>
      </c>
      <c r="R1266" s="9">
        <f>+IFERROR(VLOOKUP(Tabla3[[#This Row],[Column14]],Tabla4[[NIT]:[TOTAL CREDITO]],6,FALSE),0)</f>
        <v>220000000</v>
      </c>
      <c r="S12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6" s="5"/>
      <c r="AL1266"/>
    </row>
    <row r="1267" spans="1:38" ht="15" customHeight="1">
      <c r="A1267" s="153" t="s">
        <v>1848</v>
      </c>
      <c r="B1267" s="154">
        <v>42983</v>
      </c>
      <c r="C1267" s="153" t="s">
        <v>1545</v>
      </c>
      <c r="D1267" s="153" t="s">
        <v>1602</v>
      </c>
      <c r="E1267" s="153" t="s">
        <v>1547</v>
      </c>
      <c r="F1267" s="153">
        <v>1</v>
      </c>
      <c r="G1267" s="153" t="s">
        <v>262</v>
      </c>
      <c r="H1267" s="153">
        <v>1</v>
      </c>
      <c r="I1267" s="153" t="s">
        <v>262</v>
      </c>
      <c r="J1267" s="153" t="s">
        <v>352</v>
      </c>
      <c r="K1267" s="153" t="s">
        <v>353</v>
      </c>
      <c r="L1267" s="153"/>
      <c r="M1267" s="153" t="s">
        <v>263</v>
      </c>
      <c r="N1267" s="153">
        <v>8357438</v>
      </c>
      <c r="O1267" s="155">
        <v>6133613</v>
      </c>
      <c r="P1267" s="7"/>
      <c r="Q1267" s="12">
        <f>+IF(IFERROR(VLOOKUP(Tabla3[[#This Row],[Column14]],Tabla4[[NIT]:[TOTAL CREDITO]],3,FALSE),0)="",0,IFERROR(VLOOKUP(Tabla3[[#This Row],[Column14]],Tabla4[[NIT]:[TOTAL CREDITO]],3,FALSE),0))</f>
        <v>0</v>
      </c>
      <c r="R1267" s="9">
        <f>+IFERROR(VLOOKUP(Tabla3[[#This Row],[Column14]],Tabla4[[NIT]:[TOTAL CREDITO]],6,FALSE),0)</f>
        <v>220000000</v>
      </c>
      <c r="S12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7" s="5"/>
      <c r="AL1267"/>
    </row>
    <row r="1268" spans="1:38" ht="15" customHeight="1">
      <c r="A1268" s="153" t="s">
        <v>1848</v>
      </c>
      <c r="B1268" s="154">
        <v>42983</v>
      </c>
      <c r="C1268" s="153" t="s">
        <v>1545</v>
      </c>
      <c r="D1268" s="153" t="s">
        <v>1602</v>
      </c>
      <c r="E1268" s="153" t="s">
        <v>1547</v>
      </c>
      <c r="F1268" s="153">
        <v>1</v>
      </c>
      <c r="G1268" s="153" t="s">
        <v>262</v>
      </c>
      <c r="H1268" s="153">
        <v>1</v>
      </c>
      <c r="I1268" s="153" t="s">
        <v>262</v>
      </c>
      <c r="J1268" s="153" t="s">
        <v>1555</v>
      </c>
      <c r="K1268" s="153" t="s">
        <v>11</v>
      </c>
      <c r="L1268" s="153"/>
      <c r="M1268" s="153" t="s">
        <v>263</v>
      </c>
      <c r="N1268" s="153">
        <v>8357438</v>
      </c>
      <c r="O1268" s="155">
        <v>7730252</v>
      </c>
      <c r="P1268" s="7"/>
      <c r="Q1268" s="12">
        <f>+IF(IFERROR(VLOOKUP(Tabla3[[#This Row],[Column14]],Tabla4[[NIT]:[TOTAL CREDITO]],3,FALSE),0)="",0,IFERROR(VLOOKUP(Tabla3[[#This Row],[Column14]],Tabla4[[NIT]:[TOTAL CREDITO]],3,FALSE),0))</f>
        <v>0</v>
      </c>
      <c r="R1268" s="9">
        <f>+IFERROR(VLOOKUP(Tabla3[[#This Row],[Column14]],Tabla4[[NIT]:[TOTAL CREDITO]],6,FALSE),0)</f>
        <v>220000000</v>
      </c>
      <c r="S12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8" s="5"/>
      <c r="AL1268"/>
    </row>
    <row r="1269" spans="1:38" ht="15" customHeight="1">
      <c r="A1269" s="153" t="s">
        <v>1848</v>
      </c>
      <c r="B1269" s="154">
        <v>42983</v>
      </c>
      <c r="C1269" s="153" t="s">
        <v>1545</v>
      </c>
      <c r="D1269" s="153" t="s">
        <v>1602</v>
      </c>
      <c r="E1269" s="153" t="s">
        <v>1547</v>
      </c>
      <c r="F1269" s="153">
        <v>2</v>
      </c>
      <c r="G1269" s="153" t="s">
        <v>262</v>
      </c>
      <c r="H1269" s="153">
        <v>2</v>
      </c>
      <c r="I1269" s="153" t="s">
        <v>262</v>
      </c>
      <c r="J1269" s="153" t="s">
        <v>1428</v>
      </c>
      <c r="K1269" s="153" t="s">
        <v>32</v>
      </c>
      <c r="L1269" s="153"/>
      <c r="M1269" s="153" t="s">
        <v>263</v>
      </c>
      <c r="N1269" s="153">
        <v>8357438</v>
      </c>
      <c r="O1269" s="155">
        <v>3067227</v>
      </c>
      <c r="P1269" s="7"/>
      <c r="Q1269" s="12">
        <f>+IF(IFERROR(VLOOKUP(Tabla3[[#This Row],[Column14]],Tabla4[[NIT]:[TOTAL CREDITO]],3,FALSE),0)="",0,IFERROR(VLOOKUP(Tabla3[[#This Row],[Column14]],Tabla4[[NIT]:[TOTAL CREDITO]],3,FALSE),0))</f>
        <v>0</v>
      </c>
      <c r="R1269" s="9">
        <f>+IFERROR(VLOOKUP(Tabla3[[#This Row],[Column14]],Tabla4[[NIT]:[TOTAL CREDITO]],6,FALSE),0)</f>
        <v>220000000</v>
      </c>
      <c r="S12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69" s="5"/>
      <c r="AL1269"/>
    </row>
    <row r="1270" spans="1:38" ht="15" customHeight="1">
      <c r="A1270" s="153" t="s">
        <v>1849</v>
      </c>
      <c r="B1270" s="154">
        <v>42983</v>
      </c>
      <c r="C1270" s="153" t="s">
        <v>1229</v>
      </c>
      <c r="D1270" s="153" t="s">
        <v>1602</v>
      </c>
      <c r="E1270" s="153" t="s">
        <v>1547</v>
      </c>
      <c r="F1270" s="153">
        <v>3</v>
      </c>
      <c r="G1270" s="153" t="s">
        <v>156</v>
      </c>
      <c r="H1270" s="153">
        <v>3</v>
      </c>
      <c r="I1270" s="153" t="s">
        <v>1850</v>
      </c>
      <c r="J1270" s="153" t="s">
        <v>27</v>
      </c>
      <c r="K1270" s="153" t="s">
        <v>32</v>
      </c>
      <c r="L1270" s="153"/>
      <c r="M1270" s="153" t="s">
        <v>157</v>
      </c>
      <c r="N1270" s="153">
        <v>900593566</v>
      </c>
      <c r="O1270" s="155">
        <v>5789916</v>
      </c>
      <c r="P1270" s="7"/>
      <c r="Q1270" s="12">
        <f>+IF(IFERROR(VLOOKUP(Tabla3[[#This Row],[Column14]],Tabla4[[NIT]:[TOTAL CREDITO]],3,FALSE),0)="",0,IFERROR(VLOOKUP(Tabla3[[#This Row],[Column14]],Tabla4[[NIT]:[TOTAL CREDITO]],3,FALSE),0))</f>
        <v>0</v>
      </c>
      <c r="R1270" s="9">
        <f>+IFERROR(VLOOKUP(Tabla3[[#This Row],[Column14]],Tabla4[[NIT]:[TOTAL CREDITO]],6,FALSE),0)</f>
        <v>0</v>
      </c>
      <c r="S12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0" s="5"/>
      <c r="AL1270"/>
    </row>
    <row r="1271" spans="1:38" ht="15" customHeight="1">
      <c r="A1271" s="153" t="s">
        <v>1849</v>
      </c>
      <c r="B1271" s="154">
        <v>42983</v>
      </c>
      <c r="C1271" s="153" t="s">
        <v>1229</v>
      </c>
      <c r="D1271" s="153" t="s">
        <v>1602</v>
      </c>
      <c r="E1271" s="153" t="s">
        <v>1547</v>
      </c>
      <c r="F1271" s="153">
        <v>3</v>
      </c>
      <c r="G1271" s="153" t="s">
        <v>156</v>
      </c>
      <c r="H1271" s="153">
        <v>3</v>
      </c>
      <c r="I1271" s="153" t="s">
        <v>1850</v>
      </c>
      <c r="J1271" s="153" t="s">
        <v>27</v>
      </c>
      <c r="K1271" s="153" t="s">
        <v>16</v>
      </c>
      <c r="L1271" s="153"/>
      <c r="M1271" s="153" t="s">
        <v>157</v>
      </c>
      <c r="N1271" s="153">
        <v>900593566</v>
      </c>
      <c r="O1271" s="155">
        <v>5789916</v>
      </c>
      <c r="P1271" s="7"/>
      <c r="Q1271" s="12">
        <f>+IF(IFERROR(VLOOKUP(Tabla3[[#This Row],[Column14]],Tabla4[[NIT]:[TOTAL CREDITO]],3,FALSE),0)="",0,IFERROR(VLOOKUP(Tabla3[[#This Row],[Column14]],Tabla4[[NIT]:[TOTAL CREDITO]],3,FALSE),0))</f>
        <v>0</v>
      </c>
      <c r="R1271" s="9">
        <f>+IFERROR(VLOOKUP(Tabla3[[#This Row],[Column14]],Tabla4[[NIT]:[TOTAL CREDITO]],6,FALSE),0)</f>
        <v>0</v>
      </c>
      <c r="S12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1" s="5"/>
      <c r="AL1271"/>
    </row>
    <row r="1272" spans="1:38" ht="15" customHeight="1">
      <c r="A1272" s="153" t="s">
        <v>1849</v>
      </c>
      <c r="B1272" s="154">
        <v>42983</v>
      </c>
      <c r="C1272" s="153" t="s">
        <v>1229</v>
      </c>
      <c r="D1272" s="153" t="s">
        <v>1602</v>
      </c>
      <c r="E1272" s="153" t="s">
        <v>1547</v>
      </c>
      <c r="F1272" s="153">
        <v>7</v>
      </c>
      <c r="G1272" s="153" t="s">
        <v>156</v>
      </c>
      <c r="H1272" s="153">
        <v>7</v>
      </c>
      <c r="I1272" s="153" t="s">
        <v>1850</v>
      </c>
      <c r="J1272" s="153" t="s">
        <v>27</v>
      </c>
      <c r="K1272" s="153" t="s">
        <v>26</v>
      </c>
      <c r="L1272" s="153"/>
      <c r="M1272" s="153" t="s">
        <v>157</v>
      </c>
      <c r="N1272" s="153">
        <v>900593566</v>
      </c>
      <c r="O1272" s="155">
        <v>5789916</v>
      </c>
      <c r="P1272" s="7"/>
      <c r="Q1272" s="12">
        <f>+IF(IFERROR(VLOOKUP(Tabla3[[#This Row],[Column14]],Tabla4[[NIT]:[TOTAL CREDITO]],3,FALSE),0)="",0,IFERROR(VLOOKUP(Tabla3[[#This Row],[Column14]],Tabla4[[NIT]:[TOTAL CREDITO]],3,FALSE),0))</f>
        <v>0</v>
      </c>
      <c r="R1272" s="9">
        <f>+IFERROR(VLOOKUP(Tabla3[[#This Row],[Column14]],Tabla4[[NIT]:[TOTAL CREDITO]],6,FALSE),0)</f>
        <v>0</v>
      </c>
      <c r="S12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2" s="5"/>
      <c r="AL1272"/>
    </row>
    <row r="1273" spans="1:38" ht="15" customHeight="1">
      <c r="A1273" s="153" t="s">
        <v>1849</v>
      </c>
      <c r="B1273" s="154">
        <v>42983</v>
      </c>
      <c r="C1273" s="153" t="s">
        <v>1229</v>
      </c>
      <c r="D1273" s="153" t="s">
        <v>1602</v>
      </c>
      <c r="E1273" s="153" t="s">
        <v>1547</v>
      </c>
      <c r="F1273" s="153">
        <v>1</v>
      </c>
      <c r="G1273" s="153" t="s">
        <v>156</v>
      </c>
      <c r="H1273" s="153">
        <v>1</v>
      </c>
      <c r="I1273" s="153" t="s">
        <v>1850</v>
      </c>
      <c r="J1273" s="153" t="s">
        <v>1550</v>
      </c>
      <c r="K1273" s="153" t="s">
        <v>1426</v>
      </c>
      <c r="L1273" s="153"/>
      <c r="M1273" s="153" t="s">
        <v>157</v>
      </c>
      <c r="N1273" s="153">
        <v>900593566</v>
      </c>
      <c r="O1273" s="155">
        <v>3521008</v>
      </c>
      <c r="P1273" s="7"/>
      <c r="Q1273" s="12">
        <f>+IF(IFERROR(VLOOKUP(Tabla3[[#This Row],[Column14]],Tabla4[[NIT]:[TOTAL CREDITO]],3,FALSE),0)="",0,IFERROR(VLOOKUP(Tabla3[[#This Row],[Column14]],Tabla4[[NIT]:[TOTAL CREDITO]],3,FALSE),0))</f>
        <v>0</v>
      </c>
      <c r="R1273" s="9">
        <f>+IFERROR(VLOOKUP(Tabla3[[#This Row],[Column14]],Tabla4[[NIT]:[TOTAL CREDITO]],6,FALSE),0)</f>
        <v>0</v>
      </c>
      <c r="S12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3" s="5"/>
      <c r="AL1273"/>
    </row>
    <row r="1274" spans="1:38" ht="15" customHeight="1">
      <c r="A1274" s="153" t="s">
        <v>1849</v>
      </c>
      <c r="B1274" s="154">
        <v>42983</v>
      </c>
      <c r="C1274" s="153" t="s">
        <v>1229</v>
      </c>
      <c r="D1274" s="153" t="s">
        <v>1602</v>
      </c>
      <c r="E1274" s="153" t="s">
        <v>1547</v>
      </c>
      <c r="F1274" s="153">
        <v>1</v>
      </c>
      <c r="G1274" s="153" t="s">
        <v>156</v>
      </c>
      <c r="H1274" s="153">
        <v>1</v>
      </c>
      <c r="I1274" s="153" t="s">
        <v>1850</v>
      </c>
      <c r="J1274" s="153" t="s">
        <v>1428</v>
      </c>
      <c r="K1274" s="153" t="s">
        <v>1429</v>
      </c>
      <c r="L1274" s="153"/>
      <c r="M1274" s="153" t="s">
        <v>157</v>
      </c>
      <c r="N1274" s="153">
        <v>900593566</v>
      </c>
      <c r="O1274" s="155">
        <v>3067227</v>
      </c>
      <c r="P1274" s="7"/>
      <c r="Q1274" s="12">
        <f>+IF(IFERROR(VLOOKUP(Tabla3[[#This Row],[Column14]],Tabla4[[NIT]:[TOTAL CREDITO]],3,FALSE),0)="",0,IFERROR(VLOOKUP(Tabla3[[#This Row],[Column14]],Tabla4[[NIT]:[TOTAL CREDITO]],3,FALSE),0))</f>
        <v>0</v>
      </c>
      <c r="R1274" s="9">
        <f>+IFERROR(VLOOKUP(Tabla3[[#This Row],[Column14]],Tabla4[[NIT]:[TOTAL CREDITO]],6,FALSE),0)</f>
        <v>0</v>
      </c>
      <c r="S12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4" s="5"/>
      <c r="AL1274"/>
    </row>
    <row r="1275" spans="1:38" ht="15" customHeight="1">
      <c r="A1275" s="153" t="s">
        <v>1849</v>
      </c>
      <c r="B1275" s="154">
        <v>42983</v>
      </c>
      <c r="C1275" s="153" t="s">
        <v>1229</v>
      </c>
      <c r="D1275" s="153" t="s">
        <v>1602</v>
      </c>
      <c r="E1275" s="153" t="s">
        <v>1547</v>
      </c>
      <c r="F1275" s="153">
        <v>1</v>
      </c>
      <c r="G1275" s="153" t="s">
        <v>156</v>
      </c>
      <c r="H1275" s="153">
        <v>1</v>
      </c>
      <c r="I1275" s="153" t="s">
        <v>1850</v>
      </c>
      <c r="J1275" s="153" t="s">
        <v>1433</v>
      </c>
      <c r="K1275" s="153" t="s">
        <v>1426</v>
      </c>
      <c r="L1275" s="153"/>
      <c r="M1275" s="153" t="s">
        <v>157</v>
      </c>
      <c r="N1275" s="153">
        <v>900593566</v>
      </c>
      <c r="O1275" s="155">
        <v>3941176</v>
      </c>
      <c r="P1275" s="7"/>
      <c r="Q1275" s="12">
        <f>+IF(IFERROR(VLOOKUP(Tabla3[[#This Row],[Column14]],Tabla4[[NIT]:[TOTAL CREDITO]],3,FALSE),0)="",0,IFERROR(VLOOKUP(Tabla3[[#This Row],[Column14]],Tabla4[[NIT]:[TOTAL CREDITO]],3,FALSE),0))</f>
        <v>0</v>
      </c>
      <c r="R1275" s="9">
        <f>+IFERROR(VLOOKUP(Tabla3[[#This Row],[Column14]],Tabla4[[NIT]:[TOTAL CREDITO]],6,FALSE),0)</f>
        <v>0</v>
      </c>
      <c r="S12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5" s="5"/>
      <c r="AL1275"/>
    </row>
    <row r="1276" spans="1:38" ht="15" customHeight="1">
      <c r="A1276" s="153" t="s">
        <v>1849</v>
      </c>
      <c r="B1276" s="154">
        <v>42983</v>
      </c>
      <c r="C1276" s="153" t="s">
        <v>1229</v>
      </c>
      <c r="D1276" s="153" t="s">
        <v>1602</v>
      </c>
      <c r="E1276" s="153" t="s">
        <v>1547</v>
      </c>
      <c r="F1276" s="153">
        <v>2</v>
      </c>
      <c r="G1276" s="153" t="s">
        <v>156</v>
      </c>
      <c r="H1276" s="153">
        <v>2</v>
      </c>
      <c r="I1276" s="153" t="s">
        <v>1850</v>
      </c>
      <c r="J1276" s="153" t="s">
        <v>1437</v>
      </c>
      <c r="K1276" s="153" t="s">
        <v>1436</v>
      </c>
      <c r="L1276" s="153"/>
      <c r="M1276" s="153" t="s">
        <v>157</v>
      </c>
      <c r="N1276" s="153">
        <v>900593566</v>
      </c>
      <c r="O1276" s="155">
        <v>3696639</v>
      </c>
      <c r="P1276" s="7"/>
      <c r="Q1276" s="12">
        <f>+IF(IFERROR(VLOOKUP(Tabla3[[#This Row],[Column14]],Tabla4[[NIT]:[TOTAL CREDITO]],3,FALSE),0)="",0,IFERROR(VLOOKUP(Tabla3[[#This Row],[Column14]],Tabla4[[NIT]:[TOTAL CREDITO]],3,FALSE),0))</f>
        <v>0</v>
      </c>
      <c r="R1276" s="9">
        <f>+IFERROR(VLOOKUP(Tabla3[[#This Row],[Column14]],Tabla4[[NIT]:[TOTAL CREDITO]],6,FALSE),0)</f>
        <v>0</v>
      </c>
      <c r="S12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6" s="5"/>
      <c r="AL1276"/>
    </row>
    <row r="1277" spans="1:38" ht="15" customHeight="1">
      <c r="A1277" s="153" t="s">
        <v>1849</v>
      </c>
      <c r="B1277" s="154">
        <v>42983</v>
      </c>
      <c r="C1277" s="153" t="s">
        <v>1229</v>
      </c>
      <c r="D1277" s="153" t="s">
        <v>1602</v>
      </c>
      <c r="E1277" s="153" t="s">
        <v>1547</v>
      </c>
      <c r="F1277" s="153">
        <v>5</v>
      </c>
      <c r="G1277" s="153" t="s">
        <v>156</v>
      </c>
      <c r="H1277" s="153">
        <v>5</v>
      </c>
      <c r="I1277" s="153" t="s">
        <v>1850</v>
      </c>
      <c r="J1277" s="153" t="s">
        <v>1437</v>
      </c>
      <c r="K1277" s="153" t="s">
        <v>16</v>
      </c>
      <c r="L1277" s="153"/>
      <c r="M1277" s="153" t="s">
        <v>157</v>
      </c>
      <c r="N1277" s="153">
        <v>900593566</v>
      </c>
      <c r="O1277" s="155">
        <v>3696639</v>
      </c>
      <c r="P1277" s="7"/>
      <c r="Q1277" s="12">
        <f>+IF(IFERROR(VLOOKUP(Tabla3[[#This Row],[Column14]],Tabla4[[NIT]:[TOTAL CREDITO]],3,FALSE),0)="",0,IFERROR(VLOOKUP(Tabla3[[#This Row],[Column14]],Tabla4[[NIT]:[TOTAL CREDITO]],3,FALSE),0))</f>
        <v>0</v>
      </c>
      <c r="R1277" s="9">
        <f>+IFERROR(VLOOKUP(Tabla3[[#This Row],[Column14]],Tabla4[[NIT]:[TOTAL CREDITO]],6,FALSE),0)</f>
        <v>0</v>
      </c>
      <c r="S12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77" s="5"/>
      <c r="AL1277"/>
    </row>
    <row r="1278" spans="1:38" ht="15" customHeight="1">
      <c r="A1278" s="153" t="s">
        <v>1851</v>
      </c>
      <c r="B1278" s="154">
        <v>42983</v>
      </c>
      <c r="C1278" s="153" t="s">
        <v>1545</v>
      </c>
      <c r="D1278" s="153" t="s">
        <v>1602</v>
      </c>
      <c r="E1278" s="153" t="s">
        <v>1547</v>
      </c>
      <c r="F1278" s="153">
        <v>1</v>
      </c>
      <c r="G1278" s="153" t="s">
        <v>161</v>
      </c>
      <c r="H1278" s="153">
        <v>1</v>
      </c>
      <c r="I1278" s="153" t="s">
        <v>161</v>
      </c>
      <c r="J1278" s="153" t="s">
        <v>352</v>
      </c>
      <c r="K1278" s="153" t="s">
        <v>353</v>
      </c>
      <c r="L1278" s="153"/>
      <c r="M1278" s="153" t="s">
        <v>162</v>
      </c>
      <c r="N1278" s="153">
        <v>900012357</v>
      </c>
      <c r="O1278" s="155">
        <v>6133613</v>
      </c>
      <c r="P1278" s="7"/>
      <c r="Q1278" s="12">
        <f>+IF(IFERROR(VLOOKUP(Tabla3[[#This Row],[Column14]],Tabla4[[NIT]:[TOTAL CREDITO]],3,FALSE),0)="",0,IFERROR(VLOOKUP(Tabla3[[#This Row],[Column14]],Tabla4[[NIT]:[TOTAL CREDITO]],3,FALSE),0))</f>
        <v>26899835</v>
      </c>
      <c r="R1278" s="9">
        <f>+IFERROR(VLOOKUP(Tabla3[[#This Row],[Column14]],Tabla4[[NIT]:[TOTAL CREDITO]],6,FALSE),0)</f>
        <v>0</v>
      </c>
      <c r="S12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78" s="5"/>
      <c r="AL1278"/>
    </row>
    <row r="1279" spans="1:38" ht="15" customHeight="1">
      <c r="A1279" s="153" t="s">
        <v>1851</v>
      </c>
      <c r="B1279" s="154">
        <v>42983</v>
      </c>
      <c r="C1279" s="153" t="s">
        <v>1545</v>
      </c>
      <c r="D1279" s="153" t="s">
        <v>1602</v>
      </c>
      <c r="E1279" s="153" t="s">
        <v>1547</v>
      </c>
      <c r="F1279" s="153">
        <v>1</v>
      </c>
      <c r="G1279" s="153" t="s">
        <v>161</v>
      </c>
      <c r="H1279" s="153">
        <v>1</v>
      </c>
      <c r="I1279" s="153" t="s">
        <v>161</v>
      </c>
      <c r="J1279" s="153" t="s">
        <v>352</v>
      </c>
      <c r="K1279" s="153" t="s">
        <v>17</v>
      </c>
      <c r="L1279" s="153"/>
      <c r="M1279" s="153" t="s">
        <v>162</v>
      </c>
      <c r="N1279" s="153">
        <v>900012357</v>
      </c>
      <c r="O1279" s="155">
        <v>6133613</v>
      </c>
      <c r="P1279" s="7"/>
      <c r="Q1279" s="12">
        <f>+IF(IFERROR(VLOOKUP(Tabla3[[#This Row],[Column14]],Tabla4[[NIT]:[TOTAL CREDITO]],3,FALSE),0)="",0,IFERROR(VLOOKUP(Tabla3[[#This Row],[Column14]],Tabla4[[NIT]:[TOTAL CREDITO]],3,FALSE),0))</f>
        <v>26899835</v>
      </c>
      <c r="R1279" s="9">
        <f>+IFERROR(VLOOKUP(Tabla3[[#This Row],[Column14]],Tabla4[[NIT]:[TOTAL CREDITO]],6,FALSE),0)</f>
        <v>0</v>
      </c>
      <c r="S12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79" s="5"/>
      <c r="AL1279"/>
    </row>
    <row r="1280" spans="1:38" ht="15" customHeight="1">
      <c r="A1280" s="153" t="s">
        <v>1852</v>
      </c>
      <c r="B1280" s="154">
        <v>42983</v>
      </c>
      <c r="C1280" s="153" t="s">
        <v>1545</v>
      </c>
      <c r="D1280" s="153" t="s">
        <v>1602</v>
      </c>
      <c r="E1280" s="153" t="s">
        <v>1547</v>
      </c>
      <c r="F1280" s="153">
        <v>3</v>
      </c>
      <c r="G1280" s="153" t="s">
        <v>165</v>
      </c>
      <c r="H1280" s="153">
        <v>3</v>
      </c>
      <c r="I1280" s="153" t="s">
        <v>1853</v>
      </c>
      <c r="J1280" s="153" t="s">
        <v>27</v>
      </c>
      <c r="K1280" s="153" t="s">
        <v>32</v>
      </c>
      <c r="L1280" s="153"/>
      <c r="M1280" s="153" t="s">
        <v>166</v>
      </c>
      <c r="N1280" s="153">
        <v>900228870</v>
      </c>
      <c r="O1280" s="155">
        <v>5789916</v>
      </c>
      <c r="P1280" s="7"/>
      <c r="Q1280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0" s="9">
        <f>+IFERROR(VLOOKUP(Tabla3[[#This Row],[Column14]],Tabla4[[NIT]:[TOTAL CREDITO]],6,FALSE),0)</f>
        <v>0</v>
      </c>
      <c r="S12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0" s="5"/>
      <c r="AL1280"/>
    </row>
    <row r="1281" spans="1:38" ht="15" customHeight="1">
      <c r="A1281" s="153" t="s">
        <v>1852</v>
      </c>
      <c r="B1281" s="154">
        <v>42983</v>
      </c>
      <c r="C1281" s="153" t="s">
        <v>1545</v>
      </c>
      <c r="D1281" s="153" t="s">
        <v>1602</v>
      </c>
      <c r="E1281" s="153" t="s">
        <v>1547</v>
      </c>
      <c r="F1281" s="153">
        <v>3</v>
      </c>
      <c r="G1281" s="153" t="s">
        <v>165</v>
      </c>
      <c r="H1281" s="153">
        <v>3</v>
      </c>
      <c r="I1281" s="153" t="s">
        <v>1853</v>
      </c>
      <c r="J1281" s="153" t="s">
        <v>27</v>
      </c>
      <c r="K1281" s="153" t="s">
        <v>16</v>
      </c>
      <c r="L1281" s="153"/>
      <c r="M1281" s="153" t="s">
        <v>166</v>
      </c>
      <c r="N1281" s="153">
        <v>900228870</v>
      </c>
      <c r="O1281" s="155">
        <v>5789916</v>
      </c>
      <c r="P1281" s="7"/>
      <c r="Q1281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1" s="9">
        <f>+IFERROR(VLOOKUP(Tabla3[[#This Row],[Column14]],Tabla4[[NIT]:[TOTAL CREDITO]],6,FALSE),0)</f>
        <v>0</v>
      </c>
      <c r="S12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1" s="5"/>
      <c r="AL1281"/>
    </row>
    <row r="1282" spans="1:38" ht="15" customHeight="1">
      <c r="A1282" s="153" t="s">
        <v>1852</v>
      </c>
      <c r="B1282" s="154">
        <v>42983</v>
      </c>
      <c r="C1282" s="153" t="s">
        <v>1545</v>
      </c>
      <c r="D1282" s="153" t="s">
        <v>1602</v>
      </c>
      <c r="E1282" s="153" t="s">
        <v>1547</v>
      </c>
      <c r="F1282" s="153">
        <v>1</v>
      </c>
      <c r="G1282" s="153" t="s">
        <v>165</v>
      </c>
      <c r="H1282" s="153">
        <v>1</v>
      </c>
      <c r="I1282" s="153" t="s">
        <v>1853</v>
      </c>
      <c r="J1282" s="153" t="s">
        <v>27</v>
      </c>
      <c r="K1282" s="153" t="s">
        <v>26</v>
      </c>
      <c r="L1282" s="153"/>
      <c r="M1282" s="153" t="s">
        <v>166</v>
      </c>
      <c r="N1282" s="153">
        <v>900228870</v>
      </c>
      <c r="O1282" s="155">
        <v>5789916</v>
      </c>
      <c r="P1282" s="7"/>
      <c r="Q1282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2" s="9">
        <f>+IFERROR(VLOOKUP(Tabla3[[#This Row],[Column14]],Tabla4[[NIT]:[TOTAL CREDITO]],6,FALSE),0)</f>
        <v>0</v>
      </c>
      <c r="S12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2" s="5"/>
      <c r="AL1282"/>
    </row>
    <row r="1283" spans="1:38" ht="15" customHeight="1">
      <c r="A1283" s="153" t="s">
        <v>1852</v>
      </c>
      <c r="B1283" s="154">
        <v>42983</v>
      </c>
      <c r="C1283" s="153" t="s">
        <v>1545</v>
      </c>
      <c r="D1283" s="153" t="s">
        <v>1602</v>
      </c>
      <c r="E1283" s="153" t="s">
        <v>1547</v>
      </c>
      <c r="F1283" s="153">
        <v>2</v>
      </c>
      <c r="G1283" s="153" t="s">
        <v>165</v>
      </c>
      <c r="H1283" s="153">
        <v>2</v>
      </c>
      <c r="I1283" s="153" t="s">
        <v>1853</v>
      </c>
      <c r="J1283" s="153" t="s">
        <v>25</v>
      </c>
      <c r="K1283" s="153" t="s">
        <v>26</v>
      </c>
      <c r="L1283" s="153"/>
      <c r="M1283" s="153" t="s">
        <v>166</v>
      </c>
      <c r="N1283" s="153">
        <v>900228870</v>
      </c>
      <c r="O1283" s="155">
        <v>3521008</v>
      </c>
      <c r="P1283" s="7"/>
      <c r="Q1283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3" s="9">
        <f>+IFERROR(VLOOKUP(Tabla3[[#This Row],[Column14]],Tabla4[[NIT]:[TOTAL CREDITO]],6,FALSE),0)</f>
        <v>0</v>
      </c>
      <c r="S12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3" s="5"/>
      <c r="AL1283"/>
    </row>
    <row r="1284" spans="1:38" ht="15" customHeight="1">
      <c r="A1284" s="153" t="s">
        <v>1852</v>
      </c>
      <c r="B1284" s="154">
        <v>42983</v>
      </c>
      <c r="C1284" s="153" t="s">
        <v>1545</v>
      </c>
      <c r="D1284" s="153" t="s">
        <v>1602</v>
      </c>
      <c r="E1284" s="153" t="s">
        <v>1547</v>
      </c>
      <c r="F1284" s="153">
        <v>1</v>
      </c>
      <c r="G1284" s="153" t="s">
        <v>165</v>
      </c>
      <c r="H1284" s="153">
        <v>1</v>
      </c>
      <c r="I1284" s="153" t="s">
        <v>1853</v>
      </c>
      <c r="J1284" s="153" t="s">
        <v>352</v>
      </c>
      <c r="K1284" s="153" t="s">
        <v>353</v>
      </c>
      <c r="L1284" s="153"/>
      <c r="M1284" s="153" t="s">
        <v>166</v>
      </c>
      <c r="N1284" s="153">
        <v>900228870</v>
      </c>
      <c r="O1284" s="155">
        <v>6133613</v>
      </c>
      <c r="P1284" s="7"/>
      <c r="Q1284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4" s="9">
        <f>+IFERROR(VLOOKUP(Tabla3[[#This Row],[Column14]],Tabla4[[NIT]:[TOTAL CREDITO]],6,FALSE),0)</f>
        <v>0</v>
      </c>
      <c r="S12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4" s="5"/>
      <c r="AL1284"/>
    </row>
    <row r="1285" spans="1:38" ht="15" customHeight="1">
      <c r="A1285" s="153" t="s">
        <v>1852</v>
      </c>
      <c r="B1285" s="154">
        <v>42983</v>
      </c>
      <c r="C1285" s="153" t="s">
        <v>1545</v>
      </c>
      <c r="D1285" s="153" t="s">
        <v>1602</v>
      </c>
      <c r="E1285" s="153" t="s">
        <v>1547</v>
      </c>
      <c r="F1285" s="153">
        <v>1</v>
      </c>
      <c r="G1285" s="153" t="s">
        <v>165</v>
      </c>
      <c r="H1285" s="153">
        <v>1</v>
      </c>
      <c r="I1285" s="153" t="s">
        <v>1853</v>
      </c>
      <c r="J1285" s="153" t="s">
        <v>1428</v>
      </c>
      <c r="K1285" s="153" t="s">
        <v>1430</v>
      </c>
      <c r="L1285" s="153"/>
      <c r="M1285" s="153" t="s">
        <v>166</v>
      </c>
      <c r="N1285" s="153">
        <v>900228870</v>
      </c>
      <c r="O1285" s="155">
        <v>3067227</v>
      </c>
      <c r="P1285" s="7"/>
      <c r="Q1285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5" s="9">
        <f>+IFERROR(VLOOKUP(Tabla3[[#This Row],[Column14]],Tabla4[[NIT]:[TOTAL CREDITO]],6,FALSE),0)</f>
        <v>0</v>
      </c>
      <c r="S12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5" s="5"/>
      <c r="AL1285"/>
    </row>
    <row r="1286" spans="1:38" ht="15" customHeight="1">
      <c r="A1286" s="153" t="s">
        <v>1852</v>
      </c>
      <c r="B1286" s="154">
        <v>42983</v>
      </c>
      <c r="C1286" s="153" t="s">
        <v>1545</v>
      </c>
      <c r="D1286" s="153" t="s">
        <v>1602</v>
      </c>
      <c r="E1286" s="153" t="s">
        <v>1547</v>
      </c>
      <c r="F1286" s="153">
        <v>3</v>
      </c>
      <c r="G1286" s="153" t="s">
        <v>165</v>
      </c>
      <c r="H1286" s="153">
        <v>3</v>
      </c>
      <c r="I1286" s="153" t="s">
        <v>1853</v>
      </c>
      <c r="J1286" s="153" t="s">
        <v>1428</v>
      </c>
      <c r="K1286" s="153" t="s">
        <v>1429</v>
      </c>
      <c r="L1286" s="153"/>
      <c r="M1286" s="153" t="s">
        <v>166</v>
      </c>
      <c r="N1286" s="153">
        <v>900228870</v>
      </c>
      <c r="O1286" s="155">
        <v>3067227</v>
      </c>
      <c r="P1286" s="7"/>
      <c r="Q1286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6" s="9">
        <f>+IFERROR(VLOOKUP(Tabla3[[#This Row],[Column14]],Tabla4[[NIT]:[TOTAL CREDITO]],6,FALSE),0)</f>
        <v>0</v>
      </c>
      <c r="S12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6" s="5"/>
      <c r="AL1286"/>
    </row>
    <row r="1287" spans="1:38" ht="15" customHeight="1">
      <c r="A1287" s="153" t="s">
        <v>1852</v>
      </c>
      <c r="B1287" s="154">
        <v>42983</v>
      </c>
      <c r="C1287" s="153" t="s">
        <v>1545</v>
      </c>
      <c r="D1287" s="153" t="s">
        <v>1602</v>
      </c>
      <c r="E1287" s="153" t="s">
        <v>1547</v>
      </c>
      <c r="F1287" s="153">
        <v>2</v>
      </c>
      <c r="G1287" s="153" t="s">
        <v>165</v>
      </c>
      <c r="H1287" s="153">
        <v>2</v>
      </c>
      <c r="I1287" s="153" t="s">
        <v>1853</v>
      </c>
      <c r="J1287" s="153" t="s">
        <v>1428</v>
      </c>
      <c r="K1287" s="153" t="s">
        <v>32</v>
      </c>
      <c r="L1287" s="153"/>
      <c r="M1287" s="153" t="s">
        <v>166</v>
      </c>
      <c r="N1287" s="153">
        <v>900228870</v>
      </c>
      <c r="O1287" s="155">
        <v>3067227</v>
      </c>
      <c r="P1287" s="7"/>
      <c r="Q1287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7" s="9">
        <f>+IFERROR(VLOOKUP(Tabla3[[#This Row],[Column14]],Tabla4[[NIT]:[TOTAL CREDITO]],6,FALSE),0)</f>
        <v>0</v>
      </c>
      <c r="S12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7" s="5"/>
      <c r="AL1287"/>
    </row>
    <row r="1288" spans="1:38" ht="15" customHeight="1">
      <c r="A1288" s="153" t="s">
        <v>1852</v>
      </c>
      <c r="B1288" s="154">
        <v>42983</v>
      </c>
      <c r="C1288" s="153" t="s">
        <v>1545</v>
      </c>
      <c r="D1288" s="153" t="s">
        <v>1602</v>
      </c>
      <c r="E1288" s="153" t="s">
        <v>1547</v>
      </c>
      <c r="F1288" s="153">
        <v>1</v>
      </c>
      <c r="G1288" s="153" t="s">
        <v>165</v>
      </c>
      <c r="H1288" s="153">
        <v>1</v>
      </c>
      <c r="I1288" s="153" t="s">
        <v>1853</v>
      </c>
      <c r="J1288" s="153" t="s">
        <v>1433</v>
      </c>
      <c r="K1288" s="153" t="s">
        <v>1426</v>
      </c>
      <c r="L1288" s="153"/>
      <c r="M1288" s="153" t="s">
        <v>166</v>
      </c>
      <c r="N1288" s="153">
        <v>900228870</v>
      </c>
      <c r="O1288" s="155">
        <v>3941176</v>
      </c>
      <c r="P1288" s="7"/>
      <c r="Q1288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8" s="9">
        <f>+IFERROR(VLOOKUP(Tabla3[[#This Row],[Column14]],Tabla4[[NIT]:[TOTAL CREDITO]],6,FALSE),0)</f>
        <v>0</v>
      </c>
      <c r="S12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8" s="5"/>
      <c r="AL1288"/>
    </row>
    <row r="1289" spans="1:38" ht="15" customHeight="1">
      <c r="A1289" s="153" t="s">
        <v>1852</v>
      </c>
      <c r="B1289" s="154">
        <v>42983</v>
      </c>
      <c r="C1289" s="153" t="s">
        <v>1545</v>
      </c>
      <c r="D1289" s="153" t="s">
        <v>1602</v>
      </c>
      <c r="E1289" s="153" t="s">
        <v>1547</v>
      </c>
      <c r="F1289" s="153">
        <v>1</v>
      </c>
      <c r="G1289" s="153" t="s">
        <v>165</v>
      </c>
      <c r="H1289" s="153">
        <v>1</v>
      </c>
      <c r="I1289" s="153" t="s">
        <v>1853</v>
      </c>
      <c r="J1289" s="153" t="s">
        <v>1433</v>
      </c>
      <c r="K1289" s="153" t="s">
        <v>16</v>
      </c>
      <c r="L1289" s="153"/>
      <c r="M1289" s="153" t="s">
        <v>166</v>
      </c>
      <c r="N1289" s="153">
        <v>900228870</v>
      </c>
      <c r="O1289" s="155">
        <v>3941176</v>
      </c>
      <c r="P1289" s="7"/>
      <c r="Q1289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89" s="9">
        <f>+IFERROR(VLOOKUP(Tabla3[[#This Row],[Column14]],Tabla4[[NIT]:[TOTAL CREDITO]],6,FALSE),0)</f>
        <v>0</v>
      </c>
      <c r="S12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89" s="5"/>
      <c r="AL1289"/>
    </row>
    <row r="1290" spans="1:38" ht="15" customHeight="1">
      <c r="A1290" s="153" t="s">
        <v>1852</v>
      </c>
      <c r="B1290" s="154">
        <v>42983</v>
      </c>
      <c r="C1290" s="153" t="s">
        <v>1545</v>
      </c>
      <c r="D1290" s="153" t="s">
        <v>1602</v>
      </c>
      <c r="E1290" s="153" t="s">
        <v>1547</v>
      </c>
      <c r="F1290" s="153">
        <v>4</v>
      </c>
      <c r="G1290" s="153" t="s">
        <v>165</v>
      </c>
      <c r="H1290" s="153">
        <v>4</v>
      </c>
      <c r="I1290" s="153" t="s">
        <v>1853</v>
      </c>
      <c r="J1290" s="153" t="s">
        <v>1437</v>
      </c>
      <c r="K1290" s="153" t="s">
        <v>1438</v>
      </c>
      <c r="L1290" s="153"/>
      <c r="M1290" s="153" t="s">
        <v>166</v>
      </c>
      <c r="N1290" s="153">
        <v>900228870</v>
      </c>
      <c r="O1290" s="155">
        <v>3696639</v>
      </c>
      <c r="P1290" s="7"/>
      <c r="Q1290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90" s="9">
        <f>+IFERROR(VLOOKUP(Tabla3[[#This Row],[Column14]],Tabla4[[NIT]:[TOTAL CREDITO]],6,FALSE),0)</f>
        <v>0</v>
      </c>
      <c r="S12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90" s="5"/>
      <c r="AL1290"/>
    </row>
    <row r="1291" spans="1:38" ht="15" customHeight="1">
      <c r="A1291" s="153" t="s">
        <v>1852</v>
      </c>
      <c r="B1291" s="154">
        <v>42983</v>
      </c>
      <c r="C1291" s="153" t="s">
        <v>1545</v>
      </c>
      <c r="D1291" s="153" t="s">
        <v>1602</v>
      </c>
      <c r="E1291" s="153" t="s">
        <v>1547</v>
      </c>
      <c r="F1291" s="153">
        <v>4</v>
      </c>
      <c r="G1291" s="153" t="s">
        <v>165</v>
      </c>
      <c r="H1291" s="153">
        <v>4</v>
      </c>
      <c r="I1291" s="153" t="s">
        <v>1853</v>
      </c>
      <c r="J1291" s="153" t="s">
        <v>1437</v>
      </c>
      <c r="K1291" s="153" t="s">
        <v>16</v>
      </c>
      <c r="L1291" s="153"/>
      <c r="M1291" s="153" t="s">
        <v>166</v>
      </c>
      <c r="N1291" s="153">
        <v>900228870</v>
      </c>
      <c r="O1291" s="155">
        <v>3696639</v>
      </c>
      <c r="P1291" s="7"/>
      <c r="Q1291" s="12" t="str">
        <f>+IF(IFERROR(VLOOKUP(Tabla3[[#This Row],[Column14]],Tabla4[[NIT]:[TOTAL CREDITO]],3,FALSE),0)="",0,IFERROR(VLOOKUP(Tabla3[[#This Row],[Column14]],Tabla4[[NIT]:[TOTAL CREDITO]],3,FALSE),0))</f>
        <v>FACTURAS VENCIDAS</v>
      </c>
      <c r="R1291" s="9">
        <f>+IFERROR(VLOOKUP(Tabla3[[#This Row],[Column14]],Tabla4[[NIT]:[TOTAL CREDITO]],6,FALSE),0)</f>
        <v>0</v>
      </c>
      <c r="S12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291" s="5"/>
      <c r="AL1291"/>
    </row>
    <row r="1292" spans="1:38" ht="15" customHeight="1">
      <c r="A1292" s="153" t="s">
        <v>1854</v>
      </c>
      <c r="B1292" s="154">
        <v>42983</v>
      </c>
      <c r="C1292" s="153" t="s">
        <v>1229</v>
      </c>
      <c r="D1292" s="153" t="s">
        <v>1235</v>
      </c>
      <c r="E1292" s="153" t="s">
        <v>1230</v>
      </c>
      <c r="F1292" s="153">
        <v>1</v>
      </c>
      <c r="G1292" s="153" t="s">
        <v>114</v>
      </c>
      <c r="H1292" s="153">
        <v>1</v>
      </c>
      <c r="I1292" s="153" t="s">
        <v>1855</v>
      </c>
      <c r="J1292" s="153" t="s">
        <v>27</v>
      </c>
      <c r="K1292" s="153" t="s">
        <v>26</v>
      </c>
      <c r="L1292" s="153"/>
      <c r="M1292" s="153" t="s">
        <v>115</v>
      </c>
      <c r="N1292" s="153">
        <v>900182433</v>
      </c>
      <c r="O1292" s="155">
        <v>5789916</v>
      </c>
      <c r="P1292" s="7"/>
      <c r="Q1292" s="12" t="str">
        <f>+IF(IFERROR(VLOOKUP(Tabla3[[#This Row],[Column14]],Tabla4[[NIT]:[TOTAL CREDITO]],3,FALSE),0)="",0,IFERROR(VLOOKUP(Tabla3[[#This Row],[Column14]],Tabla4[[NIT]:[TOTAL CREDITO]],3,FALSE),0))</f>
        <v>NO TIENE CUPO</v>
      </c>
      <c r="R1292" s="9">
        <f>+IFERROR(VLOOKUP(Tabla3[[#This Row],[Column14]],Tabla4[[NIT]:[TOTAL CREDITO]],6,FALSE),0)</f>
        <v>0</v>
      </c>
      <c r="S12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2" s="5"/>
      <c r="AL1292"/>
    </row>
    <row r="1293" spans="1:38" ht="15" customHeight="1">
      <c r="A1293" s="153" t="s">
        <v>1854</v>
      </c>
      <c r="B1293" s="154">
        <v>42983</v>
      </c>
      <c r="C1293" s="153" t="s">
        <v>1229</v>
      </c>
      <c r="D1293" s="153" t="s">
        <v>1235</v>
      </c>
      <c r="E1293" s="153" t="s">
        <v>1230</v>
      </c>
      <c r="F1293" s="153">
        <v>1</v>
      </c>
      <c r="G1293" s="153" t="s">
        <v>114</v>
      </c>
      <c r="H1293" s="153">
        <v>1</v>
      </c>
      <c r="I1293" s="153" t="s">
        <v>1855</v>
      </c>
      <c r="J1293" s="153" t="s">
        <v>25</v>
      </c>
      <c r="K1293" s="153" t="s">
        <v>26</v>
      </c>
      <c r="L1293" s="153"/>
      <c r="M1293" s="153" t="s">
        <v>115</v>
      </c>
      <c r="N1293" s="153">
        <v>900182433</v>
      </c>
      <c r="O1293" s="155">
        <v>3521008</v>
      </c>
      <c r="P1293" s="7"/>
      <c r="Q1293" s="12" t="str">
        <f>+IF(IFERROR(VLOOKUP(Tabla3[[#This Row],[Column14]],Tabla4[[NIT]:[TOTAL CREDITO]],3,FALSE),0)="",0,IFERROR(VLOOKUP(Tabla3[[#This Row],[Column14]],Tabla4[[NIT]:[TOTAL CREDITO]],3,FALSE),0))</f>
        <v>NO TIENE CUPO</v>
      </c>
      <c r="R1293" s="9">
        <f>+IFERROR(VLOOKUP(Tabla3[[#This Row],[Column14]],Tabla4[[NIT]:[TOTAL CREDITO]],6,FALSE),0)</f>
        <v>0</v>
      </c>
      <c r="S12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3" s="5"/>
      <c r="AL1293"/>
    </row>
    <row r="1294" spans="1:38" ht="15" customHeight="1">
      <c r="A1294" s="153" t="s">
        <v>1854</v>
      </c>
      <c r="B1294" s="154">
        <v>42983</v>
      </c>
      <c r="C1294" s="153" t="s">
        <v>1229</v>
      </c>
      <c r="D1294" s="153" t="s">
        <v>1235</v>
      </c>
      <c r="E1294" s="153" t="s">
        <v>1230</v>
      </c>
      <c r="F1294" s="153">
        <v>1</v>
      </c>
      <c r="G1294" s="153" t="s">
        <v>114</v>
      </c>
      <c r="H1294" s="153">
        <v>1</v>
      </c>
      <c r="I1294" s="153" t="s">
        <v>1855</v>
      </c>
      <c r="J1294" s="153" t="s">
        <v>1550</v>
      </c>
      <c r="K1294" s="153" t="s">
        <v>1426</v>
      </c>
      <c r="L1294" s="153"/>
      <c r="M1294" s="153" t="s">
        <v>115</v>
      </c>
      <c r="N1294" s="153">
        <v>900182433</v>
      </c>
      <c r="O1294" s="155">
        <v>3521008</v>
      </c>
      <c r="P1294" s="7"/>
      <c r="Q1294" s="12" t="str">
        <f>+IF(IFERROR(VLOOKUP(Tabla3[[#This Row],[Column14]],Tabla4[[NIT]:[TOTAL CREDITO]],3,FALSE),0)="",0,IFERROR(VLOOKUP(Tabla3[[#This Row],[Column14]],Tabla4[[NIT]:[TOTAL CREDITO]],3,FALSE),0))</f>
        <v>NO TIENE CUPO</v>
      </c>
      <c r="R1294" s="9">
        <f>+IFERROR(VLOOKUP(Tabla3[[#This Row],[Column14]],Tabla4[[NIT]:[TOTAL CREDITO]],6,FALSE),0)</f>
        <v>0</v>
      </c>
      <c r="S12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4" s="5"/>
      <c r="AL1294"/>
    </row>
    <row r="1295" spans="1:38" ht="15" customHeight="1">
      <c r="A1295" s="153" t="s">
        <v>1854</v>
      </c>
      <c r="B1295" s="154">
        <v>42983</v>
      </c>
      <c r="C1295" s="153" t="s">
        <v>1229</v>
      </c>
      <c r="D1295" s="153" t="s">
        <v>1235</v>
      </c>
      <c r="E1295" s="153" t="s">
        <v>1230</v>
      </c>
      <c r="F1295" s="153">
        <v>2</v>
      </c>
      <c r="G1295" s="153" t="s">
        <v>114</v>
      </c>
      <c r="H1295" s="153">
        <v>2</v>
      </c>
      <c r="I1295" s="153" t="s">
        <v>1855</v>
      </c>
      <c r="J1295" s="153" t="s">
        <v>1555</v>
      </c>
      <c r="K1295" s="153" t="s">
        <v>11</v>
      </c>
      <c r="L1295" s="153"/>
      <c r="M1295" s="153" t="s">
        <v>115</v>
      </c>
      <c r="N1295" s="153">
        <v>900182433</v>
      </c>
      <c r="O1295" s="155">
        <v>7730252</v>
      </c>
      <c r="P1295" s="7"/>
      <c r="Q1295" s="12" t="str">
        <f>+IF(IFERROR(VLOOKUP(Tabla3[[#This Row],[Column14]],Tabla4[[NIT]:[TOTAL CREDITO]],3,FALSE),0)="",0,IFERROR(VLOOKUP(Tabla3[[#This Row],[Column14]],Tabla4[[NIT]:[TOTAL CREDITO]],3,FALSE),0))</f>
        <v>NO TIENE CUPO</v>
      </c>
      <c r="R1295" s="9">
        <f>+IFERROR(VLOOKUP(Tabla3[[#This Row],[Column14]],Tabla4[[NIT]:[TOTAL CREDITO]],6,FALSE),0)</f>
        <v>0</v>
      </c>
      <c r="S12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5" s="5"/>
      <c r="AL1295"/>
    </row>
    <row r="1296" spans="1:38" ht="15" customHeight="1">
      <c r="A1296" s="153" t="s">
        <v>1854</v>
      </c>
      <c r="B1296" s="154">
        <v>42983</v>
      </c>
      <c r="C1296" s="153" t="s">
        <v>1229</v>
      </c>
      <c r="D1296" s="153" t="s">
        <v>1235</v>
      </c>
      <c r="E1296" s="153" t="s">
        <v>1230</v>
      </c>
      <c r="F1296" s="153">
        <v>5</v>
      </c>
      <c r="G1296" s="153" t="s">
        <v>114</v>
      </c>
      <c r="H1296" s="153">
        <v>5</v>
      </c>
      <c r="I1296" s="153" t="s">
        <v>1855</v>
      </c>
      <c r="J1296" s="153" t="s">
        <v>1433</v>
      </c>
      <c r="K1296" s="153" t="s">
        <v>1426</v>
      </c>
      <c r="L1296" s="153"/>
      <c r="M1296" s="153" t="s">
        <v>115</v>
      </c>
      <c r="N1296" s="153">
        <v>900182433</v>
      </c>
      <c r="O1296" s="155">
        <v>3941176</v>
      </c>
      <c r="P1296" s="7"/>
      <c r="Q1296" s="12" t="str">
        <f>+IF(IFERROR(VLOOKUP(Tabla3[[#This Row],[Column14]],Tabla4[[NIT]:[TOTAL CREDITO]],3,FALSE),0)="",0,IFERROR(VLOOKUP(Tabla3[[#This Row],[Column14]],Tabla4[[NIT]:[TOTAL CREDITO]],3,FALSE),0))</f>
        <v>NO TIENE CUPO</v>
      </c>
      <c r="R1296" s="9">
        <f>+IFERROR(VLOOKUP(Tabla3[[#This Row],[Column14]],Tabla4[[NIT]:[TOTAL CREDITO]],6,FALSE),0)</f>
        <v>0</v>
      </c>
      <c r="S12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6" s="5"/>
      <c r="AL1296"/>
    </row>
    <row r="1297" spans="1:38" ht="15" customHeight="1">
      <c r="A1297" s="153" t="s">
        <v>1854</v>
      </c>
      <c r="B1297" s="154">
        <v>42983</v>
      </c>
      <c r="C1297" s="153" t="s">
        <v>1229</v>
      </c>
      <c r="D1297" s="153" t="s">
        <v>1235</v>
      </c>
      <c r="E1297" s="153" t="s">
        <v>1230</v>
      </c>
      <c r="F1297" s="153">
        <v>1</v>
      </c>
      <c r="G1297" s="153" t="s">
        <v>114</v>
      </c>
      <c r="H1297" s="153">
        <v>1</v>
      </c>
      <c r="I1297" s="153" t="s">
        <v>1855</v>
      </c>
      <c r="J1297" s="153" t="s">
        <v>1437</v>
      </c>
      <c r="K1297" s="153" t="s">
        <v>1438</v>
      </c>
      <c r="L1297" s="153"/>
      <c r="M1297" s="153" t="s">
        <v>115</v>
      </c>
      <c r="N1297" s="153">
        <v>900182433</v>
      </c>
      <c r="O1297" s="155">
        <v>3696639</v>
      </c>
      <c r="P1297" s="7"/>
      <c r="Q1297" s="12" t="str">
        <f>+IF(IFERROR(VLOOKUP(Tabla3[[#This Row],[Column14]],Tabla4[[NIT]:[TOTAL CREDITO]],3,FALSE),0)="",0,IFERROR(VLOOKUP(Tabla3[[#This Row],[Column14]],Tabla4[[NIT]:[TOTAL CREDITO]],3,FALSE),0))</f>
        <v>NO TIENE CUPO</v>
      </c>
      <c r="R1297" s="9">
        <f>+IFERROR(VLOOKUP(Tabla3[[#This Row],[Column14]],Tabla4[[NIT]:[TOTAL CREDITO]],6,FALSE),0)</f>
        <v>0</v>
      </c>
      <c r="S12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7" s="5"/>
      <c r="AL1297"/>
    </row>
    <row r="1298" spans="1:38" ht="15" customHeight="1">
      <c r="A1298" s="153" t="s">
        <v>1856</v>
      </c>
      <c r="B1298" s="154">
        <v>42983</v>
      </c>
      <c r="C1298" s="153" t="s">
        <v>1229</v>
      </c>
      <c r="D1298" s="153" t="s">
        <v>1602</v>
      </c>
      <c r="E1298" s="153" t="s">
        <v>1547</v>
      </c>
      <c r="F1298" s="153">
        <v>2</v>
      </c>
      <c r="G1298" s="153" t="s">
        <v>231</v>
      </c>
      <c r="H1298" s="153">
        <v>2</v>
      </c>
      <c r="I1298" s="153" t="s">
        <v>231</v>
      </c>
      <c r="J1298" s="153" t="s">
        <v>14</v>
      </c>
      <c r="K1298" s="153" t="s">
        <v>16</v>
      </c>
      <c r="L1298" s="153"/>
      <c r="M1298" s="153" t="s">
        <v>232</v>
      </c>
      <c r="N1298" s="153">
        <v>900929001</v>
      </c>
      <c r="O1298" s="155">
        <v>3360504</v>
      </c>
      <c r="P1298" s="7"/>
      <c r="Q1298" s="12">
        <f>+IF(IFERROR(VLOOKUP(Tabla3[[#This Row],[Column14]],Tabla4[[NIT]:[TOTAL CREDITO]],3,FALSE),0)="",0,IFERROR(VLOOKUP(Tabla3[[#This Row],[Column14]],Tabla4[[NIT]:[TOTAL CREDITO]],3,FALSE),0))</f>
        <v>18317129</v>
      </c>
      <c r="R1298" s="9">
        <f>+IFERROR(VLOOKUP(Tabla3[[#This Row],[Column14]],Tabla4[[NIT]:[TOTAL CREDITO]],6,FALSE),0)</f>
        <v>0</v>
      </c>
      <c r="S12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8" s="5"/>
      <c r="AL1298"/>
    </row>
    <row r="1299" spans="1:38" ht="15" customHeight="1">
      <c r="A1299" s="153" t="s">
        <v>1856</v>
      </c>
      <c r="B1299" s="154">
        <v>42983</v>
      </c>
      <c r="C1299" s="153" t="s">
        <v>1229</v>
      </c>
      <c r="D1299" s="153" t="s">
        <v>1602</v>
      </c>
      <c r="E1299" s="153" t="s">
        <v>1547</v>
      </c>
      <c r="F1299" s="153">
        <v>5</v>
      </c>
      <c r="G1299" s="153" t="s">
        <v>231</v>
      </c>
      <c r="H1299" s="153">
        <v>5</v>
      </c>
      <c r="I1299" s="153" t="s">
        <v>231</v>
      </c>
      <c r="J1299" s="153" t="s">
        <v>27</v>
      </c>
      <c r="K1299" s="153" t="s">
        <v>32</v>
      </c>
      <c r="L1299" s="153"/>
      <c r="M1299" s="153" t="s">
        <v>232</v>
      </c>
      <c r="N1299" s="153">
        <v>900929001</v>
      </c>
      <c r="O1299" s="155">
        <v>5789916</v>
      </c>
      <c r="P1299" s="7"/>
      <c r="Q1299" s="12">
        <f>+IF(IFERROR(VLOOKUP(Tabla3[[#This Row],[Column14]],Tabla4[[NIT]:[TOTAL CREDITO]],3,FALSE),0)="",0,IFERROR(VLOOKUP(Tabla3[[#This Row],[Column14]],Tabla4[[NIT]:[TOTAL CREDITO]],3,FALSE),0))</f>
        <v>18317129</v>
      </c>
      <c r="R1299" s="9">
        <f>+IFERROR(VLOOKUP(Tabla3[[#This Row],[Column14]],Tabla4[[NIT]:[TOTAL CREDITO]],6,FALSE),0)</f>
        <v>0</v>
      </c>
      <c r="S12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299" s="5"/>
      <c r="AL1299"/>
    </row>
    <row r="1300" spans="1:38" ht="15" customHeight="1">
      <c r="A1300" s="153" t="s">
        <v>1856</v>
      </c>
      <c r="B1300" s="154">
        <v>42983</v>
      </c>
      <c r="C1300" s="153" t="s">
        <v>1229</v>
      </c>
      <c r="D1300" s="153" t="s">
        <v>1602</v>
      </c>
      <c r="E1300" s="153" t="s">
        <v>1547</v>
      </c>
      <c r="F1300" s="153">
        <v>3</v>
      </c>
      <c r="G1300" s="153" t="s">
        <v>231</v>
      </c>
      <c r="H1300" s="153">
        <v>3</v>
      </c>
      <c r="I1300" s="153" t="s">
        <v>231</v>
      </c>
      <c r="J1300" s="153" t="s">
        <v>27</v>
      </c>
      <c r="K1300" s="153" t="s">
        <v>16</v>
      </c>
      <c r="L1300" s="153"/>
      <c r="M1300" s="153" t="s">
        <v>232</v>
      </c>
      <c r="N1300" s="153">
        <v>900929001</v>
      </c>
      <c r="O1300" s="155">
        <v>5789916</v>
      </c>
      <c r="P1300" s="7"/>
      <c r="Q1300" s="12">
        <f>+IF(IFERROR(VLOOKUP(Tabla3[[#This Row],[Column14]],Tabla4[[NIT]:[TOTAL CREDITO]],3,FALSE),0)="",0,IFERROR(VLOOKUP(Tabla3[[#This Row],[Column14]],Tabla4[[NIT]:[TOTAL CREDITO]],3,FALSE),0))</f>
        <v>18317129</v>
      </c>
      <c r="R1300" s="9">
        <f>+IFERROR(VLOOKUP(Tabla3[[#This Row],[Column14]],Tabla4[[NIT]:[TOTAL CREDITO]],6,FALSE),0)</f>
        <v>0</v>
      </c>
      <c r="S13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0" s="5"/>
      <c r="AL1300"/>
    </row>
    <row r="1301" spans="1:38" ht="15" customHeight="1">
      <c r="A1301" s="153" t="s">
        <v>1856</v>
      </c>
      <c r="B1301" s="154">
        <v>42983</v>
      </c>
      <c r="C1301" s="153" t="s">
        <v>1229</v>
      </c>
      <c r="D1301" s="153" t="s">
        <v>1602</v>
      </c>
      <c r="E1301" s="153" t="s">
        <v>1547</v>
      </c>
      <c r="F1301" s="153">
        <v>3</v>
      </c>
      <c r="G1301" s="153" t="s">
        <v>231</v>
      </c>
      <c r="H1301" s="153">
        <v>3</v>
      </c>
      <c r="I1301" s="153" t="s">
        <v>231</v>
      </c>
      <c r="J1301" s="153" t="s">
        <v>25</v>
      </c>
      <c r="K1301" s="153" t="s">
        <v>26</v>
      </c>
      <c r="L1301" s="153"/>
      <c r="M1301" s="153" t="s">
        <v>232</v>
      </c>
      <c r="N1301" s="153">
        <v>900929001</v>
      </c>
      <c r="O1301" s="155">
        <v>3521008</v>
      </c>
      <c r="P1301" s="7"/>
      <c r="Q1301" s="12">
        <f>+IF(IFERROR(VLOOKUP(Tabla3[[#This Row],[Column14]],Tabla4[[NIT]:[TOTAL CREDITO]],3,FALSE),0)="",0,IFERROR(VLOOKUP(Tabla3[[#This Row],[Column14]],Tabla4[[NIT]:[TOTAL CREDITO]],3,FALSE),0))</f>
        <v>18317129</v>
      </c>
      <c r="R1301" s="9">
        <f>+IFERROR(VLOOKUP(Tabla3[[#This Row],[Column14]],Tabla4[[NIT]:[TOTAL CREDITO]],6,FALSE),0)</f>
        <v>0</v>
      </c>
      <c r="S13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1" s="5"/>
      <c r="AL1301"/>
    </row>
    <row r="1302" spans="1:38" ht="15" customHeight="1">
      <c r="A1302" s="153" t="s">
        <v>1856</v>
      </c>
      <c r="B1302" s="154">
        <v>42983</v>
      </c>
      <c r="C1302" s="153" t="s">
        <v>1229</v>
      </c>
      <c r="D1302" s="153" t="s">
        <v>1602</v>
      </c>
      <c r="E1302" s="153" t="s">
        <v>1547</v>
      </c>
      <c r="F1302" s="153">
        <v>3</v>
      </c>
      <c r="G1302" s="153" t="s">
        <v>231</v>
      </c>
      <c r="H1302" s="153">
        <v>3</v>
      </c>
      <c r="I1302" s="153" t="s">
        <v>231</v>
      </c>
      <c r="J1302" s="153" t="s">
        <v>1550</v>
      </c>
      <c r="K1302" s="153" t="s">
        <v>1426</v>
      </c>
      <c r="L1302" s="153"/>
      <c r="M1302" s="153" t="s">
        <v>232</v>
      </c>
      <c r="N1302" s="153">
        <v>900929001</v>
      </c>
      <c r="O1302" s="155">
        <v>3521008</v>
      </c>
      <c r="P1302" s="7"/>
      <c r="Q1302" s="12">
        <f>+IF(IFERROR(VLOOKUP(Tabla3[[#This Row],[Column14]],Tabla4[[NIT]:[TOTAL CREDITO]],3,FALSE),0)="",0,IFERROR(VLOOKUP(Tabla3[[#This Row],[Column14]],Tabla4[[NIT]:[TOTAL CREDITO]],3,FALSE),0))</f>
        <v>18317129</v>
      </c>
      <c r="R1302" s="9">
        <f>+IFERROR(VLOOKUP(Tabla3[[#This Row],[Column14]],Tabla4[[NIT]:[TOTAL CREDITO]],6,FALSE),0)</f>
        <v>0</v>
      </c>
      <c r="S13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2" s="5"/>
      <c r="AL1302"/>
    </row>
    <row r="1303" spans="1:38" ht="15" customHeight="1">
      <c r="A1303" s="153" t="s">
        <v>1856</v>
      </c>
      <c r="B1303" s="154">
        <v>42983</v>
      </c>
      <c r="C1303" s="153" t="s">
        <v>1229</v>
      </c>
      <c r="D1303" s="153" t="s">
        <v>1602</v>
      </c>
      <c r="E1303" s="153" t="s">
        <v>1547</v>
      </c>
      <c r="F1303" s="153">
        <v>1</v>
      </c>
      <c r="G1303" s="153" t="s">
        <v>231</v>
      </c>
      <c r="H1303" s="153">
        <v>1</v>
      </c>
      <c r="I1303" s="153" t="s">
        <v>231</v>
      </c>
      <c r="J1303" s="153" t="s">
        <v>1428</v>
      </c>
      <c r="K1303" s="153" t="s">
        <v>32</v>
      </c>
      <c r="L1303" s="153"/>
      <c r="M1303" s="153" t="s">
        <v>232</v>
      </c>
      <c r="N1303" s="153">
        <v>900929001</v>
      </c>
      <c r="O1303" s="155">
        <v>3067227</v>
      </c>
      <c r="P1303" s="7"/>
      <c r="Q1303" s="12">
        <f>+IF(IFERROR(VLOOKUP(Tabla3[[#This Row],[Column14]],Tabla4[[NIT]:[TOTAL CREDITO]],3,FALSE),0)="",0,IFERROR(VLOOKUP(Tabla3[[#This Row],[Column14]],Tabla4[[NIT]:[TOTAL CREDITO]],3,FALSE),0))</f>
        <v>18317129</v>
      </c>
      <c r="R1303" s="9">
        <f>+IFERROR(VLOOKUP(Tabla3[[#This Row],[Column14]],Tabla4[[NIT]:[TOTAL CREDITO]],6,FALSE),0)</f>
        <v>0</v>
      </c>
      <c r="S13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3" s="5"/>
      <c r="AL1303"/>
    </row>
    <row r="1304" spans="1:38" ht="15" customHeight="1">
      <c r="A1304" s="153" t="s">
        <v>1856</v>
      </c>
      <c r="B1304" s="154">
        <v>42983</v>
      </c>
      <c r="C1304" s="153" t="s">
        <v>1229</v>
      </c>
      <c r="D1304" s="153" t="s">
        <v>1602</v>
      </c>
      <c r="E1304" s="153" t="s">
        <v>1547</v>
      </c>
      <c r="F1304" s="153">
        <v>2</v>
      </c>
      <c r="G1304" s="153" t="s">
        <v>231</v>
      </c>
      <c r="H1304" s="153">
        <v>2</v>
      </c>
      <c r="I1304" s="153" t="s">
        <v>231</v>
      </c>
      <c r="J1304" s="153" t="s">
        <v>1433</v>
      </c>
      <c r="K1304" s="153" t="s">
        <v>1426</v>
      </c>
      <c r="L1304" s="153"/>
      <c r="M1304" s="153" t="s">
        <v>232</v>
      </c>
      <c r="N1304" s="153">
        <v>900929001</v>
      </c>
      <c r="O1304" s="155">
        <v>3941176</v>
      </c>
      <c r="P1304" s="7"/>
      <c r="Q1304" s="12">
        <f>+IF(IFERROR(VLOOKUP(Tabla3[[#This Row],[Column14]],Tabla4[[NIT]:[TOTAL CREDITO]],3,FALSE),0)="",0,IFERROR(VLOOKUP(Tabla3[[#This Row],[Column14]],Tabla4[[NIT]:[TOTAL CREDITO]],3,FALSE),0))</f>
        <v>18317129</v>
      </c>
      <c r="R1304" s="9">
        <f>+IFERROR(VLOOKUP(Tabla3[[#This Row],[Column14]],Tabla4[[NIT]:[TOTAL CREDITO]],6,FALSE),0)</f>
        <v>0</v>
      </c>
      <c r="S13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4" s="5"/>
      <c r="AL1304"/>
    </row>
    <row r="1305" spans="1:38" ht="15" customHeight="1">
      <c r="A1305" s="153" t="s">
        <v>1856</v>
      </c>
      <c r="B1305" s="154">
        <v>42983</v>
      </c>
      <c r="C1305" s="153" t="s">
        <v>1229</v>
      </c>
      <c r="D1305" s="153" t="s">
        <v>1602</v>
      </c>
      <c r="E1305" s="153" t="s">
        <v>1547</v>
      </c>
      <c r="F1305" s="153">
        <v>2</v>
      </c>
      <c r="G1305" s="153" t="s">
        <v>231</v>
      </c>
      <c r="H1305" s="153">
        <v>2</v>
      </c>
      <c r="I1305" s="153" t="s">
        <v>231</v>
      </c>
      <c r="J1305" s="153" t="s">
        <v>1433</v>
      </c>
      <c r="K1305" s="153" t="s">
        <v>16</v>
      </c>
      <c r="L1305" s="153"/>
      <c r="M1305" s="153" t="s">
        <v>232</v>
      </c>
      <c r="N1305" s="153">
        <v>900929001</v>
      </c>
      <c r="O1305" s="155">
        <v>3941176</v>
      </c>
      <c r="P1305" s="7"/>
      <c r="Q1305" s="12">
        <f>+IF(IFERROR(VLOOKUP(Tabla3[[#This Row],[Column14]],Tabla4[[NIT]:[TOTAL CREDITO]],3,FALSE),0)="",0,IFERROR(VLOOKUP(Tabla3[[#This Row],[Column14]],Tabla4[[NIT]:[TOTAL CREDITO]],3,FALSE),0))</f>
        <v>18317129</v>
      </c>
      <c r="R1305" s="9">
        <f>+IFERROR(VLOOKUP(Tabla3[[#This Row],[Column14]],Tabla4[[NIT]:[TOTAL CREDITO]],6,FALSE),0)</f>
        <v>0</v>
      </c>
      <c r="S13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5" s="5"/>
      <c r="AL1305"/>
    </row>
    <row r="1306" spans="1:38" ht="15" customHeight="1">
      <c r="A1306" s="153" t="s">
        <v>1857</v>
      </c>
      <c r="B1306" s="154">
        <v>42983</v>
      </c>
      <c r="C1306" s="153" t="s">
        <v>1229</v>
      </c>
      <c r="D1306" s="153" t="s">
        <v>1602</v>
      </c>
      <c r="E1306" s="153" t="s">
        <v>1547</v>
      </c>
      <c r="F1306" s="153">
        <v>2</v>
      </c>
      <c r="G1306" s="153" t="s">
        <v>231</v>
      </c>
      <c r="H1306" s="153">
        <v>2</v>
      </c>
      <c r="I1306" s="153" t="s">
        <v>231</v>
      </c>
      <c r="J1306" s="153" t="s">
        <v>27</v>
      </c>
      <c r="K1306" s="153" t="s">
        <v>32</v>
      </c>
      <c r="L1306" s="153"/>
      <c r="M1306" s="153" t="s">
        <v>232</v>
      </c>
      <c r="N1306" s="153">
        <v>900929001</v>
      </c>
      <c r="O1306" s="155">
        <v>5789916</v>
      </c>
      <c r="P1306" s="7"/>
      <c r="Q1306" s="12">
        <f>+IF(IFERROR(VLOOKUP(Tabla3[[#This Row],[Column14]],Tabla4[[NIT]:[TOTAL CREDITO]],3,FALSE),0)="",0,IFERROR(VLOOKUP(Tabla3[[#This Row],[Column14]],Tabla4[[NIT]:[TOTAL CREDITO]],3,FALSE),0))</f>
        <v>18317129</v>
      </c>
      <c r="R1306" s="9">
        <f>+IFERROR(VLOOKUP(Tabla3[[#This Row],[Column14]],Tabla4[[NIT]:[TOTAL CREDITO]],6,FALSE),0)</f>
        <v>0</v>
      </c>
      <c r="S13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6" s="5"/>
      <c r="AL1306"/>
    </row>
    <row r="1307" spans="1:38" ht="15" customHeight="1">
      <c r="A1307" s="153" t="s">
        <v>1857</v>
      </c>
      <c r="B1307" s="154">
        <v>42983</v>
      </c>
      <c r="C1307" s="153" t="s">
        <v>1229</v>
      </c>
      <c r="D1307" s="153" t="s">
        <v>1602</v>
      </c>
      <c r="E1307" s="153" t="s">
        <v>1547</v>
      </c>
      <c r="F1307" s="153">
        <v>2</v>
      </c>
      <c r="G1307" s="153" t="s">
        <v>231</v>
      </c>
      <c r="H1307" s="153">
        <v>2</v>
      </c>
      <c r="I1307" s="153" t="s">
        <v>231</v>
      </c>
      <c r="J1307" s="153" t="s">
        <v>27</v>
      </c>
      <c r="K1307" s="153" t="s">
        <v>16</v>
      </c>
      <c r="L1307" s="153"/>
      <c r="M1307" s="153" t="s">
        <v>232</v>
      </c>
      <c r="N1307" s="153">
        <v>900929001</v>
      </c>
      <c r="O1307" s="155">
        <v>5789916</v>
      </c>
      <c r="P1307" s="7"/>
      <c r="Q1307" s="12">
        <f>+IF(IFERROR(VLOOKUP(Tabla3[[#This Row],[Column14]],Tabla4[[NIT]:[TOTAL CREDITO]],3,FALSE),0)="",0,IFERROR(VLOOKUP(Tabla3[[#This Row],[Column14]],Tabla4[[NIT]:[TOTAL CREDITO]],3,FALSE),0))</f>
        <v>18317129</v>
      </c>
      <c r="R1307" s="9">
        <f>+IFERROR(VLOOKUP(Tabla3[[#This Row],[Column14]],Tabla4[[NIT]:[TOTAL CREDITO]],6,FALSE),0)</f>
        <v>0</v>
      </c>
      <c r="S13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7" s="5"/>
      <c r="AL1307"/>
    </row>
    <row r="1308" spans="1:38" ht="15" customHeight="1">
      <c r="A1308" s="153" t="s">
        <v>1857</v>
      </c>
      <c r="B1308" s="154">
        <v>42983</v>
      </c>
      <c r="C1308" s="153" t="s">
        <v>1229</v>
      </c>
      <c r="D1308" s="153" t="s">
        <v>1602</v>
      </c>
      <c r="E1308" s="153" t="s">
        <v>1547</v>
      </c>
      <c r="F1308" s="153">
        <v>1</v>
      </c>
      <c r="G1308" s="153" t="s">
        <v>231</v>
      </c>
      <c r="H1308" s="153">
        <v>1</v>
      </c>
      <c r="I1308" s="153" t="s">
        <v>231</v>
      </c>
      <c r="J1308" s="153" t="s">
        <v>27</v>
      </c>
      <c r="K1308" s="153" t="s">
        <v>26</v>
      </c>
      <c r="L1308" s="153"/>
      <c r="M1308" s="153" t="s">
        <v>232</v>
      </c>
      <c r="N1308" s="153">
        <v>900929001</v>
      </c>
      <c r="O1308" s="155">
        <v>5789916</v>
      </c>
      <c r="P1308" s="7"/>
      <c r="Q1308" s="12">
        <f>+IF(IFERROR(VLOOKUP(Tabla3[[#This Row],[Column14]],Tabla4[[NIT]:[TOTAL CREDITO]],3,FALSE),0)="",0,IFERROR(VLOOKUP(Tabla3[[#This Row],[Column14]],Tabla4[[NIT]:[TOTAL CREDITO]],3,FALSE),0))</f>
        <v>18317129</v>
      </c>
      <c r="R1308" s="9">
        <f>+IFERROR(VLOOKUP(Tabla3[[#This Row],[Column14]],Tabla4[[NIT]:[TOTAL CREDITO]],6,FALSE),0)</f>
        <v>0</v>
      </c>
      <c r="S13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8" s="5"/>
      <c r="AL1308"/>
    </row>
    <row r="1309" spans="1:38" ht="15" customHeight="1">
      <c r="A1309" s="153" t="s">
        <v>1857</v>
      </c>
      <c r="B1309" s="154">
        <v>42983</v>
      </c>
      <c r="C1309" s="153" t="s">
        <v>1229</v>
      </c>
      <c r="D1309" s="153" t="s">
        <v>1602</v>
      </c>
      <c r="E1309" s="153" t="s">
        <v>1547</v>
      </c>
      <c r="F1309" s="153">
        <v>1</v>
      </c>
      <c r="G1309" s="153" t="s">
        <v>231</v>
      </c>
      <c r="H1309" s="153">
        <v>1</v>
      </c>
      <c r="I1309" s="153" t="s">
        <v>231</v>
      </c>
      <c r="J1309" s="153" t="s">
        <v>1428</v>
      </c>
      <c r="K1309" s="153" t="s">
        <v>1429</v>
      </c>
      <c r="L1309" s="153"/>
      <c r="M1309" s="153" t="s">
        <v>232</v>
      </c>
      <c r="N1309" s="153">
        <v>900929001</v>
      </c>
      <c r="O1309" s="155">
        <v>3067227</v>
      </c>
      <c r="P1309" s="7"/>
      <c r="Q1309" s="12">
        <f>+IF(IFERROR(VLOOKUP(Tabla3[[#This Row],[Column14]],Tabla4[[NIT]:[TOTAL CREDITO]],3,FALSE),0)="",0,IFERROR(VLOOKUP(Tabla3[[#This Row],[Column14]],Tabla4[[NIT]:[TOTAL CREDITO]],3,FALSE),0))</f>
        <v>18317129</v>
      </c>
      <c r="R1309" s="9">
        <f>+IFERROR(VLOOKUP(Tabla3[[#This Row],[Column14]],Tabla4[[NIT]:[TOTAL CREDITO]],6,FALSE),0)</f>
        <v>0</v>
      </c>
      <c r="S13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09" s="5"/>
      <c r="AL1309"/>
    </row>
    <row r="1310" spans="1:38" ht="15" customHeight="1">
      <c r="A1310" s="153" t="s">
        <v>1858</v>
      </c>
      <c r="B1310" s="154">
        <v>42983</v>
      </c>
      <c r="C1310" s="153" t="s">
        <v>1229</v>
      </c>
      <c r="D1310" s="153" t="s">
        <v>1602</v>
      </c>
      <c r="E1310" s="153" t="s">
        <v>1547</v>
      </c>
      <c r="F1310" s="153">
        <v>1</v>
      </c>
      <c r="G1310" s="153" t="s">
        <v>231</v>
      </c>
      <c r="H1310" s="153">
        <v>1</v>
      </c>
      <c r="I1310" s="153" t="s">
        <v>231</v>
      </c>
      <c r="J1310" s="153" t="s">
        <v>27</v>
      </c>
      <c r="K1310" s="153" t="s">
        <v>16</v>
      </c>
      <c r="L1310" s="153"/>
      <c r="M1310" s="153" t="s">
        <v>232</v>
      </c>
      <c r="N1310" s="153">
        <v>900929001</v>
      </c>
      <c r="O1310" s="155">
        <v>5789916</v>
      </c>
      <c r="P1310" s="7"/>
      <c r="Q1310" s="12">
        <f>+IF(IFERROR(VLOOKUP(Tabla3[[#This Row],[Column14]],Tabla4[[NIT]:[TOTAL CREDITO]],3,FALSE),0)="",0,IFERROR(VLOOKUP(Tabla3[[#This Row],[Column14]],Tabla4[[NIT]:[TOTAL CREDITO]],3,FALSE),0))</f>
        <v>18317129</v>
      </c>
      <c r="R1310" s="9">
        <f>+IFERROR(VLOOKUP(Tabla3[[#This Row],[Column14]],Tabla4[[NIT]:[TOTAL CREDITO]],6,FALSE),0)</f>
        <v>0</v>
      </c>
      <c r="S13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0" s="5"/>
      <c r="AL1310"/>
    </row>
    <row r="1311" spans="1:38" ht="15" customHeight="1">
      <c r="A1311" s="153" t="s">
        <v>1858</v>
      </c>
      <c r="B1311" s="154">
        <v>42983</v>
      </c>
      <c r="C1311" s="153" t="s">
        <v>1229</v>
      </c>
      <c r="D1311" s="153" t="s">
        <v>1602</v>
      </c>
      <c r="E1311" s="153" t="s">
        <v>1547</v>
      </c>
      <c r="F1311" s="153">
        <v>1</v>
      </c>
      <c r="G1311" s="153" t="s">
        <v>231</v>
      </c>
      <c r="H1311" s="153">
        <v>1</v>
      </c>
      <c r="I1311" s="153" t="s">
        <v>231</v>
      </c>
      <c r="J1311" s="153" t="s">
        <v>25</v>
      </c>
      <c r="K1311" s="153" t="s">
        <v>26</v>
      </c>
      <c r="L1311" s="153"/>
      <c r="M1311" s="153" t="s">
        <v>232</v>
      </c>
      <c r="N1311" s="153">
        <v>900929001</v>
      </c>
      <c r="O1311" s="155">
        <v>3521008</v>
      </c>
      <c r="P1311" s="7"/>
      <c r="Q1311" s="12">
        <f>+IF(IFERROR(VLOOKUP(Tabla3[[#This Row],[Column14]],Tabla4[[NIT]:[TOTAL CREDITO]],3,FALSE),0)="",0,IFERROR(VLOOKUP(Tabla3[[#This Row],[Column14]],Tabla4[[NIT]:[TOTAL CREDITO]],3,FALSE),0))</f>
        <v>18317129</v>
      </c>
      <c r="R1311" s="9">
        <f>+IFERROR(VLOOKUP(Tabla3[[#This Row],[Column14]],Tabla4[[NIT]:[TOTAL CREDITO]],6,FALSE),0)</f>
        <v>0</v>
      </c>
      <c r="S13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1" s="5"/>
      <c r="AL1311"/>
    </row>
    <row r="1312" spans="1:38" ht="15" customHeight="1">
      <c r="A1312" s="153" t="s">
        <v>1858</v>
      </c>
      <c r="B1312" s="154">
        <v>42983</v>
      </c>
      <c r="C1312" s="153" t="s">
        <v>1229</v>
      </c>
      <c r="D1312" s="153" t="s">
        <v>1602</v>
      </c>
      <c r="E1312" s="153" t="s">
        <v>1547</v>
      </c>
      <c r="F1312" s="153">
        <v>1</v>
      </c>
      <c r="G1312" s="153" t="s">
        <v>231</v>
      </c>
      <c r="H1312" s="153">
        <v>1</v>
      </c>
      <c r="I1312" s="153" t="s">
        <v>231</v>
      </c>
      <c r="J1312" s="153" t="s">
        <v>352</v>
      </c>
      <c r="K1312" s="153" t="s">
        <v>44</v>
      </c>
      <c r="L1312" s="153"/>
      <c r="M1312" s="153" t="s">
        <v>232</v>
      </c>
      <c r="N1312" s="153">
        <v>900929001</v>
      </c>
      <c r="O1312" s="155">
        <v>6133613</v>
      </c>
      <c r="P1312" s="7"/>
      <c r="Q1312" s="12">
        <f>+IF(IFERROR(VLOOKUP(Tabla3[[#This Row],[Column14]],Tabla4[[NIT]:[TOTAL CREDITO]],3,FALSE),0)="",0,IFERROR(VLOOKUP(Tabla3[[#This Row],[Column14]],Tabla4[[NIT]:[TOTAL CREDITO]],3,FALSE),0))</f>
        <v>18317129</v>
      </c>
      <c r="R1312" s="9">
        <f>+IFERROR(VLOOKUP(Tabla3[[#This Row],[Column14]],Tabla4[[NIT]:[TOTAL CREDITO]],6,FALSE),0)</f>
        <v>0</v>
      </c>
      <c r="S13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2" s="5"/>
      <c r="AL1312"/>
    </row>
    <row r="1313" spans="1:38" ht="15" customHeight="1">
      <c r="A1313" s="153" t="s">
        <v>1859</v>
      </c>
      <c r="B1313" s="154">
        <v>42983</v>
      </c>
      <c r="C1313" s="153" t="s">
        <v>1229</v>
      </c>
      <c r="D1313" s="153" t="s">
        <v>1602</v>
      </c>
      <c r="E1313" s="153" t="s">
        <v>1547</v>
      </c>
      <c r="F1313" s="153">
        <v>1</v>
      </c>
      <c r="G1313" s="153" t="s">
        <v>231</v>
      </c>
      <c r="H1313" s="153">
        <v>1</v>
      </c>
      <c r="I1313" s="153" t="s">
        <v>231</v>
      </c>
      <c r="J1313" s="153" t="s">
        <v>27</v>
      </c>
      <c r="K1313" s="153" t="s">
        <v>32</v>
      </c>
      <c r="L1313" s="153"/>
      <c r="M1313" s="153" t="s">
        <v>232</v>
      </c>
      <c r="N1313" s="153">
        <v>900929001</v>
      </c>
      <c r="O1313" s="155">
        <v>5789916</v>
      </c>
      <c r="P1313" s="7"/>
      <c r="Q1313" s="12">
        <f>+IF(IFERROR(VLOOKUP(Tabla3[[#This Row],[Column14]],Tabla4[[NIT]:[TOTAL CREDITO]],3,FALSE),0)="",0,IFERROR(VLOOKUP(Tabla3[[#This Row],[Column14]],Tabla4[[NIT]:[TOTAL CREDITO]],3,FALSE),0))</f>
        <v>18317129</v>
      </c>
      <c r="R1313" s="9">
        <f>+IFERROR(VLOOKUP(Tabla3[[#This Row],[Column14]],Tabla4[[NIT]:[TOTAL CREDITO]],6,FALSE),0)</f>
        <v>0</v>
      </c>
      <c r="S13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3" s="5"/>
      <c r="AL1313"/>
    </row>
    <row r="1314" spans="1:38" ht="15" customHeight="1">
      <c r="A1314" s="153" t="s">
        <v>1859</v>
      </c>
      <c r="B1314" s="154">
        <v>42983</v>
      </c>
      <c r="C1314" s="153" t="s">
        <v>1229</v>
      </c>
      <c r="D1314" s="153" t="s">
        <v>1602</v>
      </c>
      <c r="E1314" s="153" t="s">
        <v>1547</v>
      </c>
      <c r="F1314" s="153">
        <v>1</v>
      </c>
      <c r="G1314" s="153" t="s">
        <v>231</v>
      </c>
      <c r="H1314" s="153">
        <v>1</v>
      </c>
      <c r="I1314" s="153" t="s">
        <v>231</v>
      </c>
      <c r="J1314" s="153" t="s">
        <v>1550</v>
      </c>
      <c r="K1314" s="153" t="s">
        <v>1426</v>
      </c>
      <c r="L1314" s="153"/>
      <c r="M1314" s="153" t="s">
        <v>232</v>
      </c>
      <c r="N1314" s="153">
        <v>900929001</v>
      </c>
      <c r="O1314" s="155">
        <v>3521008</v>
      </c>
      <c r="P1314" s="7"/>
      <c r="Q1314" s="12">
        <f>+IF(IFERROR(VLOOKUP(Tabla3[[#This Row],[Column14]],Tabla4[[NIT]:[TOTAL CREDITO]],3,FALSE),0)="",0,IFERROR(VLOOKUP(Tabla3[[#This Row],[Column14]],Tabla4[[NIT]:[TOTAL CREDITO]],3,FALSE),0))</f>
        <v>18317129</v>
      </c>
      <c r="R1314" s="9">
        <f>+IFERROR(VLOOKUP(Tabla3[[#This Row],[Column14]],Tabla4[[NIT]:[TOTAL CREDITO]],6,FALSE),0)</f>
        <v>0</v>
      </c>
      <c r="S13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4" s="5"/>
      <c r="AL1314"/>
    </row>
    <row r="1315" spans="1:38" ht="15" customHeight="1">
      <c r="A1315" s="153" t="s">
        <v>1859</v>
      </c>
      <c r="B1315" s="154">
        <v>42983</v>
      </c>
      <c r="C1315" s="153" t="s">
        <v>1229</v>
      </c>
      <c r="D1315" s="153" t="s">
        <v>1602</v>
      </c>
      <c r="E1315" s="153" t="s">
        <v>1547</v>
      </c>
      <c r="F1315" s="153">
        <v>1</v>
      </c>
      <c r="G1315" s="153" t="s">
        <v>231</v>
      </c>
      <c r="H1315" s="153">
        <v>1</v>
      </c>
      <c r="I1315" s="153" t="s">
        <v>231</v>
      </c>
      <c r="J1315" s="153" t="s">
        <v>1433</v>
      </c>
      <c r="K1315" s="153" t="s">
        <v>1426</v>
      </c>
      <c r="L1315" s="153"/>
      <c r="M1315" s="153" t="s">
        <v>232</v>
      </c>
      <c r="N1315" s="153">
        <v>900929001</v>
      </c>
      <c r="O1315" s="155">
        <v>3941176</v>
      </c>
      <c r="P1315" s="7"/>
      <c r="Q1315" s="12">
        <f>+IF(IFERROR(VLOOKUP(Tabla3[[#This Row],[Column14]],Tabla4[[NIT]:[TOTAL CREDITO]],3,FALSE),0)="",0,IFERROR(VLOOKUP(Tabla3[[#This Row],[Column14]],Tabla4[[NIT]:[TOTAL CREDITO]],3,FALSE),0))</f>
        <v>18317129</v>
      </c>
      <c r="R1315" s="9">
        <f>+IFERROR(VLOOKUP(Tabla3[[#This Row],[Column14]],Tabla4[[NIT]:[TOTAL CREDITO]],6,FALSE),0)</f>
        <v>0</v>
      </c>
      <c r="S13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5" s="5"/>
      <c r="AL1315"/>
    </row>
    <row r="1316" spans="1:38" ht="15" customHeight="1">
      <c r="A1316" s="153" t="s">
        <v>1860</v>
      </c>
      <c r="B1316" s="154">
        <v>42983</v>
      </c>
      <c r="C1316" s="153" t="s">
        <v>1229</v>
      </c>
      <c r="D1316" s="153" t="s">
        <v>1602</v>
      </c>
      <c r="E1316" s="153" t="s">
        <v>1547</v>
      </c>
      <c r="F1316" s="153">
        <v>2</v>
      </c>
      <c r="G1316" s="153" t="s">
        <v>152</v>
      </c>
      <c r="H1316" s="153">
        <v>1</v>
      </c>
      <c r="I1316" s="153" t="s">
        <v>152</v>
      </c>
      <c r="J1316" s="153" t="s">
        <v>27</v>
      </c>
      <c r="K1316" s="153" t="s">
        <v>32</v>
      </c>
      <c r="L1316" s="154">
        <v>42984</v>
      </c>
      <c r="M1316" s="153" t="s">
        <v>153</v>
      </c>
      <c r="N1316" s="153">
        <v>900371112</v>
      </c>
      <c r="O1316" s="155">
        <v>5789916</v>
      </c>
      <c r="P1316" s="7"/>
      <c r="Q1316" s="12">
        <f>+IF(IFERROR(VLOOKUP(Tabla3[[#This Row],[Column14]],Tabla4[[NIT]:[TOTAL CREDITO]],3,FALSE),0)="",0,IFERROR(VLOOKUP(Tabla3[[#This Row],[Column14]],Tabla4[[NIT]:[TOTAL CREDITO]],3,FALSE),0))</f>
        <v>567963</v>
      </c>
      <c r="R1316" s="9">
        <f>+IFERROR(VLOOKUP(Tabla3[[#This Row],[Column14]],Tabla4[[NIT]:[TOTAL CREDITO]],6,FALSE),0)</f>
        <v>0</v>
      </c>
      <c r="S13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316" s="5"/>
      <c r="AL1316"/>
    </row>
    <row r="1317" spans="1:38" ht="15" customHeight="1">
      <c r="A1317" s="153" t="s">
        <v>1861</v>
      </c>
      <c r="B1317" s="154">
        <v>42984</v>
      </c>
      <c r="C1317" s="153" t="s">
        <v>1229</v>
      </c>
      <c r="D1317" s="153" t="s">
        <v>1235</v>
      </c>
      <c r="E1317" s="153" t="s">
        <v>1547</v>
      </c>
      <c r="F1317" s="153">
        <v>4</v>
      </c>
      <c r="G1317" s="153" t="s">
        <v>399</v>
      </c>
      <c r="H1317" s="153">
        <v>2</v>
      </c>
      <c r="I1317" s="153" t="s">
        <v>1709</v>
      </c>
      <c r="J1317" s="153" t="s">
        <v>27</v>
      </c>
      <c r="K1317" s="153" t="s">
        <v>16</v>
      </c>
      <c r="L1317" s="154">
        <v>42985</v>
      </c>
      <c r="M1317" s="153" t="s">
        <v>214</v>
      </c>
      <c r="N1317" s="153">
        <v>17668211</v>
      </c>
      <c r="O1317" s="155">
        <v>5789916</v>
      </c>
      <c r="P1317" s="7"/>
      <c r="Q1317" s="12">
        <f>+IF(IFERROR(VLOOKUP(Tabla3[[#This Row],[Column14]],Tabla4[[NIT]:[TOTAL CREDITO]],3,FALSE),0)="",0,IFERROR(VLOOKUP(Tabla3[[#This Row],[Column14]],Tabla4[[NIT]:[TOTAL CREDITO]],3,FALSE),0))</f>
        <v>733246</v>
      </c>
      <c r="R1317" s="9">
        <f>+IFERROR(VLOOKUP(Tabla3[[#This Row],[Column14]],Tabla4[[NIT]:[TOTAL CREDITO]],6,FALSE),0)</f>
        <v>0</v>
      </c>
      <c r="S13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317" s="5"/>
      <c r="AL1317"/>
    </row>
    <row r="1318" spans="1:38" ht="15" customHeight="1">
      <c r="A1318" s="153" t="s">
        <v>1862</v>
      </c>
      <c r="B1318" s="154">
        <v>42984</v>
      </c>
      <c r="C1318" s="153" t="s">
        <v>1545</v>
      </c>
      <c r="D1318" s="153" t="s">
        <v>1602</v>
      </c>
      <c r="E1318" s="153" t="s">
        <v>1547</v>
      </c>
      <c r="F1318" s="153">
        <v>1</v>
      </c>
      <c r="G1318" s="153" t="s">
        <v>144</v>
      </c>
      <c r="H1318" s="153">
        <v>1</v>
      </c>
      <c r="I1318" s="153" t="s">
        <v>144</v>
      </c>
      <c r="J1318" s="153" t="s">
        <v>27</v>
      </c>
      <c r="K1318" s="153" t="s">
        <v>26</v>
      </c>
      <c r="L1318" s="153"/>
      <c r="M1318" s="153" t="s">
        <v>249</v>
      </c>
      <c r="N1318" s="153">
        <v>900345712</v>
      </c>
      <c r="O1318" s="155">
        <v>5789916</v>
      </c>
      <c r="P1318" s="7"/>
      <c r="Q1318" s="12">
        <f>+IF(IFERROR(VLOOKUP(Tabla3[[#This Row],[Column14]],Tabla4[[NIT]:[TOTAL CREDITO]],3,FALSE),0)="",0,IFERROR(VLOOKUP(Tabla3[[#This Row],[Column14]],Tabla4[[NIT]:[TOTAL CREDITO]],3,FALSE),0))</f>
        <v>0</v>
      </c>
      <c r="R1318" s="9">
        <f>+IFERROR(VLOOKUP(Tabla3[[#This Row],[Column14]],Tabla4[[NIT]:[TOTAL CREDITO]],6,FALSE),0)</f>
        <v>8544857</v>
      </c>
      <c r="S13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8" s="5"/>
      <c r="AL1318"/>
    </row>
    <row r="1319" spans="1:38" ht="15" customHeight="1">
      <c r="A1319" s="153" t="s">
        <v>1862</v>
      </c>
      <c r="B1319" s="154">
        <v>42984</v>
      </c>
      <c r="C1319" s="153" t="s">
        <v>1545</v>
      </c>
      <c r="D1319" s="153" t="s">
        <v>1602</v>
      </c>
      <c r="E1319" s="153" t="s">
        <v>1547</v>
      </c>
      <c r="F1319" s="153">
        <v>1</v>
      </c>
      <c r="G1319" s="153" t="s">
        <v>144</v>
      </c>
      <c r="H1319" s="153">
        <v>1</v>
      </c>
      <c r="I1319" s="153" t="s">
        <v>144</v>
      </c>
      <c r="J1319" s="153" t="s">
        <v>1428</v>
      </c>
      <c r="K1319" s="153" t="s">
        <v>32</v>
      </c>
      <c r="L1319" s="153"/>
      <c r="M1319" s="153" t="s">
        <v>249</v>
      </c>
      <c r="N1319" s="153">
        <v>900345712</v>
      </c>
      <c r="O1319" s="155">
        <v>3067227</v>
      </c>
      <c r="P1319" s="7"/>
      <c r="Q1319" s="12">
        <f>+IF(IFERROR(VLOOKUP(Tabla3[[#This Row],[Column14]],Tabla4[[NIT]:[TOTAL CREDITO]],3,FALSE),0)="",0,IFERROR(VLOOKUP(Tabla3[[#This Row],[Column14]],Tabla4[[NIT]:[TOTAL CREDITO]],3,FALSE),0))</f>
        <v>0</v>
      </c>
      <c r="R1319" s="9">
        <f>+IFERROR(VLOOKUP(Tabla3[[#This Row],[Column14]],Tabla4[[NIT]:[TOTAL CREDITO]],6,FALSE),0)</f>
        <v>8544857</v>
      </c>
      <c r="S13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19" s="5"/>
      <c r="AL1319"/>
    </row>
    <row r="1320" spans="1:38" ht="15" customHeight="1">
      <c r="A1320" s="153" t="s">
        <v>1863</v>
      </c>
      <c r="B1320" s="154">
        <v>42984</v>
      </c>
      <c r="C1320" s="153" t="s">
        <v>1229</v>
      </c>
      <c r="D1320" s="153" t="s">
        <v>1602</v>
      </c>
      <c r="E1320" s="153" t="s">
        <v>1547</v>
      </c>
      <c r="F1320" s="153">
        <v>1</v>
      </c>
      <c r="G1320" s="153" t="s">
        <v>144</v>
      </c>
      <c r="H1320" s="153">
        <v>1</v>
      </c>
      <c r="I1320" s="153" t="s">
        <v>144</v>
      </c>
      <c r="J1320" s="153" t="s">
        <v>1428</v>
      </c>
      <c r="K1320" s="153" t="s">
        <v>1430</v>
      </c>
      <c r="L1320" s="153"/>
      <c r="M1320" s="153" t="s">
        <v>145</v>
      </c>
      <c r="N1320" s="153">
        <v>900345712</v>
      </c>
      <c r="O1320" s="155">
        <v>3067227</v>
      </c>
      <c r="P1320" s="7"/>
      <c r="Q1320" s="12">
        <f>+IF(IFERROR(VLOOKUP(Tabla3[[#This Row],[Column14]],Tabla4[[NIT]:[TOTAL CREDITO]],3,FALSE),0)="",0,IFERROR(VLOOKUP(Tabla3[[#This Row],[Column14]],Tabla4[[NIT]:[TOTAL CREDITO]],3,FALSE),0))</f>
        <v>0</v>
      </c>
      <c r="R1320" s="9">
        <f>+IFERROR(VLOOKUP(Tabla3[[#This Row],[Column14]],Tabla4[[NIT]:[TOTAL CREDITO]],6,FALSE),0)</f>
        <v>8544857</v>
      </c>
      <c r="S13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0" s="5"/>
      <c r="AL1320"/>
    </row>
    <row r="1321" spans="1:38" ht="15" customHeight="1">
      <c r="A1321" s="153" t="s">
        <v>1864</v>
      </c>
      <c r="B1321" s="154">
        <v>42984</v>
      </c>
      <c r="C1321" s="153" t="s">
        <v>1229</v>
      </c>
      <c r="D1321" s="153" t="s">
        <v>1602</v>
      </c>
      <c r="E1321" s="153" t="s">
        <v>1547</v>
      </c>
      <c r="F1321" s="153">
        <v>1</v>
      </c>
      <c r="G1321" s="153" t="s">
        <v>144</v>
      </c>
      <c r="H1321" s="153">
        <v>1</v>
      </c>
      <c r="I1321" s="153" t="s">
        <v>1865</v>
      </c>
      <c r="J1321" s="153" t="s">
        <v>1428</v>
      </c>
      <c r="K1321" s="153" t="s">
        <v>1429</v>
      </c>
      <c r="L1321" s="153"/>
      <c r="M1321" s="153" t="s">
        <v>237</v>
      </c>
      <c r="N1321" s="153">
        <v>900345712</v>
      </c>
      <c r="O1321" s="155">
        <v>3067227</v>
      </c>
      <c r="P1321" s="7"/>
      <c r="Q1321" s="12">
        <f>+IF(IFERROR(VLOOKUP(Tabla3[[#This Row],[Column14]],Tabla4[[NIT]:[TOTAL CREDITO]],3,FALSE),0)="",0,IFERROR(VLOOKUP(Tabla3[[#This Row],[Column14]],Tabla4[[NIT]:[TOTAL CREDITO]],3,FALSE),0))</f>
        <v>0</v>
      </c>
      <c r="R1321" s="9">
        <f>+IFERROR(VLOOKUP(Tabla3[[#This Row],[Column14]],Tabla4[[NIT]:[TOTAL CREDITO]],6,FALSE),0)</f>
        <v>8544857</v>
      </c>
      <c r="S13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1" s="5"/>
      <c r="AL1321"/>
    </row>
    <row r="1322" spans="1:38" ht="15" customHeight="1">
      <c r="A1322" s="153" t="s">
        <v>1864</v>
      </c>
      <c r="B1322" s="154">
        <v>42984</v>
      </c>
      <c r="C1322" s="153" t="s">
        <v>1229</v>
      </c>
      <c r="D1322" s="153" t="s">
        <v>1602</v>
      </c>
      <c r="E1322" s="153" t="s">
        <v>1547</v>
      </c>
      <c r="F1322" s="153">
        <v>1</v>
      </c>
      <c r="G1322" s="153" t="s">
        <v>144</v>
      </c>
      <c r="H1322" s="153">
        <v>1</v>
      </c>
      <c r="I1322" s="153" t="s">
        <v>1865</v>
      </c>
      <c r="J1322" s="153" t="s">
        <v>1428</v>
      </c>
      <c r="K1322" s="153" t="s">
        <v>32</v>
      </c>
      <c r="L1322" s="153"/>
      <c r="M1322" s="153" t="s">
        <v>237</v>
      </c>
      <c r="N1322" s="153">
        <v>900345712</v>
      </c>
      <c r="O1322" s="155">
        <v>3067227</v>
      </c>
      <c r="P1322" s="7"/>
      <c r="Q1322" s="12">
        <f>+IF(IFERROR(VLOOKUP(Tabla3[[#This Row],[Column14]],Tabla4[[NIT]:[TOTAL CREDITO]],3,FALSE),0)="",0,IFERROR(VLOOKUP(Tabla3[[#This Row],[Column14]],Tabla4[[NIT]:[TOTAL CREDITO]],3,FALSE),0))</f>
        <v>0</v>
      </c>
      <c r="R1322" s="9">
        <f>+IFERROR(VLOOKUP(Tabla3[[#This Row],[Column14]],Tabla4[[NIT]:[TOTAL CREDITO]],6,FALSE),0)</f>
        <v>8544857</v>
      </c>
      <c r="S13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2" s="5"/>
      <c r="AL1322"/>
    </row>
    <row r="1323" spans="1:38" ht="15" customHeight="1">
      <c r="A1323" s="153" t="s">
        <v>1866</v>
      </c>
      <c r="B1323" s="154">
        <v>42984</v>
      </c>
      <c r="C1323" s="153" t="s">
        <v>1229</v>
      </c>
      <c r="D1323" s="153" t="s">
        <v>1602</v>
      </c>
      <c r="E1323" s="153" t="s">
        <v>1230</v>
      </c>
      <c r="F1323" s="153">
        <v>4</v>
      </c>
      <c r="G1323" s="153" t="s">
        <v>149</v>
      </c>
      <c r="H1323" s="153">
        <v>2</v>
      </c>
      <c r="I1323" s="153" t="s">
        <v>1749</v>
      </c>
      <c r="J1323" s="153" t="s">
        <v>27</v>
      </c>
      <c r="K1323" s="153" t="s">
        <v>16</v>
      </c>
      <c r="L1323" s="154">
        <v>42985</v>
      </c>
      <c r="M1323" s="153" t="s">
        <v>150</v>
      </c>
      <c r="N1323" s="153">
        <v>890924996</v>
      </c>
      <c r="O1323" s="155">
        <v>5789916</v>
      </c>
      <c r="P1323" s="7"/>
      <c r="Q1323" s="12" t="str">
        <f>+IF(IFERROR(VLOOKUP(Tabla3[[#This Row],[Column14]],Tabla4[[NIT]:[TOTAL CREDITO]],3,FALSE),0)="",0,IFERROR(VLOOKUP(Tabla3[[#This Row],[Column14]],Tabla4[[NIT]:[TOTAL CREDITO]],3,FALSE),0))</f>
        <v>NO TIENE CUPO</v>
      </c>
      <c r="R1323" s="9">
        <f>+IFERROR(VLOOKUP(Tabla3[[#This Row],[Column14]],Tabla4[[NIT]:[TOTAL CREDITO]],6,FALSE),0)</f>
        <v>0</v>
      </c>
      <c r="S13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3" s="5"/>
      <c r="AL1323"/>
    </row>
    <row r="1324" spans="1:38" ht="15" customHeight="1">
      <c r="A1324" s="153" t="s">
        <v>1867</v>
      </c>
      <c r="B1324" s="154">
        <v>42984</v>
      </c>
      <c r="C1324" s="153" t="s">
        <v>1229</v>
      </c>
      <c r="D1324" s="153" t="s">
        <v>1546</v>
      </c>
      <c r="E1324" s="153" t="s">
        <v>1547</v>
      </c>
      <c r="F1324" s="153">
        <v>3</v>
      </c>
      <c r="G1324" s="153" t="s">
        <v>111</v>
      </c>
      <c r="H1324" s="153">
        <v>3</v>
      </c>
      <c r="I1324" s="153" t="s">
        <v>111</v>
      </c>
      <c r="J1324" s="153" t="s">
        <v>14</v>
      </c>
      <c r="K1324" s="153" t="s">
        <v>1421</v>
      </c>
      <c r="L1324" s="153"/>
      <c r="M1324" s="153" t="s">
        <v>112</v>
      </c>
      <c r="N1324" s="153">
        <v>27452030</v>
      </c>
      <c r="O1324" s="155">
        <v>3360504</v>
      </c>
      <c r="P1324" s="7"/>
      <c r="Q1324" s="12">
        <f>+IF(IFERROR(VLOOKUP(Tabla3[[#This Row],[Column14]],Tabla4[[NIT]:[TOTAL CREDITO]],3,FALSE),0)="",0,IFERROR(VLOOKUP(Tabla3[[#This Row],[Column14]],Tabla4[[NIT]:[TOTAL CREDITO]],3,FALSE),0))</f>
        <v>50000000</v>
      </c>
      <c r="R1324" s="9">
        <f>+IFERROR(VLOOKUP(Tabla3[[#This Row],[Column14]],Tabla4[[NIT]:[TOTAL CREDITO]],6,FALSE),0)</f>
        <v>0</v>
      </c>
      <c r="S13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4" s="5"/>
      <c r="AL1324"/>
    </row>
    <row r="1325" spans="1:38" ht="15" customHeight="1">
      <c r="A1325" s="153" t="s">
        <v>1867</v>
      </c>
      <c r="B1325" s="154">
        <v>42984</v>
      </c>
      <c r="C1325" s="153" t="s">
        <v>1229</v>
      </c>
      <c r="D1325" s="153" t="s">
        <v>1546</v>
      </c>
      <c r="E1325" s="153" t="s">
        <v>1547</v>
      </c>
      <c r="F1325" s="153">
        <v>3</v>
      </c>
      <c r="G1325" s="153" t="s">
        <v>111</v>
      </c>
      <c r="H1325" s="153">
        <v>3</v>
      </c>
      <c r="I1325" s="153" t="s">
        <v>111</v>
      </c>
      <c r="J1325" s="153" t="s">
        <v>14</v>
      </c>
      <c r="K1325" s="153" t="s">
        <v>16</v>
      </c>
      <c r="L1325" s="153"/>
      <c r="M1325" s="153" t="s">
        <v>112</v>
      </c>
      <c r="N1325" s="153">
        <v>27452030</v>
      </c>
      <c r="O1325" s="155">
        <v>3360504</v>
      </c>
      <c r="P1325" s="7"/>
      <c r="Q1325" s="12">
        <f>+IF(IFERROR(VLOOKUP(Tabla3[[#This Row],[Column14]],Tabla4[[NIT]:[TOTAL CREDITO]],3,FALSE),0)="",0,IFERROR(VLOOKUP(Tabla3[[#This Row],[Column14]],Tabla4[[NIT]:[TOTAL CREDITO]],3,FALSE),0))</f>
        <v>50000000</v>
      </c>
      <c r="R1325" s="9">
        <f>+IFERROR(VLOOKUP(Tabla3[[#This Row],[Column14]],Tabla4[[NIT]:[TOTAL CREDITO]],6,FALSE),0)</f>
        <v>0</v>
      </c>
      <c r="S13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5" s="5"/>
      <c r="AL1325"/>
    </row>
    <row r="1326" spans="1:38" ht="15" customHeight="1">
      <c r="A1326" s="153" t="s">
        <v>1867</v>
      </c>
      <c r="B1326" s="154">
        <v>42984</v>
      </c>
      <c r="C1326" s="153" t="s">
        <v>1229</v>
      </c>
      <c r="D1326" s="153" t="s">
        <v>1546</v>
      </c>
      <c r="E1326" s="153" t="s">
        <v>1547</v>
      </c>
      <c r="F1326" s="153">
        <v>3</v>
      </c>
      <c r="G1326" s="153" t="s">
        <v>111</v>
      </c>
      <c r="H1326" s="153">
        <v>3</v>
      </c>
      <c r="I1326" s="153" t="s">
        <v>111</v>
      </c>
      <c r="J1326" s="153" t="s">
        <v>14</v>
      </c>
      <c r="K1326" s="153" t="s">
        <v>15</v>
      </c>
      <c r="L1326" s="153"/>
      <c r="M1326" s="153" t="s">
        <v>112</v>
      </c>
      <c r="N1326" s="153">
        <v>27452030</v>
      </c>
      <c r="O1326" s="155">
        <v>3360504</v>
      </c>
      <c r="P1326" s="7"/>
      <c r="Q1326" s="12">
        <f>+IF(IFERROR(VLOOKUP(Tabla3[[#This Row],[Column14]],Tabla4[[NIT]:[TOTAL CREDITO]],3,FALSE),0)="",0,IFERROR(VLOOKUP(Tabla3[[#This Row],[Column14]],Tabla4[[NIT]:[TOTAL CREDITO]],3,FALSE),0))</f>
        <v>50000000</v>
      </c>
      <c r="R1326" s="9">
        <f>+IFERROR(VLOOKUP(Tabla3[[#This Row],[Column14]],Tabla4[[NIT]:[TOTAL CREDITO]],6,FALSE),0)</f>
        <v>0</v>
      </c>
      <c r="S13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6" s="5"/>
      <c r="AL1326"/>
    </row>
    <row r="1327" spans="1:38" ht="15" customHeight="1">
      <c r="A1327" s="153" t="s">
        <v>1867</v>
      </c>
      <c r="B1327" s="154">
        <v>42984</v>
      </c>
      <c r="C1327" s="153" t="s">
        <v>1229</v>
      </c>
      <c r="D1327" s="153" t="s">
        <v>1546</v>
      </c>
      <c r="E1327" s="153" t="s">
        <v>1547</v>
      </c>
      <c r="F1327" s="153">
        <v>1</v>
      </c>
      <c r="G1327" s="153" t="s">
        <v>111</v>
      </c>
      <c r="H1327" s="153">
        <v>1</v>
      </c>
      <c r="I1327" s="153" t="s">
        <v>111</v>
      </c>
      <c r="J1327" s="153" t="s">
        <v>14</v>
      </c>
      <c r="K1327" s="153" t="s">
        <v>1420</v>
      </c>
      <c r="L1327" s="153"/>
      <c r="M1327" s="153" t="s">
        <v>112</v>
      </c>
      <c r="N1327" s="153">
        <v>27452030</v>
      </c>
      <c r="O1327" s="155">
        <v>3360504</v>
      </c>
      <c r="P1327" s="7"/>
      <c r="Q1327" s="12">
        <f>+IF(IFERROR(VLOOKUP(Tabla3[[#This Row],[Column14]],Tabla4[[NIT]:[TOTAL CREDITO]],3,FALSE),0)="",0,IFERROR(VLOOKUP(Tabla3[[#This Row],[Column14]],Tabla4[[NIT]:[TOTAL CREDITO]],3,FALSE),0))</f>
        <v>50000000</v>
      </c>
      <c r="R1327" s="9">
        <f>+IFERROR(VLOOKUP(Tabla3[[#This Row],[Column14]],Tabla4[[NIT]:[TOTAL CREDITO]],6,FALSE),0)</f>
        <v>0</v>
      </c>
      <c r="S13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7" s="5"/>
      <c r="AL1327"/>
    </row>
    <row r="1328" spans="1:38" ht="15" customHeight="1">
      <c r="A1328" s="153" t="s">
        <v>1867</v>
      </c>
      <c r="B1328" s="154">
        <v>42984</v>
      </c>
      <c r="C1328" s="153" t="s">
        <v>1229</v>
      </c>
      <c r="D1328" s="153" t="s">
        <v>1546</v>
      </c>
      <c r="E1328" s="153" t="s">
        <v>1547</v>
      </c>
      <c r="F1328" s="153">
        <v>4</v>
      </c>
      <c r="G1328" s="153" t="s">
        <v>111</v>
      </c>
      <c r="H1328" s="153">
        <v>4</v>
      </c>
      <c r="I1328" s="153" t="s">
        <v>111</v>
      </c>
      <c r="J1328" s="153" t="s">
        <v>27</v>
      </c>
      <c r="K1328" s="153" t="s">
        <v>32</v>
      </c>
      <c r="L1328" s="153"/>
      <c r="M1328" s="153" t="s">
        <v>112</v>
      </c>
      <c r="N1328" s="153">
        <v>27452030</v>
      </c>
      <c r="O1328" s="155">
        <v>5789916</v>
      </c>
      <c r="P1328" s="7"/>
      <c r="Q1328" s="12">
        <f>+IF(IFERROR(VLOOKUP(Tabla3[[#This Row],[Column14]],Tabla4[[NIT]:[TOTAL CREDITO]],3,FALSE),0)="",0,IFERROR(VLOOKUP(Tabla3[[#This Row],[Column14]],Tabla4[[NIT]:[TOTAL CREDITO]],3,FALSE),0))</f>
        <v>50000000</v>
      </c>
      <c r="R1328" s="9">
        <f>+IFERROR(VLOOKUP(Tabla3[[#This Row],[Column14]],Tabla4[[NIT]:[TOTAL CREDITO]],6,FALSE),0)</f>
        <v>0</v>
      </c>
      <c r="S13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8" s="5"/>
      <c r="AL1328"/>
    </row>
    <row r="1329" spans="1:38" ht="15" customHeight="1">
      <c r="A1329" s="153" t="s">
        <v>1867</v>
      </c>
      <c r="B1329" s="154">
        <v>42984</v>
      </c>
      <c r="C1329" s="153" t="s">
        <v>1229</v>
      </c>
      <c r="D1329" s="153" t="s">
        <v>1546</v>
      </c>
      <c r="E1329" s="153" t="s">
        <v>1547</v>
      </c>
      <c r="F1329" s="153">
        <v>4</v>
      </c>
      <c r="G1329" s="153" t="s">
        <v>111</v>
      </c>
      <c r="H1329" s="153">
        <v>4</v>
      </c>
      <c r="I1329" s="153" t="s">
        <v>111</v>
      </c>
      <c r="J1329" s="153" t="s">
        <v>27</v>
      </c>
      <c r="K1329" s="153" t="s">
        <v>16</v>
      </c>
      <c r="L1329" s="153"/>
      <c r="M1329" s="153" t="s">
        <v>112</v>
      </c>
      <c r="N1329" s="153">
        <v>27452030</v>
      </c>
      <c r="O1329" s="155">
        <v>5789916</v>
      </c>
      <c r="P1329" s="7"/>
      <c r="Q1329" s="12">
        <f>+IF(IFERROR(VLOOKUP(Tabla3[[#This Row],[Column14]],Tabla4[[NIT]:[TOTAL CREDITO]],3,FALSE),0)="",0,IFERROR(VLOOKUP(Tabla3[[#This Row],[Column14]],Tabla4[[NIT]:[TOTAL CREDITO]],3,FALSE),0))</f>
        <v>50000000</v>
      </c>
      <c r="R1329" s="9">
        <f>+IFERROR(VLOOKUP(Tabla3[[#This Row],[Column14]],Tabla4[[NIT]:[TOTAL CREDITO]],6,FALSE),0)</f>
        <v>0</v>
      </c>
      <c r="S13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29" s="5"/>
      <c r="AL1329"/>
    </row>
    <row r="1330" spans="1:38" ht="15" customHeight="1">
      <c r="A1330" s="153" t="s">
        <v>1867</v>
      </c>
      <c r="B1330" s="154">
        <v>42984</v>
      </c>
      <c r="C1330" s="153" t="s">
        <v>1229</v>
      </c>
      <c r="D1330" s="153" t="s">
        <v>1546</v>
      </c>
      <c r="E1330" s="153" t="s">
        <v>1547</v>
      </c>
      <c r="F1330" s="153">
        <v>3</v>
      </c>
      <c r="G1330" s="153" t="s">
        <v>111</v>
      </c>
      <c r="H1330" s="153">
        <v>3</v>
      </c>
      <c r="I1330" s="153" t="s">
        <v>111</v>
      </c>
      <c r="J1330" s="153" t="s">
        <v>27</v>
      </c>
      <c r="K1330" s="153" t="s">
        <v>26</v>
      </c>
      <c r="L1330" s="153"/>
      <c r="M1330" s="153" t="s">
        <v>112</v>
      </c>
      <c r="N1330" s="153">
        <v>27452030</v>
      </c>
      <c r="O1330" s="155">
        <v>5789916</v>
      </c>
      <c r="P1330" s="7"/>
      <c r="Q1330" s="12">
        <f>+IF(IFERROR(VLOOKUP(Tabla3[[#This Row],[Column14]],Tabla4[[NIT]:[TOTAL CREDITO]],3,FALSE),0)="",0,IFERROR(VLOOKUP(Tabla3[[#This Row],[Column14]],Tabla4[[NIT]:[TOTAL CREDITO]],3,FALSE),0))</f>
        <v>50000000</v>
      </c>
      <c r="R1330" s="9">
        <f>+IFERROR(VLOOKUP(Tabla3[[#This Row],[Column14]],Tabla4[[NIT]:[TOTAL CREDITO]],6,FALSE),0)</f>
        <v>0</v>
      </c>
      <c r="S13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0" s="5"/>
      <c r="AL1330"/>
    </row>
    <row r="1331" spans="1:38" ht="15" customHeight="1">
      <c r="A1331" s="153" t="s">
        <v>1867</v>
      </c>
      <c r="B1331" s="154">
        <v>42984</v>
      </c>
      <c r="C1331" s="153" t="s">
        <v>1229</v>
      </c>
      <c r="D1331" s="153" t="s">
        <v>1546</v>
      </c>
      <c r="E1331" s="153" t="s">
        <v>1547</v>
      </c>
      <c r="F1331" s="153">
        <v>1</v>
      </c>
      <c r="G1331" s="153" t="s">
        <v>111</v>
      </c>
      <c r="H1331" s="153">
        <v>1</v>
      </c>
      <c r="I1331" s="153" t="s">
        <v>111</v>
      </c>
      <c r="J1331" s="153" t="s">
        <v>1422</v>
      </c>
      <c r="K1331" s="153" t="s">
        <v>1423</v>
      </c>
      <c r="L1331" s="153"/>
      <c r="M1331" s="153" t="s">
        <v>112</v>
      </c>
      <c r="N1331" s="153">
        <v>27452030</v>
      </c>
      <c r="O1331" s="155">
        <v>7730252</v>
      </c>
      <c r="P1331" s="7"/>
      <c r="Q1331" s="12">
        <f>+IF(IFERROR(VLOOKUP(Tabla3[[#This Row],[Column14]],Tabla4[[NIT]:[TOTAL CREDITO]],3,FALSE),0)="",0,IFERROR(VLOOKUP(Tabla3[[#This Row],[Column14]],Tabla4[[NIT]:[TOTAL CREDITO]],3,FALSE),0))</f>
        <v>50000000</v>
      </c>
      <c r="R1331" s="9">
        <f>+IFERROR(VLOOKUP(Tabla3[[#This Row],[Column14]],Tabla4[[NIT]:[TOTAL CREDITO]],6,FALSE),0)</f>
        <v>0</v>
      </c>
      <c r="S13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1" s="5"/>
      <c r="AL1331"/>
    </row>
    <row r="1332" spans="1:38" ht="15" customHeight="1">
      <c r="A1332" s="153" t="s">
        <v>1867</v>
      </c>
      <c r="B1332" s="154">
        <v>42984</v>
      </c>
      <c r="C1332" s="153" t="s">
        <v>1229</v>
      </c>
      <c r="D1332" s="153" t="s">
        <v>1546</v>
      </c>
      <c r="E1332" s="153" t="s">
        <v>1547</v>
      </c>
      <c r="F1332" s="153">
        <v>1</v>
      </c>
      <c r="G1332" s="153" t="s">
        <v>111</v>
      </c>
      <c r="H1332" s="153">
        <v>1</v>
      </c>
      <c r="I1332" s="153" t="s">
        <v>111</v>
      </c>
      <c r="J1332" s="153" t="s">
        <v>1433</v>
      </c>
      <c r="K1332" s="153" t="s">
        <v>1447</v>
      </c>
      <c r="L1332" s="153"/>
      <c r="M1332" s="153" t="s">
        <v>112</v>
      </c>
      <c r="N1332" s="153">
        <v>27452030</v>
      </c>
      <c r="O1332" s="155">
        <v>3941176</v>
      </c>
      <c r="P1332" s="7"/>
      <c r="Q1332" s="12">
        <f>+IF(IFERROR(VLOOKUP(Tabla3[[#This Row],[Column14]],Tabla4[[NIT]:[TOTAL CREDITO]],3,FALSE),0)="",0,IFERROR(VLOOKUP(Tabla3[[#This Row],[Column14]],Tabla4[[NIT]:[TOTAL CREDITO]],3,FALSE),0))</f>
        <v>50000000</v>
      </c>
      <c r="R1332" s="9">
        <f>+IFERROR(VLOOKUP(Tabla3[[#This Row],[Column14]],Tabla4[[NIT]:[TOTAL CREDITO]],6,FALSE),0)</f>
        <v>0</v>
      </c>
      <c r="S13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2" s="5"/>
      <c r="AL1332"/>
    </row>
    <row r="1333" spans="1:38" ht="15" customHeight="1">
      <c r="A1333" s="153" t="s">
        <v>1867</v>
      </c>
      <c r="B1333" s="154">
        <v>42984</v>
      </c>
      <c r="C1333" s="153" t="s">
        <v>1229</v>
      </c>
      <c r="D1333" s="153" t="s">
        <v>1546</v>
      </c>
      <c r="E1333" s="153" t="s">
        <v>1547</v>
      </c>
      <c r="F1333" s="153">
        <v>3</v>
      </c>
      <c r="G1333" s="153" t="s">
        <v>111</v>
      </c>
      <c r="H1333" s="153">
        <v>3</v>
      </c>
      <c r="I1333" s="153" t="s">
        <v>111</v>
      </c>
      <c r="J1333" s="153" t="s">
        <v>1437</v>
      </c>
      <c r="K1333" s="153" t="s">
        <v>1436</v>
      </c>
      <c r="L1333" s="153"/>
      <c r="M1333" s="153" t="s">
        <v>112</v>
      </c>
      <c r="N1333" s="153">
        <v>27452030</v>
      </c>
      <c r="O1333" s="155">
        <v>3696639</v>
      </c>
      <c r="P1333" s="7"/>
      <c r="Q1333" s="12">
        <f>+IF(IFERROR(VLOOKUP(Tabla3[[#This Row],[Column14]],Tabla4[[NIT]:[TOTAL CREDITO]],3,FALSE),0)="",0,IFERROR(VLOOKUP(Tabla3[[#This Row],[Column14]],Tabla4[[NIT]:[TOTAL CREDITO]],3,FALSE),0))</f>
        <v>50000000</v>
      </c>
      <c r="R1333" s="9">
        <f>+IFERROR(VLOOKUP(Tabla3[[#This Row],[Column14]],Tabla4[[NIT]:[TOTAL CREDITO]],6,FALSE),0)</f>
        <v>0</v>
      </c>
      <c r="S13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3" s="5"/>
      <c r="AL1333"/>
    </row>
    <row r="1334" spans="1:38" ht="15" customHeight="1">
      <c r="A1334" s="153" t="s">
        <v>1867</v>
      </c>
      <c r="B1334" s="154">
        <v>42984</v>
      </c>
      <c r="C1334" s="153" t="s">
        <v>1229</v>
      </c>
      <c r="D1334" s="153" t="s">
        <v>1546</v>
      </c>
      <c r="E1334" s="153" t="s">
        <v>1547</v>
      </c>
      <c r="F1334" s="153">
        <v>1</v>
      </c>
      <c r="G1334" s="153" t="s">
        <v>111</v>
      </c>
      <c r="H1334" s="153">
        <v>1</v>
      </c>
      <c r="I1334" s="153" t="s">
        <v>111</v>
      </c>
      <c r="J1334" s="153" t="s">
        <v>1437</v>
      </c>
      <c r="K1334" s="153" t="s">
        <v>1426</v>
      </c>
      <c r="L1334" s="153"/>
      <c r="M1334" s="153" t="s">
        <v>112</v>
      </c>
      <c r="N1334" s="153">
        <v>27452030</v>
      </c>
      <c r="O1334" s="155">
        <v>3696639</v>
      </c>
      <c r="P1334" s="7"/>
      <c r="Q1334" s="12">
        <f>+IF(IFERROR(VLOOKUP(Tabla3[[#This Row],[Column14]],Tabla4[[NIT]:[TOTAL CREDITO]],3,FALSE),0)="",0,IFERROR(VLOOKUP(Tabla3[[#This Row],[Column14]],Tabla4[[NIT]:[TOTAL CREDITO]],3,FALSE),0))</f>
        <v>50000000</v>
      </c>
      <c r="R1334" s="9">
        <f>+IFERROR(VLOOKUP(Tabla3[[#This Row],[Column14]],Tabla4[[NIT]:[TOTAL CREDITO]],6,FALSE),0)</f>
        <v>0</v>
      </c>
      <c r="S13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4" s="5"/>
      <c r="AL1334"/>
    </row>
    <row r="1335" spans="1:38" ht="15" customHeight="1">
      <c r="A1335" s="153" t="s">
        <v>1867</v>
      </c>
      <c r="B1335" s="154">
        <v>42984</v>
      </c>
      <c r="C1335" s="153" t="s">
        <v>1229</v>
      </c>
      <c r="D1335" s="153" t="s">
        <v>1546</v>
      </c>
      <c r="E1335" s="153" t="s">
        <v>1547</v>
      </c>
      <c r="F1335" s="153">
        <v>3</v>
      </c>
      <c r="G1335" s="153" t="s">
        <v>111</v>
      </c>
      <c r="H1335" s="153">
        <v>3</v>
      </c>
      <c r="I1335" s="153" t="s">
        <v>111</v>
      </c>
      <c r="J1335" s="153" t="s">
        <v>1437</v>
      </c>
      <c r="K1335" s="153" t="s">
        <v>1438</v>
      </c>
      <c r="L1335" s="153"/>
      <c r="M1335" s="153" t="s">
        <v>112</v>
      </c>
      <c r="N1335" s="153">
        <v>27452030</v>
      </c>
      <c r="O1335" s="155">
        <v>3696639</v>
      </c>
      <c r="P1335" s="7"/>
      <c r="Q1335" s="12">
        <f>+IF(IFERROR(VLOOKUP(Tabla3[[#This Row],[Column14]],Tabla4[[NIT]:[TOTAL CREDITO]],3,FALSE),0)="",0,IFERROR(VLOOKUP(Tabla3[[#This Row],[Column14]],Tabla4[[NIT]:[TOTAL CREDITO]],3,FALSE),0))</f>
        <v>50000000</v>
      </c>
      <c r="R1335" s="9">
        <f>+IFERROR(VLOOKUP(Tabla3[[#This Row],[Column14]],Tabla4[[NIT]:[TOTAL CREDITO]],6,FALSE),0)</f>
        <v>0</v>
      </c>
      <c r="S13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5" s="5"/>
      <c r="AL1335"/>
    </row>
    <row r="1336" spans="1:38" ht="15" customHeight="1">
      <c r="A1336" s="153" t="s">
        <v>1867</v>
      </c>
      <c r="B1336" s="154">
        <v>42984</v>
      </c>
      <c r="C1336" s="153" t="s">
        <v>1229</v>
      </c>
      <c r="D1336" s="153" t="s">
        <v>1546</v>
      </c>
      <c r="E1336" s="153" t="s">
        <v>1547</v>
      </c>
      <c r="F1336" s="153">
        <v>3</v>
      </c>
      <c r="G1336" s="153" t="s">
        <v>111</v>
      </c>
      <c r="H1336" s="153">
        <v>3</v>
      </c>
      <c r="I1336" s="153" t="s">
        <v>111</v>
      </c>
      <c r="J1336" s="153" t="s">
        <v>1437</v>
      </c>
      <c r="K1336" s="153" t="s">
        <v>16</v>
      </c>
      <c r="L1336" s="153"/>
      <c r="M1336" s="153" t="s">
        <v>112</v>
      </c>
      <c r="N1336" s="153">
        <v>27452030</v>
      </c>
      <c r="O1336" s="155">
        <v>3696639</v>
      </c>
      <c r="P1336" s="7"/>
      <c r="Q1336" s="12">
        <f>+IF(IFERROR(VLOOKUP(Tabla3[[#This Row],[Column14]],Tabla4[[NIT]:[TOTAL CREDITO]],3,FALSE),0)="",0,IFERROR(VLOOKUP(Tabla3[[#This Row],[Column14]],Tabla4[[NIT]:[TOTAL CREDITO]],3,FALSE),0))</f>
        <v>50000000</v>
      </c>
      <c r="R1336" s="9">
        <f>+IFERROR(VLOOKUP(Tabla3[[#This Row],[Column14]],Tabla4[[NIT]:[TOTAL CREDITO]],6,FALSE),0)</f>
        <v>0</v>
      </c>
      <c r="S13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6" s="5"/>
      <c r="AL1336"/>
    </row>
    <row r="1337" spans="1:38" ht="15" customHeight="1">
      <c r="A1337" s="153" t="s">
        <v>1868</v>
      </c>
      <c r="B1337" s="154">
        <v>42984</v>
      </c>
      <c r="C1337" s="153" t="s">
        <v>1545</v>
      </c>
      <c r="D1337" s="153" t="s">
        <v>1546</v>
      </c>
      <c r="E1337" s="153" t="s">
        <v>1547</v>
      </c>
      <c r="F1337" s="153">
        <v>1</v>
      </c>
      <c r="G1337" s="153" t="s">
        <v>309</v>
      </c>
      <c r="H1337" s="153">
        <v>1</v>
      </c>
      <c r="I1337" s="153" t="s">
        <v>309</v>
      </c>
      <c r="J1337" s="153" t="s">
        <v>27</v>
      </c>
      <c r="K1337" s="153" t="s">
        <v>16</v>
      </c>
      <c r="L1337" s="153"/>
      <c r="M1337" s="153" t="s">
        <v>132</v>
      </c>
      <c r="N1337" s="153">
        <v>900454096</v>
      </c>
      <c r="O1337" s="155">
        <v>5789916</v>
      </c>
      <c r="P1337" s="7"/>
      <c r="Q1337" s="12">
        <f>+IF(IFERROR(VLOOKUP(Tabla3[[#This Row],[Column14]],Tabla4[[NIT]:[TOTAL CREDITO]],3,FALSE),0)="",0,IFERROR(VLOOKUP(Tabla3[[#This Row],[Column14]],Tabla4[[NIT]:[TOTAL CREDITO]],3,FALSE),0))</f>
        <v>0</v>
      </c>
      <c r="R1337" s="9">
        <f>+IFERROR(VLOOKUP(Tabla3[[#This Row],[Column14]],Tabla4[[NIT]:[TOTAL CREDITO]],6,FALSE),0)</f>
        <v>14346296</v>
      </c>
      <c r="S13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7" s="5"/>
      <c r="AL1337"/>
    </row>
    <row r="1338" spans="1:38" ht="15" customHeight="1">
      <c r="A1338" s="153" t="s">
        <v>1868</v>
      </c>
      <c r="B1338" s="154">
        <v>42984</v>
      </c>
      <c r="C1338" s="153" t="s">
        <v>1545</v>
      </c>
      <c r="D1338" s="153" t="s">
        <v>1546</v>
      </c>
      <c r="E1338" s="153" t="s">
        <v>1547</v>
      </c>
      <c r="F1338" s="153">
        <v>1</v>
      </c>
      <c r="G1338" s="153" t="s">
        <v>309</v>
      </c>
      <c r="H1338" s="153">
        <v>1</v>
      </c>
      <c r="I1338" s="153" t="s">
        <v>309</v>
      </c>
      <c r="J1338" s="153" t="s">
        <v>27</v>
      </c>
      <c r="K1338" s="153" t="s">
        <v>26</v>
      </c>
      <c r="L1338" s="153"/>
      <c r="M1338" s="153" t="s">
        <v>132</v>
      </c>
      <c r="N1338" s="153">
        <v>900454096</v>
      </c>
      <c r="O1338" s="155">
        <v>5789916</v>
      </c>
      <c r="P1338" s="7"/>
      <c r="Q1338" s="12">
        <f>+IF(IFERROR(VLOOKUP(Tabla3[[#This Row],[Column14]],Tabla4[[NIT]:[TOTAL CREDITO]],3,FALSE),0)="",0,IFERROR(VLOOKUP(Tabla3[[#This Row],[Column14]],Tabla4[[NIT]:[TOTAL CREDITO]],3,FALSE),0))</f>
        <v>0</v>
      </c>
      <c r="R1338" s="9">
        <f>+IFERROR(VLOOKUP(Tabla3[[#This Row],[Column14]],Tabla4[[NIT]:[TOTAL CREDITO]],6,FALSE),0)</f>
        <v>14346296</v>
      </c>
      <c r="S13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8" s="5"/>
      <c r="AL1338"/>
    </row>
    <row r="1339" spans="1:38" ht="15" customHeight="1">
      <c r="A1339" s="153" t="s">
        <v>1868</v>
      </c>
      <c r="B1339" s="154">
        <v>42984</v>
      </c>
      <c r="C1339" s="153" t="s">
        <v>1545</v>
      </c>
      <c r="D1339" s="153" t="s">
        <v>1546</v>
      </c>
      <c r="E1339" s="153" t="s">
        <v>1547</v>
      </c>
      <c r="F1339" s="153">
        <v>1</v>
      </c>
      <c r="G1339" s="153" t="s">
        <v>309</v>
      </c>
      <c r="H1339" s="153">
        <v>1</v>
      </c>
      <c r="I1339" s="153" t="s">
        <v>309</v>
      </c>
      <c r="J1339" s="153" t="s">
        <v>352</v>
      </c>
      <c r="K1339" s="153" t="s">
        <v>353</v>
      </c>
      <c r="L1339" s="153"/>
      <c r="M1339" s="153" t="s">
        <v>132</v>
      </c>
      <c r="N1339" s="153">
        <v>900454096</v>
      </c>
      <c r="O1339" s="155">
        <v>6133613</v>
      </c>
      <c r="P1339" s="7"/>
      <c r="Q1339" s="12">
        <f>+IF(IFERROR(VLOOKUP(Tabla3[[#This Row],[Column14]],Tabla4[[NIT]:[TOTAL CREDITO]],3,FALSE),0)="",0,IFERROR(VLOOKUP(Tabla3[[#This Row],[Column14]],Tabla4[[NIT]:[TOTAL CREDITO]],3,FALSE),0))</f>
        <v>0</v>
      </c>
      <c r="R1339" s="9">
        <f>+IFERROR(VLOOKUP(Tabla3[[#This Row],[Column14]],Tabla4[[NIT]:[TOTAL CREDITO]],6,FALSE),0)</f>
        <v>14346296</v>
      </c>
      <c r="S13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39" s="5"/>
      <c r="AL1339"/>
    </row>
    <row r="1340" spans="1:38" ht="15" customHeight="1">
      <c r="A1340" s="153" t="s">
        <v>1868</v>
      </c>
      <c r="B1340" s="154">
        <v>42984</v>
      </c>
      <c r="C1340" s="153" t="s">
        <v>1545</v>
      </c>
      <c r="D1340" s="153" t="s">
        <v>1546</v>
      </c>
      <c r="E1340" s="153" t="s">
        <v>1547</v>
      </c>
      <c r="F1340" s="153">
        <v>1</v>
      </c>
      <c r="G1340" s="153" t="s">
        <v>309</v>
      </c>
      <c r="H1340" s="153">
        <v>1</v>
      </c>
      <c r="I1340" s="153" t="s">
        <v>309</v>
      </c>
      <c r="J1340" s="153" t="s">
        <v>352</v>
      </c>
      <c r="K1340" s="153" t="s">
        <v>44</v>
      </c>
      <c r="L1340" s="153"/>
      <c r="M1340" s="153" t="s">
        <v>132</v>
      </c>
      <c r="N1340" s="153">
        <v>900454096</v>
      </c>
      <c r="O1340" s="155">
        <v>6133613</v>
      </c>
      <c r="P1340" s="7"/>
      <c r="Q1340" s="12">
        <f>+IF(IFERROR(VLOOKUP(Tabla3[[#This Row],[Column14]],Tabla4[[NIT]:[TOTAL CREDITO]],3,FALSE),0)="",0,IFERROR(VLOOKUP(Tabla3[[#This Row],[Column14]],Tabla4[[NIT]:[TOTAL CREDITO]],3,FALSE),0))</f>
        <v>0</v>
      </c>
      <c r="R1340" s="9">
        <f>+IFERROR(VLOOKUP(Tabla3[[#This Row],[Column14]],Tabla4[[NIT]:[TOTAL CREDITO]],6,FALSE),0)</f>
        <v>14346296</v>
      </c>
      <c r="S13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0" s="5"/>
      <c r="AL1340"/>
    </row>
    <row r="1341" spans="1:38" ht="15" customHeight="1">
      <c r="A1341" s="153" t="s">
        <v>1868</v>
      </c>
      <c r="B1341" s="154">
        <v>42984</v>
      </c>
      <c r="C1341" s="153" t="s">
        <v>1545</v>
      </c>
      <c r="D1341" s="153" t="s">
        <v>1546</v>
      </c>
      <c r="E1341" s="153" t="s">
        <v>1547</v>
      </c>
      <c r="F1341" s="153">
        <v>1</v>
      </c>
      <c r="G1341" s="153" t="s">
        <v>309</v>
      </c>
      <c r="H1341" s="153">
        <v>1</v>
      </c>
      <c r="I1341" s="153" t="s">
        <v>309</v>
      </c>
      <c r="J1341" s="153" t="s">
        <v>352</v>
      </c>
      <c r="K1341" s="153" t="s">
        <v>17</v>
      </c>
      <c r="L1341" s="153"/>
      <c r="M1341" s="153" t="s">
        <v>132</v>
      </c>
      <c r="N1341" s="153">
        <v>900454096</v>
      </c>
      <c r="O1341" s="155">
        <v>6133613</v>
      </c>
      <c r="P1341" s="7"/>
      <c r="Q1341" s="12">
        <f>+IF(IFERROR(VLOOKUP(Tabla3[[#This Row],[Column14]],Tabla4[[NIT]:[TOTAL CREDITO]],3,FALSE),0)="",0,IFERROR(VLOOKUP(Tabla3[[#This Row],[Column14]],Tabla4[[NIT]:[TOTAL CREDITO]],3,FALSE),0))</f>
        <v>0</v>
      </c>
      <c r="R1341" s="9">
        <f>+IFERROR(VLOOKUP(Tabla3[[#This Row],[Column14]],Tabla4[[NIT]:[TOTAL CREDITO]],6,FALSE),0)</f>
        <v>14346296</v>
      </c>
      <c r="S13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1" s="5"/>
      <c r="AL1341"/>
    </row>
    <row r="1342" spans="1:38" ht="15" customHeight="1">
      <c r="A1342" s="153" t="s">
        <v>1868</v>
      </c>
      <c r="B1342" s="154">
        <v>42984</v>
      </c>
      <c r="C1342" s="153" t="s">
        <v>1545</v>
      </c>
      <c r="D1342" s="153" t="s">
        <v>1546</v>
      </c>
      <c r="E1342" s="153" t="s">
        <v>1547</v>
      </c>
      <c r="F1342" s="153">
        <v>1</v>
      </c>
      <c r="G1342" s="153" t="s">
        <v>309</v>
      </c>
      <c r="H1342" s="153">
        <v>1</v>
      </c>
      <c r="I1342" s="153" t="s">
        <v>309</v>
      </c>
      <c r="J1342" s="153" t="s">
        <v>1433</v>
      </c>
      <c r="K1342" s="153" t="s">
        <v>1426</v>
      </c>
      <c r="L1342" s="153"/>
      <c r="M1342" s="153" t="s">
        <v>132</v>
      </c>
      <c r="N1342" s="153">
        <v>900454096</v>
      </c>
      <c r="O1342" s="155">
        <v>3941176</v>
      </c>
      <c r="P1342" s="7"/>
      <c r="Q1342" s="12">
        <f>+IF(IFERROR(VLOOKUP(Tabla3[[#This Row],[Column14]],Tabla4[[NIT]:[TOTAL CREDITO]],3,FALSE),0)="",0,IFERROR(VLOOKUP(Tabla3[[#This Row],[Column14]],Tabla4[[NIT]:[TOTAL CREDITO]],3,FALSE),0))</f>
        <v>0</v>
      </c>
      <c r="R1342" s="9">
        <f>+IFERROR(VLOOKUP(Tabla3[[#This Row],[Column14]],Tabla4[[NIT]:[TOTAL CREDITO]],6,FALSE),0)</f>
        <v>14346296</v>
      </c>
      <c r="S13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2" s="5"/>
      <c r="AL1342"/>
    </row>
    <row r="1343" spans="1:38" ht="15" customHeight="1">
      <c r="A1343" s="153" t="s">
        <v>1868</v>
      </c>
      <c r="B1343" s="154">
        <v>42984</v>
      </c>
      <c r="C1343" s="153" t="s">
        <v>1545</v>
      </c>
      <c r="D1343" s="153" t="s">
        <v>1546</v>
      </c>
      <c r="E1343" s="153" t="s">
        <v>1547</v>
      </c>
      <c r="F1343" s="153">
        <v>2</v>
      </c>
      <c r="G1343" s="153" t="s">
        <v>309</v>
      </c>
      <c r="H1343" s="153">
        <v>2</v>
      </c>
      <c r="I1343" s="153" t="s">
        <v>309</v>
      </c>
      <c r="J1343" s="153" t="s">
        <v>1437</v>
      </c>
      <c r="K1343" s="153" t="s">
        <v>1438</v>
      </c>
      <c r="L1343" s="153"/>
      <c r="M1343" s="153" t="s">
        <v>132</v>
      </c>
      <c r="N1343" s="153">
        <v>900454096</v>
      </c>
      <c r="O1343" s="155">
        <v>3696639</v>
      </c>
      <c r="P1343" s="7"/>
      <c r="Q1343" s="12">
        <f>+IF(IFERROR(VLOOKUP(Tabla3[[#This Row],[Column14]],Tabla4[[NIT]:[TOTAL CREDITO]],3,FALSE),0)="",0,IFERROR(VLOOKUP(Tabla3[[#This Row],[Column14]],Tabla4[[NIT]:[TOTAL CREDITO]],3,FALSE),0))</f>
        <v>0</v>
      </c>
      <c r="R1343" s="9">
        <f>+IFERROR(VLOOKUP(Tabla3[[#This Row],[Column14]],Tabla4[[NIT]:[TOTAL CREDITO]],6,FALSE),0)</f>
        <v>14346296</v>
      </c>
      <c r="S13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3" s="5"/>
      <c r="AL1343"/>
    </row>
    <row r="1344" spans="1:38" ht="15" customHeight="1">
      <c r="A1344" s="153" t="s">
        <v>1868</v>
      </c>
      <c r="B1344" s="154">
        <v>42984</v>
      </c>
      <c r="C1344" s="153" t="s">
        <v>1545</v>
      </c>
      <c r="D1344" s="153" t="s">
        <v>1546</v>
      </c>
      <c r="E1344" s="153" t="s">
        <v>1547</v>
      </c>
      <c r="F1344" s="153">
        <v>1</v>
      </c>
      <c r="G1344" s="153" t="s">
        <v>309</v>
      </c>
      <c r="H1344" s="153">
        <v>1</v>
      </c>
      <c r="I1344" s="153" t="s">
        <v>309</v>
      </c>
      <c r="J1344" s="153" t="s">
        <v>1437</v>
      </c>
      <c r="K1344" s="153" t="s">
        <v>16</v>
      </c>
      <c r="L1344" s="153"/>
      <c r="M1344" s="153" t="s">
        <v>132</v>
      </c>
      <c r="N1344" s="153">
        <v>900454096</v>
      </c>
      <c r="O1344" s="155">
        <v>3696639</v>
      </c>
      <c r="P1344" s="7"/>
      <c r="Q1344" s="12">
        <f>+IF(IFERROR(VLOOKUP(Tabla3[[#This Row],[Column14]],Tabla4[[NIT]:[TOTAL CREDITO]],3,FALSE),0)="",0,IFERROR(VLOOKUP(Tabla3[[#This Row],[Column14]],Tabla4[[NIT]:[TOTAL CREDITO]],3,FALSE),0))</f>
        <v>0</v>
      </c>
      <c r="R1344" s="9">
        <f>+IFERROR(VLOOKUP(Tabla3[[#This Row],[Column14]],Tabla4[[NIT]:[TOTAL CREDITO]],6,FALSE),0)</f>
        <v>14346296</v>
      </c>
      <c r="S13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4" s="5"/>
      <c r="AL1344"/>
    </row>
    <row r="1345" spans="1:38" ht="15" customHeight="1">
      <c r="A1345" s="153" t="s">
        <v>1869</v>
      </c>
      <c r="B1345" s="154">
        <v>42984</v>
      </c>
      <c r="C1345" s="153" t="s">
        <v>1229</v>
      </c>
      <c r="D1345" s="153" t="s">
        <v>1602</v>
      </c>
      <c r="E1345" s="153" t="s">
        <v>1547</v>
      </c>
      <c r="F1345" s="153">
        <v>1</v>
      </c>
      <c r="G1345" s="153" t="s">
        <v>93</v>
      </c>
      <c r="H1345" s="153">
        <v>1</v>
      </c>
      <c r="I1345" s="153" t="s">
        <v>1870</v>
      </c>
      <c r="J1345" s="153" t="s">
        <v>352</v>
      </c>
      <c r="K1345" s="153" t="s">
        <v>353</v>
      </c>
      <c r="L1345" s="153"/>
      <c r="M1345" s="153" t="s">
        <v>325</v>
      </c>
      <c r="N1345" s="153">
        <v>812004443</v>
      </c>
      <c r="O1345" s="155">
        <v>6133613</v>
      </c>
      <c r="P1345" s="7"/>
      <c r="Q1345" s="12">
        <f>+IF(IFERROR(VLOOKUP(Tabla3[[#This Row],[Column14]],Tabla4[[NIT]:[TOTAL CREDITO]],3,FALSE),0)="",0,IFERROR(VLOOKUP(Tabla3[[#This Row],[Column14]],Tabla4[[NIT]:[TOTAL CREDITO]],3,FALSE),0))</f>
        <v>0</v>
      </c>
      <c r="R1345" s="9">
        <f>+IFERROR(VLOOKUP(Tabla3[[#This Row],[Column14]],Tabla4[[NIT]:[TOTAL CREDITO]],6,FALSE),0)</f>
        <v>7000000</v>
      </c>
      <c r="S13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5" s="5"/>
      <c r="AL1345"/>
    </row>
    <row r="1346" spans="1:38" ht="15" customHeight="1">
      <c r="A1346" s="153" t="s">
        <v>1869</v>
      </c>
      <c r="B1346" s="154">
        <v>42984</v>
      </c>
      <c r="C1346" s="153" t="s">
        <v>1229</v>
      </c>
      <c r="D1346" s="153" t="s">
        <v>1602</v>
      </c>
      <c r="E1346" s="153" t="s">
        <v>1547</v>
      </c>
      <c r="F1346" s="153">
        <v>1</v>
      </c>
      <c r="G1346" s="153" t="s">
        <v>93</v>
      </c>
      <c r="H1346" s="153">
        <v>1</v>
      </c>
      <c r="I1346" s="153" t="s">
        <v>1870</v>
      </c>
      <c r="J1346" s="153" t="s">
        <v>1433</v>
      </c>
      <c r="K1346" s="153" t="s">
        <v>1426</v>
      </c>
      <c r="L1346" s="153"/>
      <c r="M1346" s="153" t="s">
        <v>325</v>
      </c>
      <c r="N1346" s="153">
        <v>812004443</v>
      </c>
      <c r="O1346" s="155">
        <v>3941176</v>
      </c>
      <c r="P1346" s="7"/>
      <c r="Q1346" s="12">
        <f>+IF(IFERROR(VLOOKUP(Tabla3[[#This Row],[Column14]],Tabla4[[NIT]:[TOTAL CREDITO]],3,FALSE),0)="",0,IFERROR(VLOOKUP(Tabla3[[#This Row],[Column14]],Tabla4[[NIT]:[TOTAL CREDITO]],3,FALSE),0))</f>
        <v>0</v>
      </c>
      <c r="R1346" s="9">
        <f>+IFERROR(VLOOKUP(Tabla3[[#This Row],[Column14]],Tabla4[[NIT]:[TOTAL CREDITO]],6,FALSE),0)</f>
        <v>7000000</v>
      </c>
      <c r="S13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6" s="5"/>
      <c r="AL1346"/>
    </row>
    <row r="1347" spans="1:38" ht="15" customHeight="1">
      <c r="A1347" s="153" t="s">
        <v>1869</v>
      </c>
      <c r="B1347" s="154">
        <v>42984</v>
      </c>
      <c r="C1347" s="153" t="s">
        <v>1229</v>
      </c>
      <c r="D1347" s="153" t="s">
        <v>1602</v>
      </c>
      <c r="E1347" s="153" t="s">
        <v>1547</v>
      </c>
      <c r="F1347" s="153">
        <v>1</v>
      </c>
      <c r="G1347" s="153" t="s">
        <v>93</v>
      </c>
      <c r="H1347" s="153">
        <v>1</v>
      </c>
      <c r="I1347" s="153" t="s">
        <v>1870</v>
      </c>
      <c r="J1347" s="153" t="s">
        <v>1437</v>
      </c>
      <c r="K1347" s="153" t="s">
        <v>1438</v>
      </c>
      <c r="L1347" s="153"/>
      <c r="M1347" s="153" t="s">
        <v>325</v>
      </c>
      <c r="N1347" s="153">
        <v>812004443</v>
      </c>
      <c r="O1347" s="155">
        <v>3696639</v>
      </c>
      <c r="P1347" s="7"/>
      <c r="Q1347" s="12">
        <f>+IF(IFERROR(VLOOKUP(Tabla3[[#This Row],[Column14]],Tabla4[[NIT]:[TOTAL CREDITO]],3,FALSE),0)="",0,IFERROR(VLOOKUP(Tabla3[[#This Row],[Column14]],Tabla4[[NIT]:[TOTAL CREDITO]],3,FALSE),0))</f>
        <v>0</v>
      </c>
      <c r="R1347" s="9">
        <f>+IFERROR(VLOOKUP(Tabla3[[#This Row],[Column14]],Tabla4[[NIT]:[TOTAL CREDITO]],6,FALSE),0)</f>
        <v>7000000</v>
      </c>
      <c r="S13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7" s="5"/>
      <c r="AL1347"/>
    </row>
    <row r="1348" spans="1:38" ht="15" customHeight="1">
      <c r="A1348" s="153" t="s">
        <v>1871</v>
      </c>
      <c r="B1348" s="154">
        <v>42984</v>
      </c>
      <c r="C1348" s="153" t="s">
        <v>1229</v>
      </c>
      <c r="D1348" s="153" t="s">
        <v>1602</v>
      </c>
      <c r="E1348" s="153" t="s">
        <v>1547</v>
      </c>
      <c r="F1348" s="153">
        <v>3</v>
      </c>
      <c r="G1348" s="153" t="s">
        <v>93</v>
      </c>
      <c r="H1348" s="153">
        <v>3</v>
      </c>
      <c r="I1348" s="153" t="s">
        <v>1872</v>
      </c>
      <c r="J1348" s="153" t="s">
        <v>1428</v>
      </c>
      <c r="K1348" s="153" t="s">
        <v>32</v>
      </c>
      <c r="L1348" s="153"/>
      <c r="M1348" s="153" t="s">
        <v>235</v>
      </c>
      <c r="N1348" s="153">
        <v>812004443</v>
      </c>
      <c r="O1348" s="155">
        <v>3067227</v>
      </c>
      <c r="P1348" s="7"/>
      <c r="Q1348" s="12">
        <f>+IF(IFERROR(VLOOKUP(Tabla3[[#This Row],[Column14]],Tabla4[[NIT]:[TOTAL CREDITO]],3,FALSE),0)="",0,IFERROR(VLOOKUP(Tabla3[[#This Row],[Column14]],Tabla4[[NIT]:[TOTAL CREDITO]],3,FALSE),0))</f>
        <v>0</v>
      </c>
      <c r="R1348" s="9">
        <f>+IFERROR(VLOOKUP(Tabla3[[#This Row],[Column14]],Tabla4[[NIT]:[TOTAL CREDITO]],6,FALSE),0)</f>
        <v>7000000</v>
      </c>
      <c r="S13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8" s="5"/>
      <c r="AL1348"/>
    </row>
    <row r="1349" spans="1:38" ht="15" customHeight="1">
      <c r="A1349" s="153" t="s">
        <v>1873</v>
      </c>
      <c r="B1349" s="154">
        <v>42985</v>
      </c>
      <c r="C1349" s="153" t="s">
        <v>1229</v>
      </c>
      <c r="D1349" s="153" t="s">
        <v>1546</v>
      </c>
      <c r="E1349" s="153" t="s">
        <v>1230</v>
      </c>
      <c r="F1349" s="153">
        <v>3</v>
      </c>
      <c r="G1349" s="153" t="s">
        <v>125</v>
      </c>
      <c r="H1349" s="153">
        <v>3</v>
      </c>
      <c r="I1349" s="153" t="s">
        <v>125</v>
      </c>
      <c r="J1349" s="153" t="s">
        <v>14</v>
      </c>
      <c r="K1349" s="153" t="s">
        <v>16</v>
      </c>
      <c r="L1349" s="153"/>
      <c r="M1349" s="153" t="s">
        <v>126</v>
      </c>
      <c r="N1349" s="153">
        <v>890207088</v>
      </c>
      <c r="O1349" s="155">
        <v>3360504</v>
      </c>
      <c r="P1349" s="7"/>
      <c r="Q1349" s="12" t="str">
        <f>+IF(IFERROR(VLOOKUP(Tabla3[[#This Row],[Column14]],Tabla4[[NIT]:[TOTAL CREDITO]],3,FALSE),0)="",0,IFERROR(VLOOKUP(Tabla3[[#This Row],[Column14]],Tabla4[[NIT]:[TOTAL CREDITO]],3,FALSE),0))</f>
        <v>NO TIENE CUPO</v>
      </c>
      <c r="R1349" s="9">
        <f>+IFERROR(VLOOKUP(Tabla3[[#This Row],[Column14]],Tabla4[[NIT]:[TOTAL CREDITO]],6,FALSE),0)</f>
        <v>0</v>
      </c>
      <c r="S13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49" s="5"/>
      <c r="AL1349"/>
    </row>
    <row r="1350" spans="1:38" ht="15" customHeight="1">
      <c r="A1350" s="153" t="s">
        <v>1873</v>
      </c>
      <c r="B1350" s="154">
        <v>42985</v>
      </c>
      <c r="C1350" s="153" t="s">
        <v>1229</v>
      </c>
      <c r="D1350" s="153" t="s">
        <v>1546</v>
      </c>
      <c r="E1350" s="153" t="s">
        <v>1230</v>
      </c>
      <c r="F1350" s="153">
        <v>2</v>
      </c>
      <c r="G1350" s="153" t="s">
        <v>125</v>
      </c>
      <c r="H1350" s="153">
        <v>2</v>
      </c>
      <c r="I1350" s="153" t="s">
        <v>125</v>
      </c>
      <c r="J1350" s="153" t="s">
        <v>14</v>
      </c>
      <c r="K1350" s="153" t="s">
        <v>15</v>
      </c>
      <c r="L1350" s="153"/>
      <c r="M1350" s="153" t="s">
        <v>126</v>
      </c>
      <c r="N1350" s="153">
        <v>890207088</v>
      </c>
      <c r="O1350" s="155">
        <v>3360504</v>
      </c>
      <c r="P1350" s="7"/>
      <c r="Q1350" s="12" t="str">
        <f>+IF(IFERROR(VLOOKUP(Tabla3[[#This Row],[Column14]],Tabla4[[NIT]:[TOTAL CREDITO]],3,FALSE),0)="",0,IFERROR(VLOOKUP(Tabla3[[#This Row],[Column14]],Tabla4[[NIT]:[TOTAL CREDITO]],3,FALSE),0))</f>
        <v>NO TIENE CUPO</v>
      </c>
      <c r="R1350" s="9">
        <f>+IFERROR(VLOOKUP(Tabla3[[#This Row],[Column14]],Tabla4[[NIT]:[TOTAL CREDITO]],6,FALSE),0)</f>
        <v>0</v>
      </c>
      <c r="S13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0" s="5"/>
      <c r="AL1350"/>
    </row>
    <row r="1351" spans="1:38" ht="15" customHeight="1">
      <c r="A1351" s="153" t="s">
        <v>1873</v>
      </c>
      <c r="B1351" s="154">
        <v>42985</v>
      </c>
      <c r="C1351" s="153" t="s">
        <v>1229</v>
      </c>
      <c r="D1351" s="153" t="s">
        <v>1546</v>
      </c>
      <c r="E1351" s="153" t="s">
        <v>1230</v>
      </c>
      <c r="F1351" s="153">
        <v>1</v>
      </c>
      <c r="G1351" s="153" t="s">
        <v>125</v>
      </c>
      <c r="H1351" s="153">
        <v>1</v>
      </c>
      <c r="I1351" s="153" t="s">
        <v>125</v>
      </c>
      <c r="J1351" s="153" t="s">
        <v>14</v>
      </c>
      <c r="K1351" s="153" t="s">
        <v>1420</v>
      </c>
      <c r="L1351" s="153"/>
      <c r="M1351" s="153" t="s">
        <v>126</v>
      </c>
      <c r="N1351" s="153">
        <v>890207088</v>
      </c>
      <c r="O1351" s="155">
        <v>3360504</v>
      </c>
      <c r="P1351" s="7"/>
      <c r="Q1351" s="12" t="str">
        <f>+IF(IFERROR(VLOOKUP(Tabla3[[#This Row],[Column14]],Tabla4[[NIT]:[TOTAL CREDITO]],3,FALSE),0)="",0,IFERROR(VLOOKUP(Tabla3[[#This Row],[Column14]],Tabla4[[NIT]:[TOTAL CREDITO]],3,FALSE),0))</f>
        <v>NO TIENE CUPO</v>
      </c>
      <c r="R1351" s="9">
        <f>+IFERROR(VLOOKUP(Tabla3[[#This Row],[Column14]],Tabla4[[NIT]:[TOTAL CREDITO]],6,FALSE),0)</f>
        <v>0</v>
      </c>
      <c r="S13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1" s="5"/>
      <c r="AL1351"/>
    </row>
    <row r="1352" spans="1:38" ht="15" customHeight="1">
      <c r="A1352" s="153" t="s">
        <v>1873</v>
      </c>
      <c r="B1352" s="154">
        <v>42985</v>
      </c>
      <c r="C1352" s="153" t="s">
        <v>1229</v>
      </c>
      <c r="D1352" s="153" t="s">
        <v>1546</v>
      </c>
      <c r="E1352" s="153" t="s">
        <v>1230</v>
      </c>
      <c r="F1352" s="153">
        <v>5</v>
      </c>
      <c r="G1352" s="153" t="s">
        <v>125</v>
      </c>
      <c r="H1352" s="153">
        <v>5</v>
      </c>
      <c r="I1352" s="153" t="s">
        <v>125</v>
      </c>
      <c r="J1352" s="153" t="s">
        <v>10</v>
      </c>
      <c r="K1352" s="153" t="s">
        <v>11</v>
      </c>
      <c r="L1352" s="153"/>
      <c r="M1352" s="153" t="s">
        <v>126</v>
      </c>
      <c r="N1352" s="153">
        <v>890207088</v>
      </c>
      <c r="O1352" s="155">
        <v>7554622</v>
      </c>
      <c r="P1352" s="7"/>
      <c r="Q1352" s="12" t="str">
        <f>+IF(IFERROR(VLOOKUP(Tabla3[[#This Row],[Column14]],Tabla4[[NIT]:[TOTAL CREDITO]],3,FALSE),0)="",0,IFERROR(VLOOKUP(Tabla3[[#This Row],[Column14]],Tabla4[[NIT]:[TOTAL CREDITO]],3,FALSE),0))</f>
        <v>NO TIENE CUPO</v>
      </c>
      <c r="R1352" s="9">
        <f>+IFERROR(VLOOKUP(Tabla3[[#This Row],[Column14]],Tabla4[[NIT]:[TOTAL CREDITO]],6,FALSE),0)</f>
        <v>0</v>
      </c>
      <c r="S13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2" s="5"/>
      <c r="AL1352"/>
    </row>
    <row r="1353" spans="1:38" ht="15" customHeight="1">
      <c r="A1353" s="153" t="s">
        <v>1873</v>
      </c>
      <c r="B1353" s="154">
        <v>42985</v>
      </c>
      <c r="C1353" s="153" t="s">
        <v>1229</v>
      </c>
      <c r="D1353" s="153" t="s">
        <v>1546</v>
      </c>
      <c r="E1353" s="153" t="s">
        <v>1230</v>
      </c>
      <c r="F1353" s="153">
        <v>2</v>
      </c>
      <c r="G1353" s="153" t="s">
        <v>125</v>
      </c>
      <c r="H1353" s="153">
        <v>2</v>
      </c>
      <c r="I1353" s="153" t="s">
        <v>125</v>
      </c>
      <c r="J1353" s="153" t="s">
        <v>25</v>
      </c>
      <c r="K1353" s="153" t="s">
        <v>26</v>
      </c>
      <c r="L1353" s="153"/>
      <c r="M1353" s="153" t="s">
        <v>126</v>
      </c>
      <c r="N1353" s="153">
        <v>890207088</v>
      </c>
      <c r="O1353" s="155">
        <v>3521008</v>
      </c>
      <c r="P1353" s="7"/>
      <c r="Q1353" s="12" t="str">
        <f>+IF(IFERROR(VLOOKUP(Tabla3[[#This Row],[Column14]],Tabla4[[NIT]:[TOTAL CREDITO]],3,FALSE),0)="",0,IFERROR(VLOOKUP(Tabla3[[#This Row],[Column14]],Tabla4[[NIT]:[TOTAL CREDITO]],3,FALSE),0))</f>
        <v>NO TIENE CUPO</v>
      </c>
      <c r="R1353" s="9">
        <f>+IFERROR(VLOOKUP(Tabla3[[#This Row],[Column14]],Tabla4[[NIT]:[TOTAL CREDITO]],6,FALSE),0)</f>
        <v>0</v>
      </c>
      <c r="S13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3" s="5"/>
      <c r="AL1353"/>
    </row>
    <row r="1354" spans="1:38" ht="15" customHeight="1">
      <c r="A1354" s="153" t="s">
        <v>1873</v>
      </c>
      <c r="B1354" s="154">
        <v>42985</v>
      </c>
      <c r="C1354" s="153" t="s">
        <v>1229</v>
      </c>
      <c r="D1354" s="153" t="s">
        <v>1546</v>
      </c>
      <c r="E1354" s="153" t="s">
        <v>1230</v>
      </c>
      <c r="F1354" s="153">
        <v>2</v>
      </c>
      <c r="G1354" s="153" t="s">
        <v>125</v>
      </c>
      <c r="H1354" s="153">
        <v>2</v>
      </c>
      <c r="I1354" s="153" t="s">
        <v>125</v>
      </c>
      <c r="J1354" s="153" t="s">
        <v>352</v>
      </c>
      <c r="K1354" s="153" t="s">
        <v>353</v>
      </c>
      <c r="L1354" s="153"/>
      <c r="M1354" s="153" t="s">
        <v>126</v>
      </c>
      <c r="N1354" s="153">
        <v>890207088</v>
      </c>
      <c r="O1354" s="155">
        <v>6133613</v>
      </c>
      <c r="P1354" s="7"/>
      <c r="Q1354" s="12" t="str">
        <f>+IF(IFERROR(VLOOKUP(Tabla3[[#This Row],[Column14]],Tabla4[[NIT]:[TOTAL CREDITO]],3,FALSE),0)="",0,IFERROR(VLOOKUP(Tabla3[[#This Row],[Column14]],Tabla4[[NIT]:[TOTAL CREDITO]],3,FALSE),0))</f>
        <v>NO TIENE CUPO</v>
      </c>
      <c r="R1354" s="9">
        <f>+IFERROR(VLOOKUP(Tabla3[[#This Row],[Column14]],Tabla4[[NIT]:[TOTAL CREDITO]],6,FALSE),0)</f>
        <v>0</v>
      </c>
      <c r="S13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4" s="5"/>
      <c r="AL1354"/>
    </row>
    <row r="1355" spans="1:38" ht="15" customHeight="1">
      <c r="A1355" s="153" t="s">
        <v>1873</v>
      </c>
      <c r="B1355" s="154">
        <v>42985</v>
      </c>
      <c r="C1355" s="153" t="s">
        <v>1229</v>
      </c>
      <c r="D1355" s="153" t="s">
        <v>1546</v>
      </c>
      <c r="E1355" s="153" t="s">
        <v>1230</v>
      </c>
      <c r="F1355" s="153">
        <v>2</v>
      </c>
      <c r="G1355" s="153" t="s">
        <v>125</v>
      </c>
      <c r="H1355" s="153">
        <v>2</v>
      </c>
      <c r="I1355" s="153" t="s">
        <v>125</v>
      </c>
      <c r="J1355" s="153" t="s">
        <v>352</v>
      </c>
      <c r="K1355" s="153" t="s">
        <v>17</v>
      </c>
      <c r="L1355" s="153"/>
      <c r="M1355" s="153" t="s">
        <v>126</v>
      </c>
      <c r="N1355" s="153">
        <v>890207088</v>
      </c>
      <c r="O1355" s="155">
        <v>6133613</v>
      </c>
      <c r="P1355" s="7"/>
      <c r="Q1355" s="12" t="str">
        <f>+IF(IFERROR(VLOOKUP(Tabla3[[#This Row],[Column14]],Tabla4[[NIT]:[TOTAL CREDITO]],3,FALSE),0)="",0,IFERROR(VLOOKUP(Tabla3[[#This Row],[Column14]],Tabla4[[NIT]:[TOTAL CREDITO]],3,FALSE),0))</f>
        <v>NO TIENE CUPO</v>
      </c>
      <c r="R1355" s="9">
        <f>+IFERROR(VLOOKUP(Tabla3[[#This Row],[Column14]],Tabla4[[NIT]:[TOTAL CREDITO]],6,FALSE),0)</f>
        <v>0</v>
      </c>
      <c r="S13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5" s="5"/>
      <c r="AL1355"/>
    </row>
    <row r="1356" spans="1:38" ht="15" customHeight="1">
      <c r="A1356" s="153" t="s">
        <v>1873</v>
      </c>
      <c r="B1356" s="154">
        <v>42985</v>
      </c>
      <c r="C1356" s="153" t="s">
        <v>1229</v>
      </c>
      <c r="D1356" s="153" t="s">
        <v>1546</v>
      </c>
      <c r="E1356" s="153" t="s">
        <v>1230</v>
      </c>
      <c r="F1356" s="153">
        <v>2</v>
      </c>
      <c r="G1356" s="153" t="s">
        <v>125</v>
      </c>
      <c r="H1356" s="153">
        <v>2</v>
      </c>
      <c r="I1356" s="153" t="s">
        <v>125</v>
      </c>
      <c r="J1356" s="153" t="s">
        <v>352</v>
      </c>
      <c r="K1356" s="153" t="s">
        <v>472</v>
      </c>
      <c r="L1356" s="153"/>
      <c r="M1356" s="153" t="s">
        <v>126</v>
      </c>
      <c r="N1356" s="153">
        <v>890207088</v>
      </c>
      <c r="O1356" s="155">
        <v>6133613</v>
      </c>
      <c r="P1356" s="7"/>
      <c r="Q1356" s="12" t="str">
        <f>+IF(IFERROR(VLOOKUP(Tabla3[[#This Row],[Column14]],Tabla4[[NIT]:[TOTAL CREDITO]],3,FALSE),0)="",0,IFERROR(VLOOKUP(Tabla3[[#This Row],[Column14]],Tabla4[[NIT]:[TOTAL CREDITO]],3,FALSE),0))</f>
        <v>NO TIENE CUPO</v>
      </c>
      <c r="R1356" s="9">
        <f>+IFERROR(VLOOKUP(Tabla3[[#This Row],[Column14]],Tabla4[[NIT]:[TOTAL CREDITO]],6,FALSE),0)</f>
        <v>0</v>
      </c>
      <c r="S13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6" s="5"/>
      <c r="AL1356"/>
    </row>
    <row r="1357" spans="1:38" ht="15" customHeight="1">
      <c r="A1357" s="153" t="s">
        <v>1873</v>
      </c>
      <c r="B1357" s="154">
        <v>42985</v>
      </c>
      <c r="C1357" s="153" t="s">
        <v>1229</v>
      </c>
      <c r="D1357" s="153" t="s">
        <v>1546</v>
      </c>
      <c r="E1357" s="153" t="s">
        <v>1230</v>
      </c>
      <c r="F1357" s="153">
        <v>3</v>
      </c>
      <c r="G1357" s="153" t="s">
        <v>125</v>
      </c>
      <c r="H1357" s="153">
        <v>3</v>
      </c>
      <c r="I1357" s="153" t="s">
        <v>125</v>
      </c>
      <c r="J1357" s="153" t="s">
        <v>1550</v>
      </c>
      <c r="K1357" s="153" t="s">
        <v>1438</v>
      </c>
      <c r="L1357" s="153"/>
      <c r="M1357" s="153" t="s">
        <v>126</v>
      </c>
      <c r="N1357" s="153">
        <v>890207088</v>
      </c>
      <c r="O1357" s="155">
        <v>3521008</v>
      </c>
      <c r="P1357" s="7"/>
      <c r="Q1357" s="12" t="str">
        <f>+IF(IFERROR(VLOOKUP(Tabla3[[#This Row],[Column14]],Tabla4[[NIT]:[TOTAL CREDITO]],3,FALSE),0)="",0,IFERROR(VLOOKUP(Tabla3[[#This Row],[Column14]],Tabla4[[NIT]:[TOTAL CREDITO]],3,FALSE),0))</f>
        <v>NO TIENE CUPO</v>
      </c>
      <c r="R1357" s="9">
        <f>+IFERROR(VLOOKUP(Tabla3[[#This Row],[Column14]],Tabla4[[NIT]:[TOTAL CREDITO]],6,FALSE),0)</f>
        <v>0</v>
      </c>
      <c r="S13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7" s="5"/>
      <c r="AL1357"/>
    </row>
    <row r="1358" spans="1:38" ht="15" customHeight="1">
      <c r="A1358" s="153" t="s">
        <v>1873</v>
      </c>
      <c r="B1358" s="154">
        <v>42985</v>
      </c>
      <c r="C1358" s="153" t="s">
        <v>1229</v>
      </c>
      <c r="D1358" s="153" t="s">
        <v>1546</v>
      </c>
      <c r="E1358" s="153" t="s">
        <v>1230</v>
      </c>
      <c r="F1358" s="153">
        <v>2</v>
      </c>
      <c r="G1358" s="153" t="s">
        <v>125</v>
      </c>
      <c r="H1358" s="153">
        <v>2</v>
      </c>
      <c r="I1358" s="153" t="s">
        <v>125</v>
      </c>
      <c r="J1358" s="153" t="s">
        <v>1550</v>
      </c>
      <c r="K1358" s="153" t="s">
        <v>1426</v>
      </c>
      <c r="L1358" s="153"/>
      <c r="M1358" s="153" t="s">
        <v>126</v>
      </c>
      <c r="N1358" s="153">
        <v>890207088</v>
      </c>
      <c r="O1358" s="155">
        <v>3521008</v>
      </c>
      <c r="P1358" s="7"/>
      <c r="Q1358" s="12" t="str">
        <f>+IF(IFERROR(VLOOKUP(Tabla3[[#This Row],[Column14]],Tabla4[[NIT]:[TOTAL CREDITO]],3,FALSE),0)="",0,IFERROR(VLOOKUP(Tabla3[[#This Row],[Column14]],Tabla4[[NIT]:[TOTAL CREDITO]],3,FALSE),0))</f>
        <v>NO TIENE CUPO</v>
      </c>
      <c r="R1358" s="9">
        <f>+IFERROR(VLOOKUP(Tabla3[[#This Row],[Column14]],Tabla4[[NIT]:[TOTAL CREDITO]],6,FALSE),0)</f>
        <v>0</v>
      </c>
      <c r="S13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8" s="5"/>
      <c r="AL1358"/>
    </row>
    <row r="1359" spans="1:38" ht="15" customHeight="1">
      <c r="A1359" s="153" t="s">
        <v>1873</v>
      </c>
      <c r="B1359" s="154">
        <v>42985</v>
      </c>
      <c r="C1359" s="153" t="s">
        <v>1229</v>
      </c>
      <c r="D1359" s="153" t="s">
        <v>1546</v>
      </c>
      <c r="E1359" s="153" t="s">
        <v>1230</v>
      </c>
      <c r="F1359" s="153">
        <v>2</v>
      </c>
      <c r="G1359" s="153" t="s">
        <v>125</v>
      </c>
      <c r="H1359" s="153">
        <v>2</v>
      </c>
      <c r="I1359" s="153" t="s">
        <v>125</v>
      </c>
      <c r="J1359" s="153" t="s">
        <v>1428</v>
      </c>
      <c r="K1359" s="153" t="s">
        <v>1430</v>
      </c>
      <c r="L1359" s="153"/>
      <c r="M1359" s="153" t="s">
        <v>126</v>
      </c>
      <c r="N1359" s="153">
        <v>890207088</v>
      </c>
      <c r="O1359" s="155">
        <v>3067227</v>
      </c>
      <c r="P1359" s="7"/>
      <c r="Q1359" s="12" t="str">
        <f>+IF(IFERROR(VLOOKUP(Tabla3[[#This Row],[Column14]],Tabla4[[NIT]:[TOTAL CREDITO]],3,FALSE),0)="",0,IFERROR(VLOOKUP(Tabla3[[#This Row],[Column14]],Tabla4[[NIT]:[TOTAL CREDITO]],3,FALSE),0))</f>
        <v>NO TIENE CUPO</v>
      </c>
      <c r="R1359" s="9">
        <f>+IFERROR(VLOOKUP(Tabla3[[#This Row],[Column14]],Tabla4[[NIT]:[TOTAL CREDITO]],6,FALSE),0)</f>
        <v>0</v>
      </c>
      <c r="S13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59" s="5"/>
      <c r="AL1359"/>
    </row>
    <row r="1360" spans="1:38" ht="15" customHeight="1">
      <c r="A1360" s="153" t="s">
        <v>1873</v>
      </c>
      <c r="B1360" s="154">
        <v>42985</v>
      </c>
      <c r="C1360" s="153" t="s">
        <v>1229</v>
      </c>
      <c r="D1360" s="153" t="s">
        <v>1546</v>
      </c>
      <c r="E1360" s="153" t="s">
        <v>1230</v>
      </c>
      <c r="F1360" s="153">
        <v>5</v>
      </c>
      <c r="G1360" s="153" t="s">
        <v>125</v>
      </c>
      <c r="H1360" s="153">
        <v>5</v>
      </c>
      <c r="I1360" s="153" t="s">
        <v>125</v>
      </c>
      <c r="J1360" s="153" t="s">
        <v>1428</v>
      </c>
      <c r="K1360" s="153" t="s">
        <v>32</v>
      </c>
      <c r="L1360" s="153"/>
      <c r="M1360" s="153" t="s">
        <v>126</v>
      </c>
      <c r="N1360" s="153">
        <v>890207088</v>
      </c>
      <c r="O1360" s="155">
        <v>3067227</v>
      </c>
      <c r="P1360" s="7"/>
      <c r="Q1360" s="12" t="str">
        <f>+IF(IFERROR(VLOOKUP(Tabla3[[#This Row],[Column14]],Tabla4[[NIT]:[TOTAL CREDITO]],3,FALSE),0)="",0,IFERROR(VLOOKUP(Tabla3[[#This Row],[Column14]],Tabla4[[NIT]:[TOTAL CREDITO]],3,FALSE),0))</f>
        <v>NO TIENE CUPO</v>
      </c>
      <c r="R1360" s="9">
        <f>+IFERROR(VLOOKUP(Tabla3[[#This Row],[Column14]],Tabla4[[NIT]:[TOTAL CREDITO]],6,FALSE),0)</f>
        <v>0</v>
      </c>
      <c r="S13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0" s="5"/>
      <c r="AL1360"/>
    </row>
    <row r="1361" spans="1:38" ht="15" customHeight="1">
      <c r="A1361" s="153" t="s">
        <v>1873</v>
      </c>
      <c r="B1361" s="154">
        <v>42985</v>
      </c>
      <c r="C1361" s="153" t="s">
        <v>1229</v>
      </c>
      <c r="D1361" s="153" t="s">
        <v>1546</v>
      </c>
      <c r="E1361" s="153" t="s">
        <v>1230</v>
      </c>
      <c r="F1361" s="153">
        <v>2</v>
      </c>
      <c r="G1361" s="153" t="s">
        <v>125</v>
      </c>
      <c r="H1361" s="153">
        <v>2</v>
      </c>
      <c r="I1361" s="153" t="s">
        <v>125</v>
      </c>
      <c r="J1361" s="153" t="s">
        <v>1433</v>
      </c>
      <c r="K1361" s="153" t="s">
        <v>1447</v>
      </c>
      <c r="L1361" s="153"/>
      <c r="M1361" s="153" t="s">
        <v>126</v>
      </c>
      <c r="N1361" s="153">
        <v>890207088</v>
      </c>
      <c r="O1361" s="155">
        <v>3941176</v>
      </c>
      <c r="P1361" s="7"/>
      <c r="Q1361" s="12" t="str">
        <f>+IF(IFERROR(VLOOKUP(Tabla3[[#This Row],[Column14]],Tabla4[[NIT]:[TOTAL CREDITO]],3,FALSE),0)="",0,IFERROR(VLOOKUP(Tabla3[[#This Row],[Column14]],Tabla4[[NIT]:[TOTAL CREDITO]],3,FALSE),0))</f>
        <v>NO TIENE CUPO</v>
      </c>
      <c r="R1361" s="9">
        <f>+IFERROR(VLOOKUP(Tabla3[[#This Row],[Column14]],Tabla4[[NIT]:[TOTAL CREDITO]],6,FALSE),0)</f>
        <v>0</v>
      </c>
      <c r="S13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1" s="5"/>
      <c r="AL1361"/>
    </row>
    <row r="1362" spans="1:38" ht="15" customHeight="1">
      <c r="A1362" s="153" t="s">
        <v>1873</v>
      </c>
      <c r="B1362" s="154">
        <v>42985</v>
      </c>
      <c r="C1362" s="153" t="s">
        <v>1229</v>
      </c>
      <c r="D1362" s="153" t="s">
        <v>1546</v>
      </c>
      <c r="E1362" s="153" t="s">
        <v>1230</v>
      </c>
      <c r="F1362" s="153">
        <v>1</v>
      </c>
      <c r="G1362" s="153" t="s">
        <v>125</v>
      </c>
      <c r="H1362" s="153">
        <v>1</v>
      </c>
      <c r="I1362" s="153" t="s">
        <v>125</v>
      </c>
      <c r="J1362" s="153" t="s">
        <v>1232</v>
      </c>
      <c r="K1362" s="153" t="s">
        <v>353</v>
      </c>
      <c r="L1362" s="153"/>
      <c r="M1362" s="153" t="s">
        <v>126</v>
      </c>
      <c r="N1362" s="153">
        <v>890207088</v>
      </c>
      <c r="O1362" s="155">
        <v>5453782</v>
      </c>
      <c r="P1362" s="7"/>
      <c r="Q1362" s="12" t="str">
        <f>+IF(IFERROR(VLOOKUP(Tabla3[[#This Row],[Column14]],Tabla4[[NIT]:[TOTAL CREDITO]],3,FALSE),0)="",0,IFERROR(VLOOKUP(Tabla3[[#This Row],[Column14]],Tabla4[[NIT]:[TOTAL CREDITO]],3,FALSE),0))</f>
        <v>NO TIENE CUPO</v>
      </c>
      <c r="R1362" s="9">
        <f>+IFERROR(VLOOKUP(Tabla3[[#This Row],[Column14]],Tabla4[[NIT]:[TOTAL CREDITO]],6,FALSE),0)</f>
        <v>0</v>
      </c>
      <c r="S13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2" s="5"/>
      <c r="AL1362"/>
    </row>
    <row r="1363" spans="1:38" ht="15" customHeight="1">
      <c r="A1363" s="153" t="s">
        <v>1873</v>
      </c>
      <c r="B1363" s="154">
        <v>42985</v>
      </c>
      <c r="C1363" s="153" t="s">
        <v>1229</v>
      </c>
      <c r="D1363" s="153" t="s">
        <v>1546</v>
      </c>
      <c r="E1363" s="153" t="s">
        <v>1230</v>
      </c>
      <c r="F1363" s="153">
        <v>1</v>
      </c>
      <c r="G1363" s="153" t="s">
        <v>125</v>
      </c>
      <c r="H1363" s="153">
        <v>1</v>
      </c>
      <c r="I1363" s="153" t="s">
        <v>125</v>
      </c>
      <c r="J1363" s="153" t="s">
        <v>1232</v>
      </c>
      <c r="K1363" s="153" t="s">
        <v>17</v>
      </c>
      <c r="L1363" s="153"/>
      <c r="M1363" s="153" t="s">
        <v>126</v>
      </c>
      <c r="N1363" s="153">
        <v>890207088</v>
      </c>
      <c r="O1363" s="155">
        <v>5453782</v>
      </c>
      <c r="P1363" s="7"/>
      <c r="Q1363" s="12" t="str">
        <f>+IF(IFERROR(VLOOKUP(Tabla3[[#This Row],[Column14]],Tabla4[[NIT]:[TOTAL CREDITO]],3,FALSE),0)="",0,IFERROR(VLOOKUP(Tabla3[[#This Row],[Column14]],Tabla4[[NIT]:[TOTAL CREDITO]],3,FALSE),0))</f>
        <v>NO TIENE CUPO</v>
      </c>
      <c r="R1363" s="9">
        <f>+IFERROR(VLOOKUP(Tabla3[[#This Row],[Column14]],Tabla4[[NIT]:[TOTAL CREDITO]],6,FALSE),0)</f>
        <v>0</v>
      </c>
      <c r="S13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3" s="5"/>
      <c r="AL1363"/>
    </row>
    <row r="1364" spans="1:38" ht="15" customHeight="1">
      <c r="A1364" s="153" t="s">
        <v>1873</v>
      </c>
      <c r="B1364" s="154">
        <v>42985</v>
      </c>
      <c r="C1364" s="153" t="s">
        <v>1229</v>
      </c>
      <c r="D1364" s="153" t="s">
        <v>1546</v>
      </c>
      <c r="E1364" s="153" t="s">
        <v>1230</v>
      </c>
      <c r="F1364" s="153">
        <v>1</v>
      </c>
      <c r="G1364" s="153" t="s">
        <v>125</v>
      </c>
      <c r="H1364" s="153">
        <v>1</v>
      </c>
      <c r="I1364" s="153" t="s">
        <v>125</v>
      </c>
      <c r="J1364" s="153" t="s">
        <v>1232</v>
      </c>
      <c r="K1364" s="153" t="s">
        <v>44</v>
      </c>
      <c r="L1364" s="153"/>
      <c r="M1364" s="153" t="s">
        <v>126</v>
      </c>
      <c r="N1364" s="153">
        <v>890207088</v>
      </c>
      <c r="O1364" s="155">
        <v>5453782</v>
      </c>
      <c r="P1364" s="7"/>
      <c r="Q1364" s="12" t="str">
        <f>+IF(IFERROR(VLOOKUP(Tabla3[[#This Row],[Column14]],Tabla4[[NIT]:[TOTAL CREDITO]],3,FALSE),0)="",0,IFERROR(VLOOKUP(Tabla3[[#This Row],[Column14]],Tabla4[[NIT]:[TOTAL CREDITO]],3,FALSE),0))</f>
        <v>NO TIENE CUPO</v>
      </c>
      <c r="R1364" s="9">
        <f>+IFERROR(VLOOKUP(Tabla3[[#This Row],[Column14]],Tabla4[[NIT]:[TOTAL CREDITO]],6,FALSE),0)</f>
        <v>0</v>
      </c>
      <c r="S13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4" s="5"/>
      <c r="AL1364"/>
    </row>
    <row r="1365" spans="1:38" ht="15" customHeight="1">
      <c r="A1365" s="153" t="s">
        <v>1874</v>
      </c>
      <c r="B1365" s="154">
        <v>42985</v>
      </c>
      <c r="C1365" s="153" t="s">
        <v>1229</v>
      </c>
      <c r="D1365" s="153" t="s">
        <v>1546</v>
      </c>
      <c r="E1365" s="153" t="s">
        <v>1230</v>
      </c>
      <c r="F1365" s="153">
        <v>1</v>
      </c>
      <c r="G1365" s="153" t="s">
        <v>125</v>
      </c>
      <c r="H1365" s="153">
        <v>1</v>
      </c>
      <c r="I1365" s="153" t="s">
        <v>1875</v>
      </c>
      <c r="J1365" s="153" t="s">
        <v>1550</v>
      </c>
      <c r="K1365" s="153" t="s">
        <v>1438</v>
      </c>
      <c r="L1365" s="153"/>
      <c r="M1365" s="153" t="s">
        <v>308</v>
      </c>
      <c r="N1365" s="153">
        <v>890207088</v>
      </c>
      <c r="O1365" s="155">
        <v>3521008</v>
      </c>
      <c r="P1365" s="7"/>
      <c r="Q1365" s="12" t="str">
        <f>+IF(IFERROR(VLOOKUP(Tabla3[[#This Row],[Column14]],Tabla4[[NIT]:[TOTAL CREDITO]],3,FALSE),0)="",0,IFERROR(VLOOKUP(Tabla3[[#This Row],[Column14]],Tabla4[[NIT]:[TOTAL CREDITO]],3,FALSE),0))</f>
        <v>NO TIENE CUPO</v>
      </c>
      <c r="R1365" s="9">
        <f>+IFERROR(VLOOKUP(Tabla3[[#This Row],[Column14]],Tabla4[[NIT]:[TOTAL CREDITO]],6,FALSE),0)</f>
        <v>0</v>
      </c>
      <c r="S13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5" s="5"/>
      <c r="AL1365"/>
    </row>
    <row r="1366" spans="1:38" ht="15" customHeight="1">
      <c r="A1366" s="153" t="s">
        <v>1874</v>
      </c>
      <c r="B1366" s="154">
        <v>42985</v>
      </c>
      <c r="C1366" s="153" t="s">
        <v>1229</v>
      </c>
      <c r="D1366" s="153" t="s">
        <v>1546</v>
      </c>
      <c r="E1366" s="153" t="s">
        <v>1230</v>
      </c>
      <c r="F1366" s="153">
        <v>1</v>
      </c>
      <c r="G1366" s="153" t="s">
        <v>125</v>
      </c>
      <c r="H1366" s="153">
        <v>1</v>
      </c>
      <c r="I1366" s="153" t="s">
        <v>1875</v>
      </c>
      <c r="J1366" s="153" t="s">
        <v>1550</v>
      </c>
      <c r="K1366" s="153" t="s">
        <v>1426</v>
      </c>
      <c r="L1366" s="153"/>
      <c r="M1366" s="153" t="s">
        <v>308</v>
      </c>
      <c r="N1366" s="153">
        <v>890207088</v>
      </c>
      <c r="O1366" s="155">
        <v>3521008</v>
      </c>
      <c r="P1366" s="7"/>
      <c r="Q1366" s="12" t="str">
        <f>+IF(IFERROR(VLOOKUP(Tabla3[[#This Row],[Column14]],Tabla4[[NIT]:[TOTAL CREDITO]],3,FALSE),0)="",0,IFERROR(VLOOKUP(Tabla3[[#This Row],[Column14]],Tabla4[[NIT]:[TOTAL CREDITO]],3,FALSE),0))</f>
        <v>NO TIENE CUPO</v>
      </c>
      <c r="R1366" s="9">
        <f>+IFERROR(VLOOKUP(Tabla3[[#This Row],[Column14]],Tabla4[[NIT]:[TOTAL CREDITO]],6,FALSE),0)</f>
        <v>0</v>
      </c>
      <c r="S13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6" s="5"/>
      <c r="AL1366"/>
    </row>
    <row r="1367" spans="1:38" ht="15" customHeight="1">
      <c r="A1367" s="153" t="s">
        <v>1874</v>
      </c>
      <c r="B1367" s="154">
        <v>42985</v>
      </c>
      <c r="C1367" s="153" t="s">
        <v>1229</v>
      </c>
      <c r="D1367" s="153" t="s">
        <v>1546</v>
      </c>
      <c r="E1367" s="153" t="s">
        <v>1230</v>
      </c>
      <c r="F1367" s="153">
        <v>2</v>
      </c>
      <c r="G1367" s="153" t="s">
        <v>125</v>
      </c>
      <c r="H1367" s="153">
        <v>2</v>
      </c>
      <c r="I1367" s="153" t="s">
        <v>1875</v>
      </c>
      <c r="J1367" s="153" t="s">
        <v>1428</v>
      </c>
      <c r="K1367" s="153" t="s">
        <v>1430</v>
      </c>
      <c r="L1367" s="153"/>
      <c r="M1367" s="153" t="s">
        <v>308</v>
      </c>
      <c r="N1367" s="153">
        <v>890207088</v>
      </c>
      <c r="O1367" s="155">
        <v>3067227</v>
      </c>
      <c r="P1367" s="7"/>
      <c r="Q1367" s="12" t="str">
        <f>+IF(IFERROR(VLOOKUP(Tabla3[[#This Row],[Column14]],Tabla4[[NIT]:[TOTAL CREDITO]],3,FALSE),0)="",0,IFERROR(VLOOKUP(Tabla3[[#This Row],[Column14]],Tabla4[[NIT]:[TOTAL CREDITO]],3,FALSE),0))</f>
        <v>NO TIENE CUPO</v>
      </c>
      <c r="R1367" s="9">
        <f>+IFERROR(VLOOKUP(Tabla3[[#This Row],[Column14]],Tabla4[[NIT]:[TOTAL CREDITO]],6,FALSE),0)</f>
        <v>0</v>
      </c>
      <c r="S13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7" s="5"/>
      <c r="AL1367"/>
    </row>
    <row r="1368" spans="1:38" ht="15" customHeight="1">
      <c r="A1368" s="153" t="s">
        <v>1874</v>
      </c>
      <c r="B1368" s="154">
        <v>42985</v>
      </c>
      <c r="C1368" s="153" t="s">
        <v>1229</v>
      </c>
      <c r="D1368" s="153" t="s">
        <v>1546</v>
      </c>
      <c r="E1368" s="153" t="s">
        <v>1230</v>
      </c>
      <c r="F1368" s="153">
        <v>2</v>
      </c>
      <c r="G1368" s="153" t="s">
        <v>125</v>
      </c>
      <c r="H1368" s="153">
        <v>2</v>
      </c>
      <c r="I1368" s="153" t="s">
        <v>1875</v>
      </c>
      <c r="J1368" s="153" t="s">
        <v>1428</v>
      </c>
      <c r="K1368" s="153" t="s">
        <v>1429</v>
      </c>
      <c r="L1368" s="153"/>
      <c r="M1368" s="153" t="s">
        <v>308</v>
      </c>
      <c r="N1368" s="153">
        <v>890207088</v>
      </c>
      <c r="O1368" s="155">
        <v>3067227</v>
      </c>
      <c r="P1368" s="7"/>
      <c r="Q1368" s="12" t="str">
        <f>+IF(IFERROR(VLOOKUP(Tabla3[[#This Row],[Column14]],Tabla4[[NIT]:[TOTAL CREDITO]],3,FALSE),0)="",0,IFERROR(VLOOKUP(Tabla3[[#This Row],[Column14]],Tabla4[[NIT]:[TOTAL CREDITO]],3,FALSE),0))</f>
        <v>NO TIENE CUPO</v>
      </c>
      <c r="R1368" s="9">
        <f>+IFERROR(VLOOKUP(Tabla3[[#This Row],[Column14]],Tabla4[[NIT]:[TOTAL CREDITO]],6,FALSE),0)</f>
        <v>0</v>
      </c>
      <c r="S13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8" s="5"/>
      <c r="AL1368"/>
    </row>
    <row r="1369" spans="1:38" ht="15" customHeight="1">
      <c r="A1369" s="153" t="s">
        <v>1874</v>
      </c>
      <c r="B1369" s="154">
        <v>42985</v>
      </c>
      <c r="C1369" s="153" t="s">
        <v>1229</v>
      </c>
      <c r="D1369" s="153" t="s">
        <v>1546</v>
      </c>
      <c r="E1369" s="153" t="s">
        <v>1230</v>
      </c>
      <c r="F1369" s="153">
        <v>2</v>
      </c>
      <c r="G1369" s="153" t="s">
        <v>125</v>
      </c>
      <c r="H1369" s="153">
        <v>2</v>
      </c>
      <c r="I1369" s="153" t="s">
        <v>1875</v>
      </c>
      <c r="J1369" s="153" t="s">
        <v>1428</v>
      </c>
      <c r="K1369" s="153" t="s">
        <v>32</v>
      </c>
      <c r="L1369" s="153"/>
      <c r="M1369" s="153" t="s">
        <v>308</v>
      </c>
      <c r="N1369" s="153">
        <v>890207088</v>
      </c>
      <c r="O1369" s="155">
        <v>3067227</v>
      </c>
      <c r="P1369" s="7"/>
      <c r="Q1369" s="12" t="str">
        <f>+IF(IFERROR(VLOOKUP(Tabla3[[#This Row],[Column14]],Tabla4[[NIT]:[TOTAL CREDITO]],3,FALSE),0)="",0,IFERROR(VLOOKUP(Tabla3[[#This Row],[Column14]],Tabla4[[NIT]:[TOTAL CREDITO]],3,FALSE),0))</f>
        <v>NO TIENE CUPO</v>
      </c>
      <c r="R1369" s="9">
        <f>+IFERROR(VLOOKUP(Tabla3[[#This Row],[Column14]],Tabla4[[NIT]:[TOTAL CREDITO]],6,FALSE),0)</f>
        <v>0</v>
      </c>
      <c r="S13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69" s="5"/>
      <c r="AL1369"/>
    </row>
    <row r="1370" spans="1:38" ht="15" customHeight="1">
      <c r="A1370" s="153" t="s">
        <v>1876</v>
      </c>
      <c r="B1370" s="154">
        <v>42985</v>
      </c>
      <c r="C1370" s="153" t="s">
        <v>1229</v>
      </c>
      <c r="D1370" s="153" t="s">
        <v>1546</v>
      </c>
      <c r="E1370" s="153" t="s">
        <v>1230</v>
      </c>
      <c r="F1370" s="153">
        <v>1</v>
      </c>
      <c r="G1370" s="153" t="s">
        <v>125</v>
      </c>
      <c r="H1370" s="153">
        <v>1</v>
      </c>
      <c r="I1370" s="153" t="s">
        <v>1877</v>
      </c>
      <c r="J1370" s="153" t="s">
        <v>25</v>
      </c>
      <c r="K1370" s="153" t="s">
        <v>26</v>
      </c>
      <c r="L1370" s="153"/>
      <c r="M1370" s="153" t="s">
        <v>126</v>
      </c>
      <c r="N1370" s="153">
        <v>890207088</v>
      </c>
      <c r="O1370" s="155">
        <v>3521008</v>
      </c>
      <c r="P1370" s="7"/>
      <c r="Q1370" s="12" t="str">
        <f>+IF(IFERROR(VLOOKUP(Tabla3[[#This Row],[Column14]],Tabla4[[NIT]:[TOTAL CREDITO]],3,FALSE),0)="",0,IFERROR(VLOOKUP(Tabla3[[#This Row],[Column14]],Tabla4[[NIT]:[TOTAL CREDITO]],3,FALSE),0))</f>
        <v>NO TIENE CUPO</v>
      </c>
      <c r="R1370" s="9">
        <f>+IFERROR(VLOOKUP(Tabla3[[#This Row],[Column14]],Tabla4[[NIT]:[TOTAL CREDITO]],6,FALSE),0)</f>
        <v>0</v>
      </c>
      <c r="S13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0" s="5"/>
      <c r="AL1370"/>
    </row>
    <row r="1371" spans="1:38" ht="15" customHeight="1">
      <c r="A1371" s="153" t="s">
        <v>1876</v>
      </c>
      <c r="B1371" s="154">
        <v>42985</v>
      </c>
      <c r="C1371" s="153" t="s">
        <v>1229</v>
      </c>
      <c r="D1371" s="153" t="s">
        <v>1546</v>
      </c>
      <c r="E1371" s="153" t="s">
        <v>1230</v>
      </c>
      <c r="F1371" s="153">
        <v>2</v>
      </c>
      <c r="G1371" s="153" t="s">
        <v>125</v>
      </c>
      <c r="H1371" s="153">
        <v>2</v>
      </c>
      <c r="I1371" s="153" t="s">
        <v>1877</v>
      </c>
      <c r="J1371" s="153" t="s">
        <v>352</v>
      </c>
      <c r="K1371" s="153" t="s">
        <v>353</v>
      </c>
      <c r="L1371" s="153"/>
      <c r="M1371" s="153" t="s">
        <v>126</v>
      </c>
      <c r="N1371" s="153">
        <v>890207088</v>
      </c>
      <c r="O1371" s="155">
        <v>6133613</v>
      </c>
      <c r="P1371" s="7"/>
      <c r="Q1371" s="12" t="str">
        <f>+IF(IFERROR(VLOOKUP(Tabla3[[#This Row],[Column14]],Tabla4[[NIT]:[TOTAL CREDITO]],3,FALSE),0)="",0,IFERROR(VLOOKUP(Tabla3[[#This Row],[Column14]],Tabla4[[NIT]:[TOTAL CREDITO]],3,FALSE),0))</f>
        <v>NO TIENE CUPO</v>
      </c>
      <c r="R1371" s="9">
        <f>+IFERROR(VLOOKUP(Tabla3[[#This Row],[Column14]],Tabla4[[NIT]:[TOTAL CREDITO]],6,FALSE),0)</f>
        <v>0</v>
      </c>
      <c r="S13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1" s="5"/>
      <c r="AL1371"/>
    </row>
    <row r="1372" spans="1:38" ht="15" customHeight="1">
      <c r="A1372" s="153" t="s">
        <v>1876</v>
      </c>
      <c r="B1372" s="154">
        <v>42985</v>
      </c>
      <c r="C1372" s="153" t="s">
        <v>1229</v>
      </c>
      <c r="D1372" s="153" t="s">
        <v>1546</v>
      </c>
      <c r="E1372" s="153" t="s">
        <v>1230</v>
      </c>
      <c r="F1372" s="153">
        <v>1</v>
      </c>
      <c r="G1372" s="153" t="s">
        <v>125</v>
      </c>
      <c r="H1372" s="153">
        <v>1</v>
      </c>
      <c r="I1372" s="153" t="s">
        <v>1877</v>
      </c>
      <c r="J1372" s="153" t="s">
        <v>352</v>
      </c>
      <c r="K1372" s="153" t="s">
        <v>44</v>
      </c>
      <c r="L1372" s="153"/>
      <c r="M1372" s="153" t="s">
        <v>126</v>
      </c>
      <c r="N1372" s="153">
        <v>890207088</v>
      </c>
      <c r="O1372" s="155">
        <v>6133613</v>
      </c>
      <c r="P1372" s="7"/>
      <c r="Q1372" s="12" t="str">
        <f>+IF(IFERROR(VLOOKUP(Tabla3[[#This Row],[Column14]],Tabla4[[NIT]:[TOTAL CREDITO]],3,FALSE),0)="",0,IFERROR(VLOOKUP(Tabla3[[#This Row],[Column14]],Tabla4[[NIT]:[TOTAL CREDITO]],3,FALSE),0))</f>
        <v>NO TIENE CUPO</v>
      </c>
      <c r="R1372" s="9">
        <f>+IFERROR(VLOOKUP(Tabla3[[#This Row],[Column14]],Tabla4[[NIT]:[TOTAL CREDITO]],6,FALSE),0)</f>
        <v>0</v>
      </c>
      <c r="S13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2" s="5"/>
      <c r="AL1372"/>
    </row>
    <row r="1373" spans="1:38" ht="15" customHeight="1">
      <c r="A1373" s="153" t="s">
        <v>1876</v>
      </c>
      <c r="B1373" s="154">
        <v>42985</v>
      </c>
      <c r="C1373" s="153" t="s">
        <v>1229</v>
      </c>
      <c r="D1373" s="153" t="s">
        <v>1546</v>
      </c>
      <c r="E1373" s="153" t="s">
        <v>1230</v>
      </c>
      <c r="F1373" s="153">
        <v>2</v>
      </c>
      <c r="G1373" s="153" t="s">
        <v>125</v>
      </c>
      <c r="H1373" s="153">
        <v>2</v>
      </c>
      <c r="I1373" s="153" t="s">
        <v>1877</v>
      </c>
      <c r="J1373" s="153" t="s">
        <v>352</v>
      </c>
      <c r="K1373" s="153" t="s">
        <v>17</v>
      </c>
      <c r="L1373" s="153"/>
      <c r="M1373" s="153" t="s">
        <v>126</v>
      </c>
      <c r="N1373" s="153">
        <v>890207088</v>
      </c>
      <c r="O1373" s="155">
        <v>6133613</v>
      </c>
      <c r="P1373" s="7"/>
      <c r="Q1373" s="12" t="str">
        <f>+IF(IFERROR(VLOOKUP(Tabla3[[#This Row],[Column14]],Tabla4[[NIT]:[TOTAL CREDITO]],3,FALSE),0)="",0,IFERROR(VLOOKUP(Tabla3[[#This Row],[Column14]],Tabla4[[NIT]:[TOTAL CREDITO]],3,FALSE),0))</f>
        <v>NO TIENE CUPO</v>
      </c>
      <c r="R1373" s="9">
        <f>+IFERROR(VLOOKUP(Tabla3[[#This Row],[Column14]],Tabla4[[NIT]:[TOTAL CREDITO]],6,FALSE),0)</f>
        <v>0</v>
      </c>
      <c r="S13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3" s="5"/>
      <c r="AL1373"/>
    </row>
    <row r="1374" spans="1:38" ht="15" customHeight="1">
      <c r="A1374" s="153" t="s">
        <v>1876</v>
      </c>
      <c r="B1374" s="154">
        <v>42985</v>
      </c>
      <c r="C1374" s="153" t="s">
        <v>1229</v>
      </c>
      <c r="D1374" s="153" t="s">
        <v>1546</v>
      </c>
      <c r="E1374" s="153" t="s">
        <v>1230</v>
      </c>
      <c r="F1374" s="153">
        <v>1</v>
      </c>
      <c r="G1374" s="153" t="s">
        <v>125</v>
      </c>
      <c r="H1374" s="153">
        <v>1</v>
      </c>
      <c r="I1374" s="153" t="s">
        <v>1877</v>
      </c>
      <c r="J1374" s="153" t="s">
        <v>352</v>
      </c>
      <c r="K1374" s="153" t="s">
        <v>472</v>
      </c>
      <c r="L1374" s="153"/>
      <c r="M1374" s="153" t="s">
        <v>126</v>
      </c>
      <c r="N1374" s="153">
        <v>890207088</v>
      </c>
      <c r="O1374" s="155">
        <v>6133613</v>
      </c>
      <c r="P1374" s="7"/>
      <c r="Q1374" s="12" t="str">
        <f>+IF(IFERROR(VLOOKUP(Tabla3[[#This Row],[Column14]],Tabla4[[NIT]:[TOTAL CREDITO]],3,FALSE),0)="",0,IFERROR(VLOOKUP(Tabla3[[#This Row],[Column14]],Tabla4[[NIT]:[TOTAL CREDITO]],3,FALSE),0))</f>
        <v>NO TIENE CUPO</v>
      </c>
      <c r="R1374" s="9">
        <f>+IFERROR(VLOOKUP(Tabla3[[#This Row],[Column14]],Tabla4[[NIT]:[TOTAL CREDITO]],6,FALSE),0)</f>
        <v>0</v>
      </c>
      <c r="S13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4" s="5"/>
      <c r="AL1374"/>
    </row>
    <row r="1375" spans="1:38" ht="15" customHeight="1">
      <c r="A1375" s="153" t="s">
        <v>1876</v>
      </c>
      <c r="B1375" s="154">
        <v>42985</v>
      </c>
      <c r="C1375" s="153" t="s">
        <v>1229</v>
      </c>
      <c r="D1375" s="153" t="s">
        <v>1546</v>
      </c>
      <c r="E1375" s="153" t="s">
        <v>1230</v>
      </c>
      <c r="F1375" s="153">
        <v>1</v>
      </c>
      <c r="G1375" s="153" t="s">
        <v>125</v>
      </c>
      <c r="H1375" s="153">
        <v>1</v>
      </c>
      <c r="I1375" s="153" t="s">
        <v>1877</v>
      </c>
      <c r="J1375" s="153" t="s">
        <v>1550</v>
      </c>
      <c r="K1375" s="153" t="s">
        <v>1438</v>
      </c>
      <c r="L1375" s="153"/>
      <c r="M1375" s="153" t="s">
        <v>126</v>
      </c>
      <c r="N1375" s="153">
        <v>890207088</v>
      </c>
      <c r="O1375" s="155">
        <v>3521008</v>
      </c>
      <c r="P1375" s="7"/>
      <c r="Q1375" s="12" t="str">
        <f>+IF(IFERROR(VLOOKUP(Tabla3[[#This Row],[Column14]],Tabla4[[NIT]:[TOTAL CREDITO]],3,FALSE),0)="",0,IFERROR(VLOOKUP(Tabla3[[#This Row],[Column14]],Tabla4[[NIT]:[TOTAL CREDITO]],3,FALSE),0))</f>
        <v>NO TIENE CUPO</v>
      </c>
      <c r="R1375" s="9">
        <f>+IFERROR(VLOOKUP(Tabla3[[#This Row],[Column14]],Tabla4[[NIT]:[TOTAL CREDITO]],6,FALSE),0)</f>
        <v>0</v>
      </c>
      <c r="S13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5" s="5"/>
      <c r="AL1375"/>
    </row>
    <row r="1376" spans="1:38" ht="15" customHeight="1">
      <c r="A1376" s="153" t="s">
        <v>1876</v>
      </c>
      <c r="B1376" s="154">
        <v>42985</v>
      </c>
      <c r="C1376" s="153" t="s">
        <v>1229</v>
      </c>
      <c r="D1376" s="153" t="s">
        <v>1546</v>
      </c>
      <c r="E1376" s="153" t="s">
        <v>1230</v>
      </c>
      <c r="F1376" s="153">
        <v>1</v>
      </c>
      <c r="G1376" s="153" t="s">
        <v>125</v>
      </c>
      <c r="H1376" s="153">
        <v>1</v>
      </c>
      <c r="I1376" s="153" t="s">
        <v>1877</v>
      </c>
      <c r="J1376" s="153" t="s">
        <v>1550</v>
      </c>
      <c r="K1376" s="153" t="s">
        <v>1426</v>
      </c>
      <c r="L1376" s="153"/>
      <c r="M1376" s="153" t="s">
        <v>126</v>
      </c>
      <c r="N1376" s="153">
        <v>890207088</v>
      </c>
      <c r="O1376" s="155">
        <v>3521008</v>
      </c>
      <c r="P1376" s="7"/>
      <c r="Q1376" s="12" t="str">
        <f>+IF(IFERROR(VLOOKUP(Tabla3[[#This Row],[Column14]],Tabla4[[NIT]:[TOTAL CREDITO]],3,FALSE),0)="",0,IFERROR(VLOOKUP(Tabla3[[#This Row],[Column14]],Tabla4[[NIT]:[TOTAL CREDITO]],3,FALSE),0))</f>
        <v>NO TIENE CUPO</v>
      </c>
      <c r="R1376" s="9">
        <f>+IFERROR(VLOOKUP(Tabla3[[#This Row],[Column14]],Tabla4[[NIT]:[TOTAL CREDITO]],6,FALSE),0)</f>
        <v>0</v>
      </c>
      <c r="S13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6" s="5"/>
      <c r="AL1376"/>
    </row>
    <row r="1377" spans="1:38" ht="15" customHeight="1">
      <c r="A1377" s="153" t="s">
        <v>1876</v>
      </c>
      <c r="B1377" s="154">
        <v>42985</v>
      </c>
      <c r="C1377" s="153" t="s">
        <v>1229</v>
      </c>
      <c r="D1377" s="153" t="s">
        <v>1546</v>
      </c>
      <c r="E1377" s="153" t="s">
        <v>1230</v>
      </c>
      <c r="F1377" s="153">
        <v>2</v>
      </c>
      <c r="G1377" s="153" t="s">
        <v>125</v>
      </c>
      <c r="H1377" s="153">
        <v>2</v>
      </c>
      <c r="I1377" s="153" t="s">
        <v>1877</v>
      </c>
      <c r="J1377" s="153" t="s">
        <v>1428</v>
      </c>
      <c r="K1377" s="153" t="s">
        <v>1430</v>
      </c>
      <c r="L1377" s="153"/>
      <c r="M1377" s="153" t="s">
        <v>126</v>
      </c>
      <c r="N1377" s="153">
        <v>890207088</v>
      </c>
      <c r="O1377" s="155">
        <v>3067227</v>
      </c>
      <c r="P1377" s="7"/>
      <c r="Q1377" s="12" t="str">
        <f>+IF(IFERROR(VLOOKUP(Tabla3[[#This Row],[Column14]],Tabla4[[NIT]:[TOTAL CREDITO]],3,FALSE),0)="",0,IFERROR(VLOOKUP(Tabla3[[#This Row],[Column14]],Tabla4[[NIT]:[TOTAL CREDITO]],3,FALSE),0))</f>
        <v>NO TIENE CUPO</v>
      </c>
      <c r="R1377" s="9">
        <f>+IFERROR(VLOOKUP(Tabla3[[#This Row],[Column14]],Tabla4[[NIT]:[TOTAL CREDITO]],6,FALSE),0)</f>
        <v>0</v>
      </c>
      <c r="S13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7" s="5"/>
      <c r="AL1377"/>
    </row>
    <row r="1378" spans="1:38" ht="15" customHeight="1">
      <c r="A1378" s="153" t="s">
        <v>1876</v>
      </c>
      <c r="B1378" s="154">
        <v>42985</v>
      </c>
      <c r="C1378" s="153" t="s">
        <v>1229</v>
      </c>
      <c r="D1378" s="153" t="s">
        <v>1546</v>
      </c>
      <c r="E1378" s="153" t="s">
        <v>1230</v>
      </c>
      <c r="F1378" s="153">
        <v>1</v>
      </c>
      <c r="G1378" s="153" t="s">
        <v>125</v>
      </c>
      <c r="H1378" s="153">
        <v>1</v>
      </c>
      <c r="I1378" s="153" t="s">
        <v>1877</v>
      </c>
      <c r="J1378" s="153" t="s">
        <v>1428</v>
      </c>
      <c r="K1378" s="153" t="s">
        <v>32</v>
      </c>
      <c r="L1378" s="153"/>
      <c r="M1378" s="153" t="s">
        <v>126</v>
      </c>
      <c r="N1378" s="153">
        <v>890207088</v>
      </c>
      <c r="O1378" s="155">
        <v>3067227</v>
      </c>
      <c r="P1378" s="7"/>
      <c r="Q1378" s="12" t="str">
        <f>+IF(IFERROR(VLOOKUP(Tabla3[[#This Row],[Column14]],Tabla4[[NIT]:[TOTAL CREDITO]],3,FALSE),0)="",0,IFERROR(VLOOKUP(Tabla3[[#This Row],[Column14]],Tabla4[[NIT]:[TOTAL CREDITO]],3,FALSE),0))</f>
        <v>NO TIENE CUPO</v>
      </c>
      <c r="R1378" s="9">
        <f>+IFERROR(VLOOKUP(Tabla3[[#This Row],[Column14]],Tabla4[[NIT]:[TOTAL CREDITO]],6,FALSE),0)</f>
        <v>0</v>
      </c>
      <c r="S13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8" s="5"/>
      <c r="AL1378"/>
    </row>
    <row r="1379" spans="1:38" ht="15" customHeight="1">
      <c r="A1379" s="153" t="s">
        <v>1876</v>
      </c>
      <c r="B1379" s="154">
        <v>42985</v>
      </c>
      <c r="C1379" s="153" t="s">
        <v>1229</v>
      </c>
      <c r="D1379" s="153" t="s">
        <v>1546</v>
      </c>
      <c r="E1379" s="153" t="s">
        <v>1230</v>
      </c>
      <c r="F1379" s="153">
        <v>1</v>
      </c>
      <c r="G1379" s="153" t="s">
        <v>125</v>
      </c>
      <c r="H1379" s="153">
        <v>1</v>
      </c>
      <c r="I1379" s="153" t="s">
        <v>1877</v>
      </c>
      <c r="J1379" s="153" t="s">
        <v>1437</v>
      </c>
      <c r="K1379" s="153" t="s">
        <v>1436</v>
      </c>
      <c r="L1379" s="153"/>
      <c r="M1379" s="153" t="s">
        <v>126</v>
      </c>
      <c r="N1379" s="153">
        <v>890207088</v>
      </c>
      <c r="O1379" s="155">
        <v>3696639</v>
      </c>
      <c r="P1379" s="7"/>
      <c r="Q1379" s="12" t="str">
        <f>+IF(IFERROR(VLOOKUP(Tabla3[[#This Row],[Column14]],Tabla4[[NIT]:[TOTAL CREDITO]],3,FALSE),0)="",0,IFERROR(VLOOKUP(Tabla3[[#This Row],[Column14]],Tabla4[[NIT]:[TOTAL CREDITO]],3,FALSE),0))</f>
        <v>NO TIENE CUPO</v>
      </c>
      <c r="R1379" s="9">
        <f>+IFERROR(VLOOKUP(Tabla3[[#This Row],[Column14]],Tabla4[[NIT]:[TOTAL CREDITO]],6,FALSE),0)</f>
        <v>0</v>
      </c>
      <c r="S13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79" s="5"/>
      <c r="AL1379"/>
    </row>
    <row r="1380" spans="1:38" ht="15" customHeight="1">
      <c r="A1380" s="153" t="s">
        <v>1876</v>
      </c>
      <c r="B1380" s="154">
        <v>42985</v>
      </c>
      <c r="C1380" s="153" t="s">
        <v>1229</v>
      </c>
      <c r="D1380" s="153" t="s">
        <v>1546</v>
      </c>
      <c r="E1380" s="153" t="s">
        <v>1230</v>
      </c>
      <c r="F1380" s="153">
        <v>1</v>
      </c>
      <c r="G1380" s="153" t="s">
        <v>125</v>
      </c>
      <c r="H1380" s="153">
        <v>1</v>
      </c>
      <c r="I1380" s="153" t="s">
        <v>1877</v>
      </c>
      <c r="J1380" s="153" t="s">
        <v>1437</v>
      </c>
      <c r="K1380" s="153" t="s">
        <v>1426</v>
      </c>
      <c r="L1380" s="153"/>
      <c r="M1380" s="153" t="s">
        <v>126</v>
      </c>
      <c r="N1380" s="153">
        <v>890207088</v>
      </c>
      <c r="O1380" s="155">
        <v>3696639</v>
      </c>
      <c r="P1380" s="7"/>
      <c r="Q1380" s="12" t="str">
        <f>+IF(IFERROR(VLOOKUP(Tabla3[[#This Row],[Column14]],Tabla4[[NIT]:[TOTAL CREDITO]],3,FALSE),0)="",0,IFERROR(VLOOKUP(Tabla3[[#This Row],[Column14]],Tabla4[[NIT]:[TOTAL CREDITO]],3,FALSE),0))</f>
        <v>NO TIENE CUPO</v>
      </c>
      <c r="R1380" s="9">
        <f>+IFERROR(VLOOKUP(Tabla3[[#This Row],[Column14]],Tabla4[[NIT]:[TOTAL CREDITO]],6,FALSE),0)</f>
        <v>0</v>
      </c>
      <c r="S13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0" s="5"/>
      <c r="AL1380"/>
    </row>
    <row r="1381" spans="1:38" ht="15" customHeight="1">
      <c r="A1381" s="153" t="s">
        <v>1876</v>
      </c>
      <c r="B1381" s="154">
        <v>42985</v>
      </c>
      <c r="C1381" s="153" t="s">
        <v>1229</v>
      </c>
      <c r="D1381" s="153" t="s">
        <v>1546</v>
      </c>
      <c r="E1381" s="153" t="s">
        <v>1230</v>
      </c>
      <c r="F1381" s="153">
        <v>3</v>
      </c>
      <c r="G1381" s="153" t="s">
        <v>125</v>
      </c>
      <c r="H1381" s="153">
        <v>3</v>
      </c>
      <c r="I1381" s="153" t="s">
        <v>1877</v>
      </c>
      <c r="J1381" s="153" t="s">
        <v>1437</v>
      </c>
      <c r="K1381" s="153" t="s">
        <v>16</v>
      </c>
      <c r="L1381" s="153"/>
      <c r="M1381" s="153" t="s">
        <v>126</v>
      </c>
      <c r="N1381" s="153">
        <v>890207088</v>
      </c>
      <c r="O1381" s="155">
        <v>3696639</v>
      </c>
      <c r="P1381" s="7"/>
      <c r="Q1381" s="12" t="str">
        <f>+IF(IFERROR(VLOOKUP(Tabla3[[#This Row],[Column14]],Tabla4[[NIT]:[TOTAL CREDITO]],3,FALSE),0)="",0,IFERROR(VLOOKUP(Tabla3[[#This Row],[Column14]],Tabla4[[NIT]:[TOTAL CREDITO]],3,FALSE),0))</f>
        <v>NO TIENE CUPO</v>
      </c>
      <c r="R1381" s="9">
        <f>+IFERROR(VLOOKUP(Tabla3[[#This Row],[Column14]],Tabla4[[NIT]:[TOTAL CREDITO]],6,FALSE),0)</f>
        <v>0</v>
      </c>
      <c r="S13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1" s="5"/>
      <c r="AL1381"/>
    </row>
    <row r="1382" spans="1:38" ht="15" customHeight="1">
      <c r="A1382" s="153" t="s">
        <v>1878</v>
      </c>
      <c r="B1382" s="154">
        <v>42985</v>
      </c>
      <c r="C1382" s="153" t="s">
        <v>1229</v>
      </c>
      <c r="D1382" s="153" t="s">
        <v>1546</v>
      </c>
      <c r="E1382" s="153" t="s">
        <v>1230</v>
      </c>
      <c r="F1382" s="153">
        <v>1</v>
      </c>
      <c r="G1382" s="153" t="s">
        <v>125</v>
      </c>
      <c r="H1382" s="153">
        <v>1</v>
      </c>
      <c r="I1382" s="153" t="s">
        <v>1879</v>
      </c>
      <c r="J1382" s="153" t="s">
        <v>25</v>
      </c>
      <c r="K1382" s="153" t="s">
        <v>26</v>
      </c>
      <c r="L1382" s="153"/>
      <c r="M1382" s="153" t="s">
        <v>1277</v>
      </c>
      <c r="N1382" s="153">
        <v>890207088</v>
      </c>
      <c r="O1382" s="155">
        <v>3521008</v>
      </c>
      <c r="P1382" s="7"/>
      <c r="Q1382" s="12" t="str">
        <f>+IF(IFERROR(VLOOKUP(Tabla3[[#This Row],[Column14]],Tabla4[[NIT]:[TOTAL CREDITO]],3,FALSE),0)="",0,IFERROR(VLOOKUP(Tabla3[[#This Row],[Column14]],Tabla4[[NIT]:[TOTAL CREDITO]],3,FALSE),0))</f>
        <v>NO TIENE CUPO</v>
      </c>
      <c r="R1382" s="9">
        <f>+IFERROR(VLOOKUP(Tabla3[[#This Row],[Column14]],Tabla4[[NIT]:[TOTAL CREDITO]],6,FALSE),0)</f>
        <v>0</v>
      </c>
      <c r="S13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2" s="5"/>
      <c r="AL1382"/>
    </row>
    <row r="1383" spans="1:38" ht="15" customHeight="1">
      <c r="A1383" s="153" t="s">
        <v>1878</v>
      </c>
      <c r="B1383" s="154">
        <v>42985</v>
      </c>
      <c r="C1383" s="153" t="s">
        <v>1229</v>
      </c>
      <c r="D1383" s="153" t="s">
        <v>1546</v>
      </c>
      <c r="E1383" s="153" t="s">
        <v>1230</v>
      </c>
      <c r="F1383" s="153">
        <v>1</v>
      </c>
      <c r="G1383" s="153" t="s">
        <v>125</v>
      </c>
      <c r="H1383" s="153">
        <v>1</v>
      </c>
      <c r="I1383" s="153" t="s">
        <v>1879</v>
      </c>
      <c r="J1383" s="153" t="s">
        <v>352</v>
      </c>
      <c r="K1383" s="153" t="s">
        <v>353</v>
      </c>
      <c r="L1383" s="153"/>
      <c r="M1383" s="153" t="s">
        <v>1277</v>
      </c>
      <c r="N1383" s="153">
        <v>890207088</v>
      </c>
      <c r="O1383" s="155">
        <v>6133613</v>
      </c>
      <c r="P1383" s="7"/>
      <c r="Q1383" s="12" t="str">
        <f>+IF(IFERROR(VLOOKUP(Tabla3[[#This Row],[Column14]],Tabla4[[NIT]:[TOTAL CREDITO]],3,FALSE),0)="",0,IFERROR(VLOOKUP(Tabla3[[#This Row],[Column14]],Tabla4[[NIT]:[TOTAL CREDITO]],3,FALSE),0))</f>
        <v>NO TIENE CUPO</v>
      </c>
      <c r="R1383" s="9">
        <f>+IFERROR(VLOOKUP(Tabla3[[#This Row],[Column14]],Tabla4[[NIT]:[TOTAL CREDITO]],6,FALSE),0)</f>
        <v>0</v>
      </c>
      <c r="S13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3" s="5"/>
      <c r="AL1383"/>
    </row>
    <row r="1384" spans="1:38" ht="15" customHeight="1">
      <c r="A1384" s="153" t="s">
        <v>1878</v>
      </c>
      <c r="B1384" s="154">
        <v>42985</v>
      </c>
      <c r="C1384" s="153" t="s">
        <v>1229</v>
      </c>
      <c r="D1384" s="153" t="s">
        <v>1546</v>
      </c>
      <c r="E1384" s="153" t="s">
        <v>1230</v>
      </c>
      <c r="F1384" s="153">
        <v>1</v>
      </c>
      <c r="G1384" s="153" t="s">
        <v>125</v>
      </c>
      <c r="H1384" s="153">
        <v>1</v>
      </c>
      <c r="I1384" s="153" t="s">
        <v>1879</v>
      </c>
      <c r="J1384" s="153" t="s">
        <v>352</v>
      </c>
      <c r="K1384" s="153" t="s">
        <v>44</v>
      </c>
      <c r="L1384" s="153"/>
      <c r="M1384" s="153" t="s">
        <v>1277</v>
      </c>
      <c r="N1384" s="153">
        <v>890207088</v>
      </c>
      <c r="O1384" s="155">
        <v>6133613</v>
      </c>
      <c r="P1384" s="7"/>
      <c r="Q1384" s="12" t="str">
        <f>+IF(IFERROR(VLOOKUP(Tabla3[[#This Row],[Column14]],Tabla4[[NIT]:[TOTAL CREDITO]],3,FALSE),0)="",0,IFERROR(VLOOKUP(Tabla3[[#This Row],[Column14]],Tabla4[[NIT]:[TOTAL CREDITO]],3,FALSE),0))</f>
        <v>NO TIENE CUPO</v>
      </c>
      <c r="R1384" s="9">
        <f>+IFERROR(VLOOKUP(Tabla3[[#This Row],[Column14]],Tabla4[[NIT]:[TOTAL CREDITO]],6,FALSE),0)</f>
        <v>0</v>
      </c>
      <c r="S13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4" s="5"/>
      <c r="AL1384"/>
    </row>
    <row r="1385" spans="1:38" ht="15" customHeight="1">
      <c r="A1385" s="153" t="s">
        <v>1878</v>
      </c>
      <c r="B1385" s="154">
        <v>42985</v>
      </c>
      <c r="C1385" s="153" t="s">
        <v>1229</v>
      </c>
      <c r="D1385" s="153" t="s">
        <v>1546</v>
      </c>
      <c r="E1385" s="153" t="s">
        <v>1230</v>
      </c>
      <c r="F1385" s="153">
        <v>1</v>
      </c>
      <c r="G1385" s="153" t="s">
        <v>125</v>
      </c>
      <c r="H1385" s="153">
        <v>1</v>
      </c>
      <c r="I1385" s="153" t="s">
        <v>1879</v>
      </c>
      <c r="J1385" s="153" t="s">
        <v>352</v>
      </c>
      <c r="K1385" s="153" t="s">
        <v>17</v>
      </c>
      <c r="L1385" s="153"/>
      <c r="M1385" s="153" t="s">
        <v>1277</v>
      </c>
      <c r="N1385" s="153">
        <v>890207088</v>
      </c>
      <c r="O1385" s="155">
        <v>6133613</v>
      </c>
      <c r="P1385" s="7"/>
      <c r="Q1385" s="12" t="str">
        <f>+IF(IFERROR(VLOOKUP(Tabla3[[#This Row],[Column14]],Tabla4[[NIT]:[TOTAL CREDITO]],3,FALSE),0)="",0,IFERROR(VLOOKUP(Tabla3[[#This Row],[Column14]],Tabla4[[NIT]:[TOTAL CREDITO]],3,FALSE),0))</f>
        <v>NO TIENE CUPO</v>
      </c>
      <c r="R1385" s="9">
        <f>+IFERROR(VLOOKUP(Tabla3[[#This Row],[Column14]],Tabla4[[NIT]:[TOTAL CREDITO]],6,FALSE),0)</f>
        <v>0</v>
      </c>
      <c r="S13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5" s="5"/>
      <c r="AL1385"/>
    </row>
    <row r="1386" spans="1:38">
      <c r="A1386" s="153" t="s">
        <v>1878</v>
      </c>
      <c r="B1386" s="154">
        <v>42985</v>
      </c>
      <c r="C1386" s="153" t="s">
        <v>1229</v>
      </c>
      <c r="D1386" s="153" t="s">
        <v>1546</v>
      </c>
      <c r="E1386" s="153" t="s">
        <v>1230</v>
      </c>
      <c r="F1386" s="153">
        <v>1</v>
      </c>
      <c r="G1386" s="153" t="s">
        <v>125</v>
      </c>
      <c r="H1386" s="153">
        <v>1</v>
      </c>
      <c r="I1386" s="153" t="s">
        <v>1879</v>
      </c>
      <c r="J1386" s="153" t="s">
        <v>352</v>
      </c>
      <c r="K1386" s="153" t="s">
        <v>472</v>
      </c>
      <c r="L1386" s="153"/>
      <c r="M1386" s="153" t="s">
        <v>1277</v>
      </c>
      <c r="N1386" s="153">
        <v>890207088</v>
      </c>
      <c r="O1386" s="155">
        <v>6133613</v>
      </c>
      <c r="P1386" s="7"/>
      <c r="Q1386" s="12" t="str">
        <f>+IF(IFERROR(VLOOKUP(Tabla3[[#This Row],[Column14]],Tabla4[[NIT]:[TOTAL CREDITO]],3,FALSE),0)="",0,IFERROR(VLOOKUP(Tabla3[[#This Row],[Column14]],Tabla4[[NIT]:[TOTAL CREDITO]],3,FALSE),0))</f>
        <v>NO TIENE CUPO</v>
      </c>
      <c r="R1386" s="9">
        <f>+IFERROR(VLOOKUP(Tabla3[[#This Row],[Column14]],Tabla4[[NIT]:[TOTAL CREDITO]],6,FALSE),0)</f>
        <v>0</v>
      </c>
      <c r="S13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6" s="5"/>
      <c r="AL1386"/>
    </row>
    <row r="1387" spans="1:38" ht="15" customHeight="1">
      <c r="A1387" s="153" t="s">
        <v>1878</v>
      </c>
      <c r="B1387" s="154">
        <v>42985</v>
      </c>
      <c r="C1387" s="153" t="s">
        <v>1229</v>
      </c>
      <c r="D1387" s="153" t="s">
        <v>1546</v>
      </c>
      <c r="E1387" s="153" t="s">
        <v>1230</v>
      </c>
      <c r="F1387" s="153">
        <v>1</v>
      </c>
      <c r="G1387" s="153" t="s">
        <v>125</v>
      </c>
      <c r="H1387" s="153">
        <v>1</v>
      </c>
      <c r="I1387" s="153" t="s">
        <v>1879</v>
      </c>
      <c r="J1387" s="153" t="s">
        <v>1550</v>
      </c>
      <c r="K1387" s="153" t="s">
        <v>1438</v>
      </c>
      <c r="L1387" s="153"/>
      <c r="M1387" s="153" t="s">
        <v>1277</v>
      </c>
      <c r="N1387" s="153">
        <v>890207088</v>
      </c>
      <c r="O1387" s="155">
        <v>3521008</v>
      </c>
      <c r="P1387" s="7"/>
      <c r="Q1387" s="12" t="str">
        <f>+IF(IFERROR(VLOOKUP(Tabla3[[#This Row],[Column14]],Tabla4[[NIT]:[TOTAL CREDITO]],3,FALSE),0)="",0,IFERROR(VLOOKUP(Tabla3[[#This Row],[Column14]],Tabla4[[NIT]:[TOTAL CREDITO]],3,FALSE),0))</f>
        <v>NO TIENE CUPO</v>
      </c>
      <c r="R1387" s="9">
        <f>+IFERROR(VLOOKUP(Tabla3[[#This Row],[Column14]],Tabla4[[NIT]:[TOTAL CREDITO]],6,FALSE),0)</f>
        <v>0</v>
      </c>
      <c r="S13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7" s="5"/>
      <c r="AL1387"/>
    </row>
    <row r="1388" spans="1:38" ht="15" customHeight="1">
      <c r="A1388" s="153" t="s">
        <v>1878</v>
      </c>
      <c r="B1388" s="154">
        <v>42985</v>
      </c>
      <c r="C1388" s="153" t="s">
        <v>1229</v>
      </c>
      <c r="D1388" s="153" t="s">
        <v>1546</v>
      </c>
      <c r="E1388" s="153" t="s">
        <v>1230</v>
      </c>
      <c r="F1388" s="153">
        <v>1</v>
      </c>
      <c r="G1388" s="153" t="s">
        <v>125</v>
      </c>
      <c r="H1388" s="153">
        <v>1</v>
      </c>
      <c r="I1388" s="153" t="s">
        <v>1879</v>
      </c>
      <c r="J1388" s="153" t="s">
        <v>1550</v>
      </c>
      <c r="K1388" s="153" t="s">
        <v>1426</v>
      </c>
      <c r="L1388" s="153"/>
      <c r="M1388" s="153" t="s">
        <v>1277</v>
      </c>
      <c r="N1388" s="153">
        <v>890207088</v>
      </c>
      <c r="O1388" s="155">
        <v>3521008</v>
      </c>
      <c r="P1388" s="7"/>
      <c r="Q1388" s="12" t="str">
        <f>+IF(IFERROR(VLOOKUP(Tabla3[[#This Row],[Column14]],Tabla4[[NIT]:[TOTAL CREDITO]],3,FALSE),0)="",0,IFERROR(VLOOKUP(Tabla3[[#This Row],[Column14]],Tabla4[[NIT]:[TOTAL CREDITO]],3,FALSE),0))</f>
        <v>NO TIENE CUPO</v>
      </c>
      <c r="R1388" s="9">
        <f>+IFERROR(VLOOKUP(Tabla3[[#This Row],[Column14]],Tabla4[[NIT]:[TOTAL CREDITO]],6,FALSE),0)</f>
        <v>0</v>
      </c>
      <c r="S13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8" s="5"/>
      <c r="AL1388"/>
    </row>
    <row r="1389" spans="1:38" ht="15" customHeight="1">
      <c r="A1389" s="153" t="s">
        <v>1880</v>
      </c>
      <c r="B1389" s="154">
        <v>42985</v>
      </c>
      <c r="C1389" s="153" t="s">
        <v>1229</v>
      </c>
      <c r="D1389" s="153" t="s">
        <v>1546</v>
      </c>
      <c r="E1389" s="153" t="s">
        <v>1230</v>
      </c>
      <c r="F1389" s="153">
        <v>3</v>
      </c>
      <c r="G1389" s="153" t="s">
        <v>125</v>
      </c>
      <c r="H1389" s="153">
        <v>3</v>
      </c>
      <c r="I1389" s="153" t="s">
        <v>1881</v>
      </c>
      <c r="J1389" s="153" t="s">
        <v>27</v>
      </c>
      <c r="K1389" s="153" t="s">
        <v>32</v>
      </c>
      <c r="L1389" s="153"/>
      <c r="M1389" s="153" t="s">
        <v>132</v>
      </c>
      <c r="N1389" s="153">
        <v>890207088</v>
      </c>
      <c r="O1389" s="155">
        <v>5789916</v>
      </c>
      <c r="P1389" s="7"/>
      <c r="Q1389" s="12" t="str">
        <f>+IF(IFERROR(VLOOKUP(Tabla3[[#This Row],[Column14]],Tabla4[[NIT]:[TOTAL CREDITO]],3,FALSE),0)="",0,IFERROR(VLOOKUP(Tabla3[[#This Row],[Column14]],Tabla4[[NIT]:[TOTAL CREDITO]],3,FALSE),0))</f>
        <v>NO TIENE CUPO</v>
      </c>
      <c r="R1389" s="9">
        <f>+IFERROR(VLOOKUP(Tabla3[[#This Row],[Column14]],Tabla4[[NIT]:[TOTAL CREDITO]],6,FALSE),0)</f>
        <v>0</v>
      </c>
      <c r="S13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89" s="5"/>
      <c r="AL1389"/>
    </row>
    <row r="1390" spans="1:38" ht="15" customHeight="1">
      <c r="A1390" s="153" t="s">
        <v>1880</v>
      </c>
      <c r="B1390" s="154">
        <v>42985</v>
      </c>
      <c r="C1390" s="153" t="s">
        <v>1229</v>
      </c>
      <c r="D1390" s="153" t="s">
        <v>1546</v>
      </c>
      <c r="E1390" s="153" t="s">
        <v>1230</v>
      </c>
      <c r="F1390" s="153">
        <v>2</v>
      </c>
      <c r="G1390" s="153" t="s">
        <v>125</v>
      </c>
      <c r="H1390" s="153">
        <v>2</v>
      </c>
      <c r="I1390" s="153" t="s">
        <v>1881</v>
      </c>
      <c r="J1390" s="153" t="s">
        <v>27</v>
      </c>
      <c r="K1390" s="153" t="s">
        <v>16</v>
      </c>
      <c r="L1390" s="153"/>
      <c r="M1390" s="153" t="s">
        <v>132</v>
      </c>
      <c r="N1390" s="153">
        <v>890207088</v>
      </c>
      <c r="O1390" s="155">
        <v>5789916</v>
      </c>
      <c r="P1390" s="7"/>
      <c r="Q1390" s="12" t="str">
        <f>+IF(IFERROR(VLOOKUP(Tabla3[[#This Row],[Column14]],Tabla4[[NIT]:[TOTAL CREDITO]],3,FALSE),0)="",0,IFERROR(VLOOKUP(Tabla3[[#This Row],[Column14]],Tabla4[[NIT]:[TOTAL CREDITO]],3,FALSE),0))</f>
        <v>NO TIENE CUPO</v>
      </c>
      <c r="R1390" s="9">
        <f>+IFERROR(VLOOKUP(Tabla3[[#This Row],[Column14]],Tabla4[[NIT]:[TOTAL CREDITO]],6,FALSE),0)</f>
        <v>0</v>
      </c>
      <c r="S13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0" s="5"/>
      <c r="AL1390"/>
    </row>
    <row r="1391" spans="1:38" ht="15" customHeight="1">
      <c r="A1391" s="153" t="s">
        <v>1880</v>
      </c>
      <c r="B1391" s="154">
        <v>42985</v>
      </c>
      <c r="C1391" s="153" t="s">
        <v>1229</v>
      </c>
      <c r="D1391" s="153" t="s">
        <v>1546</v>
      </c>
      <c r="E1391" s="153" t="s">
        <v>1230</v>
      </c>
      <c r="F1391" s="153">
        <v>3</v>
      </c>
      <c r="G1391" s="153" t="s">
        <v>125</v>
      </c>
      <c r="H1391" s="153">
        <v>3</v>
      </c>
      <c r="I1391" s="153" t="s">
        <v>1881</v>
      </c>
      <c r="J1391" s="153" t="s">
        <v>27</v>
      </c>
      <c r="K1391" s="153" t="s">
        <v>26</v>
      </c>
      <c r="L1391" s="153"/>
      <c r="M1391" s="153" t="s">
        <v>132</v>
      </c>
      <c r="N1391" s="153">
        <v>890207088</v>
      </c>
      <c r="O1391" s="155">
        <v>5789916</v>
      </c>
      <c r="P1391" s="7"/>
      <c r="Q1391" s="12" t="str">
        <f>+IF(IFERROR(VLOOKUP(Tabla3[[#This Row],[Column14]],Tabla4[[NIT]:[TOTAL CREDITO]],3,FALSE),0)="",0,IFERROR(VLOOKUP(Tabla3[[#This Row],[Column14]],Tabla4[[NIT]:[TOTAL CREDITO]],3,FALSE),0))</f>
        <v>NO TIENE CUPO</v>
      </c>
      <c r="R1391" s="9">
        <f>+IFERROR(VLOOKUP(Tabla3[[#This Row],[Column14]],Tabla4[[NIT]:[TOTAL CREDITO]],6,FALSE),0)</f>
        <v>0</v>
      </c>
      <c r="S13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1" s="5"/>
      <c r="AL1391"/>
    </row>
    <row r="1392" spans="1:38" ht="15" customHeight="1">
      <c r="A1392" s="153" t="s">
        <v>1880</v>
      </c>
      <c r="B1392" s="154">
        <v>42985</v>
      </c>
      <c r="C1392" s="153" t="s">
        <v>1229</v>
      </c>
      <c r="D1392" s="153" t="s">
        <v>1546</v>
      </c>
      <c r="E1392" s="153" t="s">
        <v>1230</v>
      </c>
      <c r="F1392" s="153">
        <v>2</v>
      </c>
      <c r="G1392" s="153" t="s">
        <v>125</v>
      </c>
      <c r="H1392" s="153">
        <v>2</v>
      </c>
      <c r="I1392" s="153" t="s">
        <v>1881</v>
      </c>
      <c r="J1392" s="153" t="s">
        <v>25</v>
      </c>
      <c r="K1392" s="153" t="s">
        <v>26</v>
      </c>
      <c r="L1392" s="153"/>
      <c r="M1392" s="153" t="s">
        <v>132</v>
      </c>
      <c r="N1392" s="153">
        <v>890207088</v>
      </c>
      <c r="O1392" s="155">
        <v>3521008</v>
      </c>
      <c r="P1392" s="7"/>
      <c r="Q1392" s="12" t="str">
        <f>+IF(IFERROR(VLOOKUP(Tabla3[[#This Row],[Column14]],Tabla4[[NIT]:[TOTAL CREDITO]],3,FALSE),0)="",0,IFERROR(VLOOKUP(Tabla3[[#This Row],[Column14]],Tabla4[[NIT]:[TOTAL CREDITO]],3,FALSE),0))</f>
        <v>NO TIENE CUPO</v>
      </c>
      <c r="R1392" s="9">
        <f>+IFERROR(VLOOKUP(Tabla3[[#This Row],[Column14]],Tabla4[[NIT]:[TOTAL CREDITO]],6,FALSE),0)</f>
        <v>0</v>
      </c>
      <c r="S13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2" s="5"/>
      <c r="AL1392"/>
    </row>
    <row r="1393" spans="1:38" ht="15" customHeight="1">
      <c r="A1393" s="153" t="s">
        <v>1880</v>
      </c>
      <c r="B1393" s="154">
        <v>42985</v>
      </c>
      <c r="C1393" s="153" t="s">
        <v>1229</v>
      </c>
      <c r="D1393" s="153" t="s">
        <v>1546</v>
      </c>
      <c r="E1393" s="153" t="s">
        <v>1230</v>
      </c>
      <c r="F1393" s="153">
        <v>5</v>
      </c>
      <c r="G1393" s="153" t="s">
        <v>125</v>
      </c>
      <c r="H1393" s="153">
        <v>5</v>
      </c>
      <c r="I1393" s="153" t="s">
        <v>1881</v>
      </c>
      <c r="J1393" s="153" t="s">
        <v>1422</v>
      </c>
      <c r="K1393" s="153" t="s">
        <v>1423</v>
      </c>
      <c r="L1393" s="153"/>
      <c r="M1393" s="153" t="s">
        <v>132</v>
      </c>
      <c r="N1393" s="153">
        <v>890207088</v>
      </c>
      <c r="O1393" s="155">
        <v>7730252</v>
      </c>
      <c r="P1393" s="7"/>
      <c r="Q1393" s="12" t="str">
        <f>+IF(IFERROR(VLOOKUP(Tabla3[[#This Row],[Column14]],Tabla4[[NIT]:[TOTAL CREDITO]],3,FALSE),0)="",0,IFERROR(VLOOKUP(Tabla3[[#This Row],[Column14]],Tabla4[[NIT]:[TOTAL CREDITO]],3,FALSE),0))</f>
        <v>NO TIENE CUPO</v>
      </c>
      <c r="R1393" s="9">
        <f>+IFERROR(VLOOKUP(Tabla3[[#This Row],[Column14]],Tabla4[[NIT]:[TOTAL CREDITO]],6,FALSE),0)</f>
        <v>0</v>
      </c>
      <c r="S13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3" s="5"/>
      <c r="AL1393"/>
    </row>
    <row r="1394" spans="1:38" ht="15" customHeight="1">
      <c r="A1394" s="153" t="s">
        <v>1880</v>
      </c>
      <c r="B1394" s="154">
        <v>42985</v>
      </c>
      <c r="C1394" s="153" t="s">
        <v>1229</v>
      </c>
      <c r="D1394" s="153" t="s">
        <v>1546</v>
      </c>
      <c r="E1394" s="153" t="s">
        <v>1230</v>
      </c>
      <c r="F1394" s="153">
        <v>2</v>
      </c>
      <c r="G1394" s="153" t="s">
        <v>125</v>
      </c>
      <c r="H1394" s="153">
        <v>2</v>
      </c>
      <c r="I1394" s="153" t="s">
        <v>1881</v>
      </c>
      <c r="J1394" s="153" t="s">
        <v>352</v>
      </c>
      <c r="K1394" s="153" t="s">
        <v>353</v>
      </c>
      <c r="L1394" s="153"/>
      <c r="M1394" s="153" t="s">
        <v>132</v>
      </c>
      <c r="N1394" s="153">
        <v>890207088</v>
      </c>
      <c r="O1394" s="155">
        <v>6133613</v>
      </c>
      <c r="P1394" s="7"/>
      <c r="Q1394" s="12" t="str">
        <f>+IF(IFERROR(VLOOKUP(Tabla3[[#This Row],[Column14]],Tabla4[[NIT]:[TOTAL CREDITO]],3,FALSE),0)="",0,IFERROR(VLOOKUP(Tabla3[[#This Row],[Column14]],Tabla4[[NIT]:[TOTAL CREDITO]],3,FALSE),0))</f>
        <v>NO TIENE CUPO</v>
      </c>
      <c r="R1394" s="9">
        <f>+IFERROR(VLOOKUP(Tabla3[[#This Row],[Column14]],Tabla4[[NIT]:[TOTAL CREDITO]],6,FALSE),0)</f>
        <v>0</v>
      </c>
      <c r="S13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4" s="5"/>
      <c r="AL1394"/>
    </row>
    <row r="1395" spans="1:38" ht="15" customHeight="1">
      <c r="A1395" s="153" t="s">
        <v>1880</v>
      </c>
      <c r="B1395" s="154">
        <v>42985</v>
      </c>
      <c r="C1395" s="153" t="s">
        <v>1229</v>
      </c>
      <c r="D1395" s="153" t="s">
        <v>1546</v>
      </c>
      <c r="E1395" s="153" t="s">
        <v>1230</v>
      </c>
      <c r="F1395" s="153">
        <v>1</v>
      </c>
      <c r="G1395" s="153" t="s">
        <v>125</v>
      </c>
      <c r="H1395" s="153">
        <v>1</v>
      </c>
      <c r="I1395" s="153" t="s">
        <v>1881</v>
      </c>
      <c r="J1395" s="153" t="s">
        <v>352</v>
      </c>
      <c r="K1395" s="153" t="s">
        <v>44</v>
      </c>
      <c r="L1395" s="153"/>
      <c r="M1395" s="153" t="s">
        <v>132</v>
      </c>
      <c r="N1395" s="153">
        <v>890207088</v>
      </c>
      <c r="O1395" s="155">
        <v>6133613</v>
      </c>
      <c r="P1395" s="7"/>
      <c r="Q1395" s="12" t="str">
        <f>+IF(IFERROR(VLOOKUP(Tabla3[[#This Row],[Column14]],Tabla4[[NIT]:[TOTAL CREDITO]],3,FALSE),0)="",0,IFERROR(VLOOKUP(Tabla3[[#This Row],[Column14]],Tabla4[[NIT]:[TOTAL CREDITO]],3,FALSE),0))</f>
        <v>NO TIENE CUPO</v>
      </c>
      <c r="R1395" s="9">
        <f>+IFERROR(VLOOKUP(Tabla3[[#This Row],[Column14]],Tabla4[[NIT]:[TOTAL CREDITO]],6,FALSE),0)</f>
        <v>0</v>
      </c>
      <c r="S13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5" s="5"/>
      <c r="AL1395"/>
    </row>
    <row r="1396" spans="1:38" ht="15" customHeight="1">
      <c r="A1396" s="153" t="s">
        <v>1880</v>
      </c>
      <c r="B1396" s="154">
        <v>42985</v>
      </c>
      <c r="C1396" s="153" t="s">
        <v>1229</v>
      </c>
      <c r="D1396" s="153" t="s">
        <v>1546</v>
      </c>
      <c r="E1396" s="153" t="s">
        <v>1230</v>
      </c>
      <c r="F1396" s="153">
        <v>1</v>
      </c>
      <c r="G1396" s="153" t="s">
        <v>125</v>
      </c>
      <c r="H1396" s="153">
        <v>1</v>
      </c>
      <c r="I1396" s="153" t="s">
        <v>1881</v>
      </c>
      <c r="J1396" s="153" t="s">
        <v>352</v>
      </c>
      <c r="K1396" s="153" t="s">
        <v>17</v>
      </c>
      <c r="L1396" s="153"/>
      <c r="M1396" s="153" t="s">
        <v>132</v>
      </c>
      <c r="N1396" s="153">
        <v>890207088</v>
      </c>
      <c r="O1396" s="155">
        <v>6133613</v>
      </c>
      <c r="P1396" s="7"/>
      <c r="Q1396" s="12" t="str">
        <f>+IF(IFERROR(VLOOKUP(Tabla3[[#This Row],[Column14]],Tabla4[[NIT]:[TOTAL CREDITO]],3,FALSE),0)="",0,IFERROR(VLOOKUP(Tabla3[[#This Row],[Column14]],Tabla4[[NIT]:[TOTAL CREDITO]],3,FALSE),0))</f>
        <v>NO TIENE CUPO</v>
      </c>
      <c r="R1396" s="9">
        <f>+IFERROR(VLOOKUP(Tabla3[[#This Row],[Column14]],Tabla4[[NIT]:[TOTAL CREDITO]],6,FALSE),0)</f>
        <v>0</v>
      </c>
      <c r="S13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6" s="5"/>
      <c r="AL1396"/>
    </row>
    <row r="1397" spans="1:38" ht="15" customHeight="1">
      <c r="A1397" s="153" t="s">
        <v>1880</v>
      </c>
      <c r="B1397" s="154">
        <v>42985</v>
      </c>
      <c r="C1397" s="153" t="s">
        <v>1229</v>
      </c>
      <c r="D1397" s="153" t="s">
        <v>1546</v>
      </c>
      <c r="E1397" s="153" t="s">
        <v>1230</v>
      </c>
      <c r="F1397" s="153">
        <v>1</v>
      </c>
      <c r="G1397" s="153" t="s">
        <v>125</v>
      </c>
      <c r="H1397" s="153">
        <v>1</v>
      </c>
      <c r="I1397" s="153" t="s">
        <v>1881</v>
      </c>
      <c r="J1397" s="153" t="s">
        <v>352</v>
      </c>
      <c r="K1397" s="153" t="s">
        <v>472</v>
      </c>
      <c r="L1397" s="153"/>
      <c r="M1397" s="153" t="s">
        <v>132</v>
      </c>
      <c r="N1397" s="153">
        <v>890207088</v>
      </c>
      <c r="O1397" s="155">
        <v>6133613</v>
      </c>
      <c r="P1397" s="7"/>
      <c r="Q1397" s="12" t="str">
        <f>+IF(IFERROR(VLOOKUP(Tabla3[[#This Row],[Column14]],Tabla4[[NIT]:[TOTAL CREDITO]],3,FALSE),0)="",0,IFERROR(VLOOKUP(Tabla3[[#This Row],[Column14]],Tabla4[[NIT]:[TOTAL CREDITO]],3,FALSE),0))</f>
        <v>NO TIENE CUPO</v>
      </c>
      <c r="R1397" s="9">
        <f>+IFERROR(VLOOKUP(Tabla3[[#This Row],[Column14]],Tabla4[[NIT]:[TOTAL CREDITO]],6,FALSE),0)</f>
        <v>0</v>
      </c>
      <c r="S13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7" s="5"/>
      <c r="AL1397"/>
    </row>
    <row r="1398" spans="1:38" ht="15" customHeight="1">
      <c r="A1398" s="153" t="s">
        <v>1880</v>
      </c>
      <c r="B1398" s="154">
        <v>42985</v>
      </c>
      <c r="C1398" s="153" t="s">
        <v>1229</v>
      </c>
      <c r="D1398" s="153" t="s">
        <v>1546</v>
      </c>
      <c r="E1398" s="153" t="s">
        <v>1230</v>
      </c>
      <c r="F1398" s="153">
        <v>2</v>
      </c>
      <c r="G1398" s="153" t="s">
        <v>125</v>
      </c>
      <c r="H1398" s="153">
        <v>2</v>
      </c>
      <c r="I1398" s="153" t="s">
        <v>1881</v>
      </c>
      <c r="J1398" s="153" t="s">
        <v>1550</v>
      </c>
      <c r="K1398" s="153" t="s">
        <v>1438</v>
      </c>
      <c r="L1398" s="153"/>
      <c r="M1398" s="153" t="s">
        <v>132</v>
      </c>
      <c r="N1398" s="153">
        <v>890207088</v>
      </c>
      <c r="O1398" s="155">
        <v>3521008</v>
      </c>
      <c r="P1398" s="7"/>
      <c r="Q1398" s="12" t="str">
        <f>+IF(IFERROR(VLOOKUP(Tabla3[[#This Row],[Column14]],Tabla4[[NIT]:[TOTAL CREDITO]],3,FALSE),0)="",0,IFERROR(VLOOKUP(Tabla3[[#This Row],[Column14]],Tabla4[[NIT]:[TOTAL CREDITO]],3,FALSE),0))</f>
        <v>NO TIENE CUPO</v>
      </c>
      <c r="R1398" s="9">
        <f>+IFERROR(VLOOKUP(Tabla3[[#This Row],[Column14]],Tabla4[[NIT]:[TOTAL CREDITO]],6,FALSE),0)</f>
        <v>0</v>
      </c>
      <c r="S13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8" s="5"/>
      <c r="AL1398"/>
    </row>
    <row r="1399" spans="1:38" ht="15" customHeight="1">
      <c r="A1399" s="153" t="s">
        <v>1880</v>
      </c>
      <c r="B1399" s="154">
        <v>42985</v>
      </c>
      <c r="C1399" s="153" t="s">
        <v>1229</v>
      </c>
      <c r="D1399" s="153" t="s">
        <v>1546</v>
      </c>
      <c r="E1399" s="153" t="s">
        <v>1230</v>
      </c>
      <c r="F1399" s="153">
        <v>2</v>
      </c>
      <c r="G1399" s="153" t="s">
        <v>125</v>
      </c>
      <c r="H1399" s="153">
        <v>2</v>
      </c>
      <c r="I1399" s="153" t="s">
        <v>1881</v>
      </c>
      <c r="J1399" s="153" t="s">
        <v>1550</v>
      </c>
      <c r="K1399" s="153" t="s">
        <v>1426</v>
      </c>
      <c r="L1399" s="153"/>
      <c r="M1399" s="153" t="s">
        <v>132</v>
      </c>
      <c r="N1399" s="153">
        <v>890207088</v>
      </c>
      <c r="O1399" s="155">
        <v>3521008</v>
      </c>
      <c r="P1399" s="7"/>
      <c r="Q1399" s="12" t="str">
        <f>+IF(IFERROR(VLOOKUP(Tabla3[[#This Row],[Column14]],Tabla4[[NIT]:[TOTAL CREDITO]],3,FALSE),0)="",0,IFERROR(VLOOKUP(Tabla3[[#This Row],[Column14]],Tabla4[[NIT]:[TOTAL CREDITO]],3,FALSE),0))</f>
        <v>NO TIENE CUPO</v>
      </c>
      <c r="R1399" s="9">
        <f>+IFERROR(VLOOKUP(Tabla3[[#This Row],[Column14]],Tabla4[[NIT]:[TOTAL CREDITO]],6,FALSE),0)</f>
        <v>0</v>
      </c>
      <c r="S13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399" s="5"/>
      <c r="AL1399"/>
    </row>
    <row r="1400" spans="1:38" ht="15" customHeight="1">
      <c r="A1400" s="153" t="s">
        <v>1880</v>
      </c>
      <c r="B1400" s="154">
        <v>42985</v>
      </c>
      <c r="C1400" s="153" t="s">
        <v>1229</v>
      </c>
      <c r="D1400" s="153" t="s">
        <v>1546</v>
      </c>
      <c r="E1400" s="153" t="s">
        <v>1230</v>
      </c>
      <c r="F1400" s="153">
        <v>3</v>
      </c>
      <c r="G1400" s="153" t="s">
        <v>125</v>
      </c>
      <c r="H1400" s="153">
        <v>3</v>
      </c>
      <c r="I1400" s="153" t="s">
        <v>1881</v>
      </c>
      <c r="J1400" s="153" t="s">
        <v>1437</v>
      </c>
      <c r="K1400" s="153" t="s">
        <v>16</v>
      </c>
      <c r="L1400" s="153"/>
      <c r="M1400" s="153" t="s">
        <v>132</v>
      </c>
      <c r="N1400" s="153">
        <v>890207088</v>
      </c>
      <c r="O1400" s="155">
        <v>3696639</v>
      </c>
      <c r="P1400" s="7"/>
      <c r="Q1400" s="12" t="str">
        <f>+IF(IFERROR(VLOOKUP(Tabla3[[#This Row],[Column14]],Tabla4[[NIT]:[TOTAL CREDITO]],3,FALSE),0)="",0,IFERROR(VLOOKUP(Tabla3[[#This Row],[Column14]],Tabla4[[NIT]:[TOTAL CREDITO]],3,FALSE),0))</f>
        <v>NO TIENE CUPO</v>
      </c>
      <c r="R1400" s="9">
        <f>+IFERROR(VLOOKUP(Tabla3[[#This Row],[Column14]],Tabla4[[NIT]:[TOTAL CREDITO]],6,FALSE),0)</f>
        <v>0</v>
      </c>
      <c r="S14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00" s="5"/>
      <c r="AL1400"/>
    </row>
    <row r="1401" spans="1:38" ht="15" customHeight="1">
      <c r="A1401" s="153" t="s">
        <v>1882</v>
      </c>
      <c r="B1401" s="154">
        <v>42985</v>
      </c>
      <c r="C1401" s="153" t="s">
        <v>1229</v>
      </c>
      <c r="D1401" s="153" t="s">
        <v>1602</v>
      </c>
      <c r="E1401" s="153" t="s">
        <v>1547</v>
      </c>
      <c r="F1401" s="153">
        <v>1</v>
      </c>
      <c r="G1401" s="153" t="s">
        <v>156</v>
      </c>
      <c r="H1401" s="153">
        <v>1</v>
      </c>
      <c r="I1401" s="153" t="s">
        <v>1850</v>
      </c>
      <c r="J1401" s="153" t="s">
        <v>1433</v>
      </c>
      <c r="K1401" s="153" t="s">
        <v>1447</v>
      </c>
      <c r="L1401" s="153"/>
      <c r="M1401" s="153" t="s">
        <v>157</v>
      </c>
      <c r="N1401" s="153">
        <v>900593566</v>
      </c>
      <c r="O1401" s="155">
        <v>3941176</v>
      </c>
      <c r="P1401" s="7"/>
      <c r="Q1401" s="12">
        <f>+IF(IFERROR(VLOOKUP(Tabla3[[#This Row],[Column14]],Tabla4[[NIT]:[TOTAL CREDITO]],3,FALSE),0)="",0,IFERROR(VLOOKUP(Tabla3[[#This Row],[Column14]],Tabla4[[NIT]:[TOTAL CREDITO]],3,FALSE),0))</f>
        <v>0</v>
      </c>
      <c r="R1401" s="9">
        <f>+IFERROR(VLOOKUP(Tabla3[[#This Row],[Column14]],Tabla4[[NIT]:[TOTAL CREDITO]],6,FALSE),0)</f>
        <v>0</v>
      </c>
      <c r="S14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1" s="5"/>
      <c r="AL1401"/>
    </row>
    <row r="1402" spans="1:38" ht="15" customHeight="1">
      <c r="A1402" s="153" t="s">
        <v>1882</v>
      </c>
      <c r="B1402" s="154">
        <v>42985</v>
      </c>
      <c r="C1402" s="153" t="s">
        <v>1229</v>
      </c>
      <c r="D1402" s="153" t="s">
        <v>1602</v>
      </c>
      <c r="E1402" s="153" t="s">
        <v>1547</v>
      </c>
      <c r="F1402" s="153">
        <v>1</v>
      </c>
      <c r="G1402" s="153" t="s">
        <v>156</v>
      </c>
      <c r="H1402" s="153">
        <v>1</v>
      </c>
      <c r="I1402" s="153" t="s">
        <v>1850</v>
      </c>
      <c r="J1402" s="153" t="s">
        <v>1433</v>
      </c>
      <c r="K1402" s="153" t="s">
        <v>16</v>
      </c>
      <c r="L1402" s="153"/>
      <c r="M1402" s="153" t="s">
        <v>157</v>
      </c>
      <c r="N1402" s="153">
        <v>900593566</v>
      </c>
      <c r="O1402" s="155">
        <v>3941176</v>
      </c>
      <c r="P1402" s="7"/>
      <c r="Q1402" s="12">
        <f>+IF(IFERROR(VLOOKUP(Tabla3[[#This Row],[Column14]],Tabla4[[NIT]:[TOTAL CREDITO]],3,FALSE),0)="",0,IFERROR(VLOOKUP(Tabla3[[#This Row],[Column14]],Tabla4[[NIT]:[TOTAL CREDITO]],3,FALSE),0))</f>
        <v>0</v>
      </c>
      <c r="R1402" s="9">
        <f>+IFERROR(VLOOKUP(Tabla3[[#This Row],[Column14]],Tabla4[[NIT]:[TOTAL CREDITO]],6,FALSE),0)</f>
        <v>0</v>
      </c>
      <c r="S14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2" s="5"/>
      <c r="AL1402"/>
    </row>
    <row r="1403" spans="1:38" ht="15" customHeight="1">
      <c r="A1403" s="153" t="s">
        <v>1882</v>
      </c>
      <c r="B1403" s="154">
        <v>42985</v>
      </c>
      <c r="C1403" s="153" t="s">
        <v>1229</v>
      </c>
      <c r="D1403" s="153" t="s">
        <v>1602</v>
      </c>
      <c r="E1403" s="153" t="s">
        <v>1547</v>
      </c>
      <c r="F1403" s="153">
        <v>1</v>
      </c>
      <c r="G1403" s="153" t="s">
        <v>156</v>
      </c>
      <c r="H1403" s="153">
        <v>1</v>
      </c>
      <c r="I1403" s="153" t="s">
        <v>1850</v>
      </c>
      <c r="J1403" s="153" t="s">
        <v>1437</v>
      </c>
      <c r="K1403" s="153" t="s">
        <v>1436</v>
      </c>
      <c r="L1403" s="153"/>
      <c r="M1403" s="153" t="s">
        <v>157</v>
      </c>
      <c r="N1403" s="153">
        <v>900593566</v>
      </c>
      <c r="O1403" s="155">
        <v>3696639</v>
      </c>
      <c r="P1403" s="7"/>
      <c r="Q1403" s="12">
        <f>+IF(IFERROR(VLOOKUP(Tabla3[[#This Row],[Column14]],Tabla4[[NIT]:[TOTAL CREDITO]],3,FALSE),0)="",0,IFERROR(VLOOKUP(Tabla3[[#This Row],[Column14]],Tabla4[[NIT]:[TOTAL CREDITO]],3,FALSE),0))</f>
        <v>0</v>
      </c>
      <c r="R1403" s="9">
        <f>+IFERROR(VLOOKUP(Tabla3[[#This Row],[Column14]],Tabla4[[NIT]:[TOTAL CREDITO]],6,FALSE),0)</f>
        <v>0</v>
      </c>
      <c r="S14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3" s="5"/>
      <c r="AL1403"/>
    </row>
    <row r="1404" spans="1:38" ht="15" customHeight="1">
      <c r="A1404" s="153" t="s">
        <v>1882</v>
      </c>
      <c r="B1404" s="154">
        <v>42985</v>
      </c>
      <c r="C1404" s="153" t="s">
        <v>1229</v>
      </c>
      <c r="D1404" s="153" t="s">
        <v>1602</v>
      </c>
      <c r="E1404" s="153" t="s">
        <v>1547</v>
      </c>
      <c r="F1404" s="153">
        <v>1</v>
      </c>
      <c r="G1404" s="153" t="s">
        <v>156</v>
      </c>
      <c r="H1404" s="153">
        <v>1</v>
      </c>
      <c r="I1404" s="153" t="s">
        <v>1850</v>
      </c>
      <c r="J1404" s="153" t="s">
        <v>1437</v>
      </c>
      <c r="K1404" s="153" t="s">
        <v>1426</v>
      </c>
      <c r="L1404" s="153"/>
      <c r="M1404" s="153" t="s">
        <v>157</v>
      </c>
      <c r="N1404" s="153">
        <v>900593566</v>
      </c>
      <c r="O1404" s="155">
        <v>3696639</v>
      </c>
      <c r="P1404" s="7"/>
      <c r="Q1404" s="12">
        <f>+IF(IFERROR(VLOOKUP(Tabla3[[#This Row],[Column14]],Tabla4[[NIT]:[TOTAL CREDITO]],3,FALSE),0)="",0,IFERROR(VLOOKUP(Tabla3[[#This Row],[Column14]],Tabla4[[NIT]:[TOTAL CREDITO]],3,FALSE),0))</f>
        <v>0</v>
      </c>
      <c r="R1404" s="9">
        <f>+IFERROR(VLOOKUP(Tabla3[[#This Row],[Column14]],Tabla4[[NIT]:[TOTAL CREDITO]],6,FALSE),0)</f>
        <v>0</v>
      </c>
      <c r="S14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4" s="5"/>
      <c r="AL1404"/>
    </row>
    <row r="1405" spans="1:38" ht="15" customHeight="1">
      <c r="A1405" s="153" t="s">
        <v>1882</v>
      </c>
      <c r="B1405" s="154">
        <v>42985</v>
      </c>
      <c r="C1405" s="153" t="s">
        <v>1229</v>
      </c>
      <c r="D1405" s="153" t="s">
        <v>1602</v>
      </c>
      <c r="E1405" s="153" t="s">
        <v>1547</v>
      </c>
      <c r="F1405" s="153">
        <v>2</v>
      </c>
      <c r="G1405" s="153" t="s">
        <v>156</v>
      </c>
      <c r="H1405" s="153">
        <v>2</v>
      </c>
      <c r="I1405" s="153" t="s">
        <v>1850</v>
      </c>
      <c r="J1405" s="153" t="s">
        <v>1437</v>
      </c>
      <c r="K1405" s="153" t="s">
        <v>16</v>
      </c>
      <c r="L1405" s="153"/>
      <c r="M1405" s="153" t="s">
        <v>157</v>
      </c>
      <c r="N1405" s="153">
        <v>900593566</v>
      </c>
      <c r="O1405" s="155">
        <v>3696639</v>
      </c>
      <c r="P1405" s="7"/>
      <c r="Q1405" s="12">
        <f>+IF(IFERROR(VLOOKUP(Tabla3[[#This Row],[Column14]],Tabla4[[NIT]:[TOTAL CREDITO]],3,FALSE),0)="",0,IFERROR(VLOOKUP(Tabla3[[#This Row],[Column14]],Tabla4[[NIT]:[TOTAL CREDITO]],3,FALSE),0))</f>
        <v>0</v>
      </c>
      <c r="R1405" s="9">
        <f>+IFERROR(VLOOKUP(Tabla3[[#This Row],[Column14]],Tabla4[[NIT]:[TOTAL CREDITO]],6,FALSE),0)</f>
        <v>0</v>
      </c>
      <c r="S14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5" s="5"/>
      <c r="AL1405"/>
    </row>
    <row r="1406" spans="1:38" ht="15" customHeight="1">
      <c r="A1406" s="153" t="s">
        <v>1883</v>
      </c>
      <c r="B1406" s="154">
        <v>42985</v>
      </c>
      <c r="C1406" s="153" t="s">
        <v>1229</v>
      </c>
      <c r="D1406" s="153" t="s">
        <v>1602</v>
      </c>
      <c r="E1406" s="153" t="s">
        <v>1547</v>
      </c>
      <c r="F1406" s="153">
        <v>1</v>
      </c>
      <c r="G1406" s="153" t="s">
        <v>239</v>
      </c>
      <c r="H1406" s="153">
        <v>1</v>
      </c>
      <c r="I1406" s="153" t="s">
        <v>1834</v>
      </c>
      <c r="J1406" s="153" t="s">
        <v>25</v>
      </c>
      <c r="K1406" s="153" t="s">
        <v>26</v>
      </c>
      <c r="L1406" s="153"/>
      <c r="M1406" s="153" t="s">
        <v>235</v>
      </c>
      <c r="N1406" s="153">
        <v>900060537</v>
      </c>
      <c r="O1406" s="155">
        <v>3521008</v>
      </c>
      <c r="P1406" s="7"/>
      <c r="Q1406" s="12">
        <f>+IF(IFERROR(VLOOKUP(Tabla3[[#This Row],[Column14]],Tabla4[[NIT]:[TOTAL CREDITO]],3,FALSE),0)="",0,IFERROR(VLOOKUP(Tabla3[[#This Row],[Column14]],Tabla4[[NIT]:[TOTAL CREDITO]],3,FALSE),0))</f>
        <v>0</v>
      </c>
      <c r="R1406" s="9">
        <f>+IFERROR(VLOOKUP(Tabla3[[#This Row],[Column14]],Tabla4[[NIT]:[TOTAL CREDITO]],6,FALSE),0)</f>
        <v>0</v>
      </c>
      <c r="S14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6" s="5"/>
      <c r="AL1406"/>
    </row>
    <row r="1407" spans="1:38" ht="15" customHeight="1">
      <c r="A1407" s="153" t="s">
        <v>1884</v>
      </c>
      <c r="B1407" s="154">
        <v>42985</v>
      </c>
      <c r="C1407" s="153" t="s">
        <v>1229</v>
      </c>
      <c r="D1407" s="153" t="s">
        <v>1235</v>
      </c>
      <c r="E1407" s="153" t="s">
        <v>1547</v>
      </c>
      <c r="F1407" s="153">
        <v>1</v>
      </c>
      <c r="G1407" s="153" t="s">
        <v>203</v>
      </c>
      <c r="H1407" s="153">
        <v>1</v>
      </c>
      <c r="I1407" s="153" t="s">
        <v>1737</v>
      </c>
      <c r="J1407" s="153" t="s">
        <v>27</v>
      </c>
      <c r="K1407" s="153" t="s">
        <v>16</v>
      </c>
      <c r="L1407" s="153"/>
      <c r="M1407" s="153" t="s">
        <v>204</v>
      </c>
      <c r="N1407" s="153">
        <v>811044897</v>
      </c>
      <c r="O1407" s="155">
        <v>5789916</v>
      </c>
      <c r="P1407" s="7"/>
      <c r="Q1407" s="12">
        <f>+IF(IFERROR(VLOOKUP(Tabla3[[#This Row],[Column14]],Tabla4[[NIT]:[TOTAL CREDITO]],3,FALSE),0)="",0,IFERROR(VLOOKUP(Tabla3[[#This Row],[Column14]],Tabla4[[NIT]:[TOTAL CREDITO]],3,FALSE),0))</f>
        <v>2102268</v>
      </c>
      <c r="R1407" s="9">
        <f>+IFERROR(VLOOKUP(Tabla3[[#This Row],[Column14]],Tabla4[[NIT]:[TOTAL CREDITO]],6,FALSE),0)</f>
        <v>0</v>
      </c>
      <c r="S14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07" s="5"/>
      <c r="AL1407"/>
    </row>
    <row r="1408" spans="1:38" ht="15" customHeight="1">
      <c r="A1408" s="153" t="s">
        <v>1885</v>
      </c>
      <c r="B1408" s="154">
        <v>42985</v>
      </c>
      <c r="C1408" s="153" t="s">
        <v>1229</v>
      </c>
      <c r="D1408" s="153" t="s">
        <v>1602</v>
      </c>
      <c r="E1408" s="153" t="s">
        <v>1547</v>
      </c>
      <c r="F1408" s="153">
        <v>1</v>
      </c>
      <c r="G1408" s="153" t="s">
        <v>234</v>
      </c>
      <c r="H1408" s="153">
        <v>1</v>
      </c>
      <c r="I1408" s="153" t="s">
        <v>234</v>
      </c>
      <c r="J1408" s="153" t="s">
        <v>25</v>
      </c>
      <c r="K1408" s="153" t="s">
        <v>26</v>
      </c>
      <c r="L1408" s="153"/>
      <c r="M1408" s="153" t="s">
        <v>235</v>
      </c>
      <c r="N1408" s="153">
        <v>900086472</v>
      </c>
      <c r="O1408" s="155">
        <v>3521008</v>
      </c>
      <c r="P1408" s="7"/>
      <c r="Q1408" s="12">
        <f>+IF(IFERROR(VLOOKUP(Tabla3[[#This Row],[Column14]],Tabla4[[NIT]:[TOTAL CREDITO]],3,FALSE),0)="",0,IFERROR(VLOOKUP(Tabla3[[#This Row],[Column14]],Tabla4[[NIT]:[TOTAL CREDITO]],3,FALSE),0))</f>
        <v>0</v>
      </c>
      <c r="R1408" s="9">
        <f>+IFERROR(VLOOKUP(Tabla3[[#This Row],[Column14]],Tabla4[[NIT]:[TOTAL CREDITO]],6,FALSE),0)</f>
        <v>320000000</v>
      </c>
      <c r="S14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08" s="5"/>
      <c r="AL1408"/>
    </row>
    <row r="1409" spans="1:38" ht="15" customHeight="1">
      <c r="A1409" s="153" t="s">
        <v>1885</v>
      </c>
      <c r="B1409" s="154">
        <v>42985</v>
      </c>
      <c r="C1409" s="153" t="s">
        <v>1229</v>
      </c>
      <c r="D1409" s="153" t="s">
        <v>1602</v>
      </c>
      <c r="E1409" s="153" t="s">
        <v>1547</v>
      </c>
      <c r="F1409" s="153">
        <v>1</v>
      </c>
      <c r="G1409" s="153" t="s">
        <v>234</v>
      </c>
      <c r="H1409" s="153">
        <v>1</v>
      </c>
      <c r="I1409" s="153" t="s">
        <v>234</v>
      </c>
      <c r="J1409" s="153" t="s">
        <v>1428</v>
      </c>
      <c r="K1409" s="153" t="s">
        <v>1430</v>
      </c>
      <c r="L1409" s="153"/>
      <c r="M1409" s="153" t="s">
        <v>235</v>
      </c>
      <c r="N1409" s="153">
        <v>900086472</v>
      </c>
      <c r="O1409" s="155">
        <v>3067227</v>
      </c>
      <c r="P1409" s="7"/>
      <c r="Q1409" s="12">
        <f>+IF(IFERROR(VLOOKUP(Tabla3[[#This Row],[Column14]],Tabla4[[NIT]:[TOTAL CREDITO]],3,FALSE),0)="",0,IFERROR(VLOOKUP(Tabla3[[#This Row],[Column14]],Tabla4[[NIT]:[TOTAL CREDITO]],3,FALSE),0))</f>
        <v>0</v>
      </c>
      <c r="R1409" s="9">
        <f>+IFERROR(VLOOKUP(Tabla3[[#This Row],[Column14]],Tabla4[[NIT]:[TOTAL CREDITO]],6,FALSE),0)</f>
        <v>320000000</v>
      </c>
      <c r="S14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09" s="5"/>
      <c r="AL1409"/>
    </row>
    <row r="1410" spans="1:38" ht="15" customHeight="1">
      <c r="A1410" s="153" t="s">
        <v>1885</v>
      </c>
      <c r="B1410" s="154">
        <v>42985</v>
      </c>
      <c r="C1410" s="153" t="s">
        <v>1229</v>
      </c>
      <c r="D1410" s="153" t="s">
        <v>1602</v>
      </c>
      <c r="E1410" s="153" t="s">
        <v>1547</v>
      </c>
      <c r="F1410" s="153">
        <v>3</v>
      </c>
      <c r="G1410" s="153" t="s">
        <v>234</v>
      </c>
      <c r="H1410" s="153">
        <v>3</v>
      </c>
      <c r="I1410" s="153" t="s">
        <v>234</v>
      </c>
      <c r="J1410" s="153" t="s">
        <v>1428</v>
      </c>
      <c r="K1410" s="153" t="s">
        <v>32</v>
      </c>
      <c r="L1410" s="153"/>
      <c r="M1410" s="153" t="s">
        <v>235</v>
      </c>
      <c r="N1410" s="153">
        <v>900086472</v>
      </c>
      <c r="O1410" s="155">
        <v>3067227</v>
      </c>
      <c r="P1410" s="7"/>
      <c r="Q1410" s="12">
        <f>+IF(IFERROR(VLOOKUP(Tabla3[[#This Row],[Column14]],Tabla4[[NIT]:[TOTAL CREDITO]],3,FALSE),0)="",0,IFERROR(VLOOKUP(Tabla3[[#This Row],[Column14]],Tabla4[[NIT]:[TOTAL CREDITO]],3,FALSE),0))</f>
        <v>0</v>
      </c>
      <c r="R1410" s="9">
        <f>+IFERROR(VLOOKUP(Tabla3[[#This Row],[Column14]],Tabla4[[NIT]:[TOTAL CREDITO]],6,FALSE),0)</f>
        <v>320000000</v>
      </c>
      <c r="S14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0" s="5"/>
      <c r="AL1410"/>
    </row>
    <row r="1411" spans="1:38" ht="15" customHeight="1">
      <c r="A1411" s="153" t="s">
        <v>1885</v>
      </c>
      <c r="B1411" s="154">
        <v>42985</v>
      </c>
      <c r="C1411" s="153" t="s">
        <v>1229</v>
      </c>
      <c r="D1411" s="153" t="s">
        <v>1602</v>
      </c>
      <c r="E1411" s="153" t="s">
        <v>1547</v>
      </c>
      <c r="F1411" s="153">
        <v>1</v>
      </c>
      <c r="G1411" s="153" t="s">
        <v>234</v>
      </c>
      <c r="H1411" s="153">
        <v>1</v>
      </c>
      <c r="I1411" s="153" t="s">
        <v>234</v>
      </c>
      <c r="J1411" s="153" t="s">
        <v>1437</v>
      </c>
      <c r="K1411" s="153" t="s">
        <v>1438</v>
      </c>
      <c r="L1411" s="153"/>
      <c r="M1411" s="153" t="s">
        <v>235</v>
      </c>
      <c r="N1411" s="153">
        <v>900086472</v>
      </c>
      <c r="O1411" s="155">
        <v>3696639</v>
      </c>
      <c r="P1411" s="7"/>
      <c r="Q1411" s="12">
        <f>+IF(IFERROR(VLOOKUP(Tabla3[[#This Row],[Column14]],Tabla4[[NIT]:[TOTAL CREDITO]],3,FALSE),0)="",0,IFERROR(VLOOKUP(Tabla3[[#This Row],[Column14]],Tabla4[[NIT]:[TOTAL CREDITO]],3,FALSE),0))</f>
        <v>0</v>
      </c>
      <c r="R1411" s="9">
        <f>+IFERROR(VLOOKUP(Tabla3[[#This Row],[Column14]],Tabla4[[NIT]:[TOTAL CREDITO]],6,FALSE),0)</f>
        <v>320000000</v>
      </c>
      <c r="S14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1" s="5"/>
      <c r="AL1411"/>
    </row>
    <row r="1412" spans="1:38" ht="15" customHeight="1">
      <c r="A1412" s="153" t="s">
        <v>1886</v>
      </c>
      <c r="B1412" s="154">
        <v>42986</v>
      </c>
      <c r="C1412" s="153" t="s">
        <v>1229</v>
      </c>
      <c r="D1412" s="153" t="s">
        <v>1602</v>
      </c>
      <c r="E1412" s="153" t="s">
        <v>1547</v>
      </c>
      <c r="F1412" s="153">
        <v>2</v>
      </c>
      <c r="G1412" s="153" t="s">
        <v>154</v>
      </c>
      <c r="H1412" s="153">
        <v>2</v>
      </c>
      <c r="I1412" s="153" t="s">
        <v>154</v>
      </c>
      <c r="J1412" s="153" t="s">
        <v>27</v>
      </c>
      <c r="K1412" s="153" t="s">
        <v>32</v>
      </c>
      <c r="L1412" s="153"/>
      <c r="M1412" s="153" t="s">
        <v>155</v>
      </c>
      <c r="N1412" s="153">
        <v>32259672</v>
      </c>
      <c r="O1412" s="155">
        <v>5789916</v>
      </c>
      <c r="P1412" s="7"/>
      <c r="Q1412" s="12">
        <f>+IF(IFERROR(VLOOKUP(Tabla3[[#This Row],[Column14]],Tabla4[[NIT]:[TOTAL CREDITO]],3,FALSE),0)="",0,IFERROR(VLOOKUP(Tabla3[[#This Row],[Column14]],Tabla4[[NIT]:[TOTAL CREDITO]],3,FALSE),0))</f>
        <v>5869909</v>
      </c>
      <c r="R1412" s="9">
        <f>+IFERROR(VLOOKUP(Tabla3[[#This Row],[Column14]],Tabla4[[NIT]:[TOTAL CREDITO]],6,FALSE),0)</f>
        <v>0</v>
      </c>
      <c r="S14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2" s="5"/>
      <c r="AL1412"/>
    </row>
    <row r="1413" spans="1:38" ht="15" customHeight="1">
      <c r="A1413" s="153" t="s">
        <v>1886</v>
      </c>
      <c r="B1413" s="154">
        <v>42986</v>
      </c>
      <c r="C1413" s="153" t="s">
        <v>1229</v>
      </c>
      <c r="D1413" s="153" t="s">
        <v>1602</v>
      </c>
      <c r="E1413" s="153" t="s">
        <v>1547</v>
      </c>
      <c r="F1413" s="153">
        <v>2</v>
      </c>
      <c r="G1413" s="153" t="s">
        <v>154</v>
      </c>
      <c r="H1413" s="153">
        <v>2</v>
      </c>
      <c r="I1413" s="153" t="s">
        <v>154</v>
      </c>
      <c r="J1413" s="153" t="s">
        <v>27</v>
      </c>
      <c r="K1413" s="153" t="s">
        <v>16</v>
      </c>
      <c r="L1413" s="153"/>
      <c r="M1413" s="153" t="s">
        <v>155</v>
      </c>
      <c r="N1413" s="153">
        <v>32259672</v>
      </c>
      <c r="O1413" s="155">
        <v>5789916</v>
      </c>
      <c r="P1413" s="7"/>
      <c r="Q1413" s="12">
        <f>+IF(IFERROR(VLOOKUP(Tabla3[[#This Row],[Column14]],Tabla4[[NIT]:[TOTAL CREDITO]],3,FALSE),0)="",0,IFERROR(VLOOKUP(Tabla3[[#This Row],[Column14]],Tabla4[[NIT]:[TOTAL CREDITO]],3,FALSE),0))</f>
        <v>5869909</v>
      </c>
      <c r="R1413" s="9">
        <f>+IFERROR(VLOOKUP(Tabla3[[#This Row],[Column14]],Tabla4[[NIT]:[TOTAL CREDITO]],6,FALSE),0)</f>
        <v>0</v>
      </c>
      <c r="S14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3" s="5"/>
      <c r="AL1413"/>
    </row>
    <row r="1414" spans="1:38" ht="15" customHeight="1">
      <c r="A1414" s="153" t="s">
        <v>1886</v>
      </c>
      <c r="B1414" s="154">
        <v>42986</v>
      </c>
      <c r="C1414" s="153" t="s">
        <v>1229</v>
      </c>
      <c r="D1414" s="153" t="s">
        <v>1602</v>
      </c>
      <c r="E1414" s="153" t="s">
        <v>1547</v>
      </c>
      <c r="F1414" s="153">
        <v>1</v>
      </c>
      <c r="G1414" s="153" t="s">
        <v>154</v>
      </c>
      <c r="H1414" s="153">
        <v>1</v>
      </c>
      <c r="I1414" s="153" t="s">
        <v>154</v>
      </c>
      <c r="J1414" s="153" t="s">
        <v>352</v>
      </c>
      <c r="K1414" s="153" t="s">
        <v>17</v>
      </c>
      <c r="L1414" s="153"/>
      <c r="M1414" s="153" t="s">
        <v>155</v>
      </c>
      <c r="N1414" s="153">
        <v>32259672</v>
      </c>
      <c r="O1414" s="155">
        <v>6133613</v>
      </c>
      <c r="P1414" s="7"/>
      <c r="Q1414" s="12">
        <f>+IF(IFERROR(VLOOKUP(Tabla3[[#This Row],[Column14]],Tabla4[[NIT]:[TOTAL CREDITO]],3,FALSE),0)="",0,IFERROR(VLOOKUP(Tabla3[[#This Row],[Column14]],Tabla4[[NIT]:[TOTAL CREDITO]],3,FALSE),0))</f>
        <v>5869909</v>
      </c>
      <c r="R1414" s="9">
        <f>+IFERROR(VLOOKUP(Tabla3[[#This Row],[Column14]],Tabla4[[NIT]:[TOTAL CREDITO]],6,FALSE),0)</f>
        <v>0</v>
      </c>
      <c r="S14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4" s="5"/>
      <c r="AL1414"/>
    </row>
    <row r="1415" spans="1:38" ht="15" customHeight="1">
      <c r="A1415" s="153" t="s">
        <v>1887</v>
      </c>
      <c r="B1415" s="154">
        <v>42986</v>
      </c>
      <c r="C1415" s="153" t="s">
        <v>1229</v>
      </c>
      <c r="D1415" s="153" t="s">
        <v>1602</v>
      </c>
      <c r="E1415" s="153" t="s">
        <v>1547</v>
      </c>
      <c r="F1415" s="153">
        <v>1</v>
      </c>
      <c r="G1415" s="153" t="s">
        <v>180</v>
      </c>
      <c r="H1415" s="153">
        <v>1</v>
      </c>
      <c r="I1415" s="153" t="s">
        <v>180</v>
      </c>
      <c r="J1415" s="153" t="s">
        <v>14</v>
      </c>
      <c r="K1415" s="153" t="s">
        <v>15</v>
      </c>
      <c r="L1415" s="153"/>
      <c r="M1415" s="153" t="s">
        <v>181</v>
      </c>
      <c r="N1415" s="153">
        <v>900648202</v>
      </c>
      <c r="O1415" s="155">
        <v>3360504</v>
      </c>
      <c r="P1415" s="7"/>
      <c r="Q1415" s="12">
        <f>+IF(IFERROR(VLOOKUP(Tabla3[[#This Row],[Column14]],Tabla4[[NIT]:[TOTAL CREDITO]],3,FALSE),0)="",0,IFERROR(VLOOKUP(Tabla3[[#This Row],[Column14]],Tabla4[[NIT]:[TOTAL CREDITO]],3,FALSE),0))</f>
        <v>8577107</v>
      </c>
      <c r="R1415" s="9">
        <f>+IFERROR(VLOOKUP(Tabla3[[#This Row],[Column14]],Tabla4[[NIT]:[TOTAL CREDITO]],6,FALSE),0)</f>
        <v>0</v>
      </c>
      <c r="S14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5" s="5"/>
      <c r="AL1415"/>
    </row>
    <row r="1416" spans="1:38" ht="15" customHeight="1">
      <c r="A1416" s="153" t="s">
        <v>1887</v>
      </c>
      <c r="B1416" s="154">
        <v>42986</v>
      </c>
      <c r="C1416" s="153" t="s">
        <v>1229</v>
      </c>
      <c r="D1416" s="153" t="s">
        <v>1602</v>
      </c>
      <c r="E1416" s="153" t="s">
        <v>1547</v>
      </c>
      <c r="F1416" s="153">
        <v>1</v>
      </c>
      <c r="G1416" s="153" t="s">
        <v>180</v>
      </c>
      <c r="H1416" s="153">
        <v>1</v>
      </c>
      <c r="I1416" s="153" t="s">
        <v>180</v>
      </c>
      <c r="J1416" s="153" t="s">
        <v>352</v>
      </c>
      <c r="K1416" s="153" t="s">
        <v>353</v>
      </c>
      <c r="L1416" s="153"/>
      <c r="M1416" s="153" t="s">
        <v>181</v>
      </c>
      <c r="N1416" s="153">
        <v>900648202</v>
      </c>
      <c r="O1416" s="155">
        <v>6133613</v>
      </c>
      <c r="P1416" s="7"/>
      <c r="Q1416" s="12">
        <f>+IF(IFERROR(VLOOKUP(Tabla3[[#This Row],[Column14]],Tabla4[[NIT]:[TOTAL CREDITO]],3,FALSE),0)="",0,IFERROR(VLOOKUP(Tabla3[[#This Row],[Column14]],Tabla4[[NIT]:[TOTAL CREDITO]],3,FALSE),0))</f>
        <v>8577107</v>
      </c>
      <c r="R1416" s="9">
        <f>+IFERROR(VLOOKUP(Tabla3[[#This Row],[Column14]],Tabla4[[NIT]:[TOTAL CREDITO]],6,FALSE),0)</f>
        <v>0</v>
      </c>
      <c r="S14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6" s="5"/>
      <c r="AL1416"/>
    </row>
    <row r="1417" spans="1:38" ht="15" customHeight="1">
      <c r="A1417" s="153" t="s">
        <v>1887</v>
      </c>
      <c r="B1417" s="154">
        <v>42986</v>
      </c>
      <c r="C1417" s="153" t="s">
        <v>1229</v>
      </c>
      <c r="D1417" s="153" t="s">
        <v>1602</v>
      </c>
      <c r="E1417" s="153" t="s">
        <v>1547</v>
      </c>
      <c r="F1417" s="153">
        <v>1</v>
      </c>
      <c r="G1417" s="153" t="s">
        <v>180</v>
      </c>
      <c r="H1417" s="153">
        <v>1</v>
      </c>
      <c r="I1417" s="153" t="s">
        <v>180</v>
      </c>
      <c r="J1417" s="153" t="s">
        <v>1433</v>
      </c>
      <c r="K1417" s="153" t="s">
        <v>16</v>
      </c>
      <c r="L1417" s="153"/>
      <c r="M1417" s="153" t="s">
        <v>181</v>
      </c>
      <c r="N1417" s="153">
        <v>900648202</v>
      </c>
      <c r="O1417" s="155">
        <v>3941176</v>
      </c>
      <c r="P1417" s="7"/>
      <c r="Q1417" s="12">
        <f>+IF(IFERROR(VLOOKUP(Tabla3[[#This Row],[Column14]],Tabla4[[NIT]:[TOTAL CREDITO]],3,FALSE),0)="",0,IFERROR(VLOOKUP(Tabla3[[#This Row],[Column14]],Tabla4[[NIT]:[TOTAL CREDITO]],3,FALSE),0))</f>
        <v>8577107</v>
      </c>
      <c r="R1417" s="9">
        <f>+IFERROR(VLOOKUP(Tabla3[[#This Row],[Column14]],Tabla4[[NIT]:[TOTAL CREDITO]],6,FALSE),0)</f>
        <v>0</v>
      </c>
      <c r="S14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7" s="5"/>
      <c r="AL1417"/>
    </row>
    <row r="1418" spans="1:38" ht="15" customHeight="1">
      <c r="A1418" s="153" t="s">
        <v>1888</v>
      </c>
      <c r="B1418" s="154">
        <v>42986</v>
      </c>
      <c r="C1418" s="153" t="s">
        <v>1229</v>
      </c>
      <c r="D1418" s="153" t="s">
        <v>1602</v>
      </c>
      <c r="E1418" s="153" t="s">
        <v>1230</v>
      </c>
      <c r="F1418" s="153">
        <v>3</v>
      </c>
      <c r="G1418" s="153" t="s">
        <v>178</v>
      </c>
      <c r="H1418" s="153">
        <v>1</v>
      </c>
      <c r="I1418" s="153" t="s">
        <v>178</v>
      </c>
      <c r="J1418" s="153" t="s">
        <v>27</v>
      </c>
      <c r="K1418" s="153" t="s">
        <v>32</v>
      </c>
      <c r="L1418" s="154">
        <v>42989</v>
      </c>
      <c r="M1418" s="153" t="s">
        <v>179</v>
      </c>
      <c r="N1418" s="153">
        <v>800191135</v>
      </c>
      <c r="O1418" s="155">
        <v>5789916</v>
      </c>
      <c r="P1418" s="7"/>
      <c r="Q1418" s="12" t="str">
        <f>+IF(IFERROR(VLOOKUP(Tabla3[[#This Row],[Column14]],Tabla4[[NIT]:[TOTAL CREDITO]],3,FALSE),0)="",0,IFERROR(VLOOKUP(Tabla3[[#This Row],[Column14]],Tabla4[[NIT]:[TOTAL CREDITO]],3,FALSE),0))</f>
        <v>NO TIENE CUPO</v>
      </c>
      <c r="R1418" s="9">
        <f>+IFERROR(VLOOKUP(Tabla3[[#This Row],[Column14]],Tabla4[[NIT]:[TOTAL CREDITO]],6,FALSE),0)</f>
        <v>0</v>
      </c>
      <c r="S14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8" s="5"/>
      <c r="AL1418"/>
    </row>
    <row r="1419" spans="1:38" ht="15" customHeight="1">
      <c r="A1419" s="153" t="s">
        <v>1889</v>
      </c>
      <c r="B1419" s="154">
        <v>42986</v>
      </c>
      <c r="C1419" s="153" t="s">
        <v>1229</v>
      </c>
      <c r="D1419" s="153" t="s">
        <v>1546</v>
      </c>
      <c r="E1419" s="153" t="s">
        <v>1230</v>
      </c>
      <c r="F1419" s="153">
        <v>8</v>
      </c>
      <c r="G1419" s="153" t="s">
        <v>215</v>
      </c>
      <c r="H1419" s="153">
        <v>8</v>
      </c>
      <c r="I1419" s="153" t="s">
        <v>1890</v>
      </c>
      <c r="J1419" s="153" t="s">
        <v>14</v>
      </c>
      <c r="K1419" s="153" t="s">
        <v>1421</v>
      </c>
      <c r="L1419" s="153"/>
      <c r="M1419" s="153" t="s">
        <v>216</v>
      </c>
      <c r="N1419" s="153">
        <v>817000553</v>
      </c>
      <c r="O1419" s="155">
        <v>3360504</v>
      </c>
      <c r="P1419" s="7"/>
      <c r="Q1419" s="12">
        <f>+IF(IFERROR(VLOOKUP(Tabla3[[#This Row],[Column14]],Tabla4[[NIT]:[TOTAL CREDITO]],3,FALSE),0)="",0,IFERROR(VLOOKUP(Tabla3[[#This Row],[Column14]],Tabla4[[NIT]:[TOTAL CREDITO]],3,FALSE),0))</f>
        <v>252031088</v>
      </c>
      <c r="R1419" s="9">
        <f>+IFERROR(VLOOKUP(Tabla3[[#This Row],[Column14]],Tabla4[[NIT]:[TOTAL CREDITO]],6,FALSE),0)</f>
        <v>0</v>
      </c>
      <c r="S14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19" s="5"/>
      <c r="AL1419"/>
    </row>
    <row r="1420" spans="1:38" ht="15" customHeight="1">
      <c r="A1420" s="153" t="s">
        <v>1889</v>
      </c>
      <c r="B1420" s="154">
        <v>42986</v>
      </c>
      <c r="C1420" s="153" t="s">
        <v>1229</v>
      </c>
      <c r="D1420" s="153" t="s">
        <v>1546</v>
      </c>
      <c r="E1420" s="153" t="s">
        <v>1230</v>
      </c>
      <c r="F1420" s="153">
        <v>8</v>
      </c>
      <c r="G1420" s="153" t="s">
        <v>215</v>
      </c>
      <c r="H1420" s="153">
        <v>8</v>
      </c>
      <c r="I1420" s="153" t="s">
        <v>1890</v>
      </c>
      <c r="J1420" s="153" t="s">
        <v>14</v>
      </c>
      <c r="K1420" s="153" t="s">
        <v>17</v>
      </c>
      <c r="L1420" s="153"/>
      <c r="M1420" s="153" t="s">
        <v>216</v>
      </c>
      <c r="N1420" s="153">
        <v>817000553</v>
      </c>
      <c r="O1420" s="155">
        <v>3360504</v>
      </c>
      <c r="P1420" s="7"/>
      <c r="Q1420" s="12">
        <f>+IF(IFERROR(VLOOKUP(Tabla3[[#This Row],[Column14]],Tabla4[[NIT]:[TOTAL CREDITO]],3,FALSE),0)="",0,IFERROR(VLOOKUP(Tabla3[[#This Row],[Column14]],Tabla4[[NIT]:[TOTAL CREDITO]],3,FALSE),0))</f>
        <v>252031088</v>
      </c>
      <c r="R1420" s="9">
        <f>+IFERROR(VLOOKUP(Tabla3[[#This Row],[Column14]],Tabla4[[NIT]:[TOTAL CREDITO]],6,FALSE),0)</f>
        <v>0</v>
      </c>
      <c r="S14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0" s="5"/>
      <c r="AL1420"/>
    </row>
    <row r="1421" spans="1:38" ht="15" customHeight="1">
      <c r="A1421" s="153" t="s">
        <v>1889</v>
      </c>
      <c r="B1421" s="154">
        <v>42986</v>
      </c>
      <c r="C1421" s="153" t="s">
        <v>1229</v>
      </c>
      <c r="D1421" s="153" t="s">
        <v>1546</v>
      </c>
      <c r="E1421" s="153" t="s">
        <v>1230</v>
      </c>
      <c r="F1421" s="153">
        <v>5</v>
      </c>
      <c r="G1421" s="153" t="s">
        <v>215</v>
      </c>
      <c r="H1421" s="153">
        <v>5</v>
      </c>
      <c r="I1421" s="153" t="s">
        <v>1890</v>
      </c>
      <c r="J1421" s="153" t="s">
        <v>14</v>
      </c>
      <c r="K1421" s="153" t="s">
        <v>16</v>
      </c>
      <c r="L1421" s="153"/>
      <c r="M1421" s="153" t="s">
        <v>216</v>
      </c>
      <c r="N1421" s="153">
        <v>817000553</v>
      </c>
      <c r="O1421" s="155">
        <v>3360504</v>
      </c>
      <c r="P1421" s="7"/>
      <c r="Q1421" s="12">
        <f>+IF(IFERROR(VLOOKUP(Tabla3[[#This Row],[Column14]],Tabla4[[NIT]:[TOTAL CREDITO]],3,FALSE),0)="",0,IFERROR(VLOOKUP(Tabla3[[#This Row],[Column14]],Tabla4[[NIT]:[TOTAL CREDITO]],3,FALSE),0))</f>
        <v>252031088</v>
      </c>
      <c r="R1421" s="9">
        <f>+IFERROR(VLOOKUP(Tabla3[[#This Row],[Column14]],Tabla4[[NIT]:[TOTAL CREDITO]],6,FALSE),0)</f>
        <v>0</v>
      </c>
      <c r="S14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1" s="5"/>
      <c r="AL1421"/>
    </row>
    <row r="1422" spans="1:38" ht="15" customHeight="1">
      <c r="A1422" s="153" t="s">
        <v>1889</v>
      </c>
      <c r="B1422" s="154">
        <v>42986</v>
      </c>
      <c r="C1422" s="153" t="s">
        <v>1229</v>
      </c>
      <c r="D1422" s="153" t="s">
        <v>1546</v>
      </c>
      <c r="E1422" s="153" t="s">
        <v>1230</v>
      </c>
      <c r="F1422" s="153">
        <v>6</v>
      </c>
      <c r="G1422" s="153" t="s">
        <v>215</v>
      </c>
      <c r="H1422" s="153">
        <v>6</v>
      </c>
      <c r="I1422" s="153" t="s">
        <v>1890</v>
      </c>
      <c r="J1422" s="153" t="s">
        <v>14</v>
      </c>
      <c r="K1422" s="153" t="s">
        <v>1420</v>
      </c>
      <c r="L1422" s="153"/>
      <c r="M1422" s="153" t="s">
        <v>216</v>
      </c>
      <c r="N1422" s="153">
        <v>817000553</v>
      </c>
      <c r="O1422" s="155">
        <v>3360504</v>
      </c>
      <c r="P1422" s="7"/>
      <c r="Q1422" s="12">
        <f>+IF(IFERROR(VLOOKUP(Tabla3[[#This Row],[Column14]],Tabla4[[NIT]:[TOTAL CREDITO]],3,FALSE),0)="",0,IFERROR(VLOOKUP(Tabla3[[#This Row],[Column14]],Tabla4[[NIT]:[TOTAL CREDITO]],3,FALSE),0))</f>
        <v>252031088</v>
      </c>
      <c r="R1422" s="9">
        <f>+IFERROR(VLOOKUP(Tabla3[[#This Row],[Column14]],Tabla4[[NIT]:[TOTAL CREDITO]],6,FALSE),0)</f>
        <v>0</v>
      </c>
      <c r="S14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2" s="5"/>
      <c r="AL1422"/>
    </row>
    <row r="1423" spans="1:38" ht="15" customHeight="1">
      <c r="A1423" s="153" t="s">
        <v>1889</v>
      </c>
      <c r="B1423" s="154">
        <v>42986</v>
      </c>
      <c r="C1423" s="153" t="s">
        <v>1229</v>
      </c>
      <c r="D1423" s="153" t="s">
        <v>1546</v>
      </c>
      <c r="E1423" s="153" t="s">
        <v>1230</v>
      </c>
      <c r="F1423" s="153">
        <v>1</v>
      </c>
      <c r="G1423" s="153" t="s">
        <v>215</v>
      </c>
      <c r="H1423" s="153">
        <v>1</v>
      </c>
      <c r="I1423" s="153" t="s">
        <v>1890</v>
      </c>
      <c r="J1423" s="153" t="s">
        <v>21</v>
      </c>
      <c r="K1423" s="153" t="s">
        <v>1441</v>
      </c>
      <c r="L1423" s="153"/>
      <c r="M1423" s="153" t="s">
        <v>216</v>
      </c>
      <c r="N1423" s="153">
        <v>817000553</v>
      </c>
      <c r="O1423" s="155">
        <v>4109244</v>
      </c>
      <c r="P1423" s="7"/>
      <c r="Q1423" s="12">
        <f>+IF(IFERROR(VLOOKUP(Tabla3[[#This Row],[Column14]],Tabla4[[NIT]:[TOTAL CREDITO]],3,FALSE),0)="",0,IFERROR(VLOOKUP(Tabla3[[#This Row],[Column14]],Tabla4[[NIT]:[TOTAL CREDITO]],3,FALSE),0))</f>
        <v>252031088</v>
      </c>
      <c r="R1423" s="9">
        <f>+IFERROR(VLOOKUP(Tabla3[[#This Row],[Column14]],Tabla4[[NIT]:[TOTAL CREDITO]],6,FALSE),0)</f>
        <v>0</v>
      </c>
      <c r="S14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3" s="5"/>
      <c r="AL1423"/>
    </row>
    <row r="1424" spans="1:38" ht="15" customHeight="1">
      <c r="A1424" s="153" t="s">
        <v>1889</v>
      </c>
      <c r="B1424" s="154">
        <v>42986</v>
      </c>
      <c r="C1424" s="153" t="s">
        <v>1229</v>
      </c>
      <c r="D1424" s="153" t="s">
        <v>1546</v>
      </c>
      <c r="E1424" s="153" t="s">
        <v>1230</v>
      </c>
      <c r="F1424" s="153">
        <v>3</v>
      </c>
      <c r="G1424" s="153" t="s">
        <v>215</v>
      </c>
      <c r="H1424" s="153">
        <v>3</v>
      </c>
      <c r="I1424" s="153" t="s">
        <v>1890</v>
      </c>
      <c r="J1424" s="153" t="s">
        <v>10</v>
      </c>
      <c r="K1424" s="153" t="s">
        <v>11</v>
      </c>
      <c r="L1424" s="153"/>
      <c r="M1424" s="153" t="s">
        <v>216</v>
      </c>
      <c r="N1424" s="153">
        <v>817000553</v>
      </c>
      <c r="O1424" s="155">
        <v>7554622</v>
      </c>
      <c r="P1424" s="7"/>
      <c r="Q1424" s="12">
        <f>+IF(IFERROR(VLOOKUP(Tabla3[[#This Row],[Column14]],Tabla4[[NIT]:[TOTAL CREDITO]],3,FALSE),0)="",0,IFERROR(VLOOKUP(Tabla3[[#This Row],[Column14]],Tabla4[[NIT]:[TOTAL CREDITO]],3,FALSE),0))</f>
        <v>252031088</v>
      </c>
      <c r="R1424" s="9">
        <f>+IFERROR(VLOOKUP(Tabla3[[#This Row],[Column14]],Tabla4[[NIT]:[TOTAL CREDITO]],6,FALSE),0)</f>
        <v>0</v>
      </c>
      <c r="S14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4" s="5"/>
      <c r="AL1424"/>
    </row>
    <row r="1425" spans="1:38" ht="15" customHeight="1">
      <c r="A1425" s="153" t="s">
        <v>1889</v>
      </c>
      <c r="B1425" s="154">
        <v>42986</v>
      </c>
      <c r="C1425" s="153" t="s">
        <v>1229</v>
      </c>
      <c r="D1425" s="153" t="s">
        <v>1546</v>
      </c>
      <c r="E1425" s="153" t="s">
        <v>1230</v>
      </c>
      <c r="F1425" s="153">
        <v>1</v>
      </c>
      <c r="G1425" s="153" t="s">
        <v>215</v>
      </c>
      <c r="H1425" s="153">
        <v>1</v>
      </c>
      <c r="I1425" s="153" t="s">
        <v>1890</v>
      </c>
      <c r="J1425" s="153" t="s">
        <v>1422</v>
      </c>
      <c r="K1425" s="153" t="s">
        <v>1423</v>
      </c>
      <c r="L1425" s="153"/>
      <c r="M1425" s="153" t="s">
        <v>216</v>
      </c>
      <c r="N1425" s="153">
        <v>817000553</v>
      </c>
      <c r="O1425" s="155">
        <v>7730252</v>
      </c>
      <c r="P1425" s="7"/>
      <c r="Q1425" s="12">
        <f>+IF(IFERROR(VLOOKUP(Tabla3[[#This Row],[Column14]],Tabla4[[NIT]:[TOTAL CREDITO]],3,FALSE),0)="",0,IFERROR(VLOOKUP(Tabla3[[#This Row],[Column14]],Tabla4[[NIT]:[TOTAL CREDITO]],3,FALSE),0))</f>
        <v>252031088</v>
      </c>
      <c r="R1425" s="9">
        <f>+IFERROR(VLOOKUP(Tabla3[[#This Row],[Column14]],Tabla4[[NIT]:[TOTAL CREDITO]],6,FALSE),0)</f>
        <v>0</v>
      </c>
      <c r="S14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5" s="5"/>
      <c r="AL1425"/>
    </row>
    <row r="1426" spans="1:38" ht="15" customHeight="1">
      <c r="A1426" s="153" t="s">
        <v>1889</v>
      </c>
      <c r="B1426" s="154">
        <v>42986</v>
      </c>
      <c r="C1426" s="153" t="s">
        <v>1229</v>
      </c>
      <c r="D1426" s="153" t="s">
        <v>1546</v>
      </c>
      <c r="E1426" s="153" t="s">
        <v>1230</v>
      </c>
      <c r="F1426" s="153">
        <v>4</v>
      </c>
      <c r="G1426" s="153" t="s">
        <v>215</v>
      </c>
      <c r="H1426" s="153">
        <v>4</v>
      </c>
      <c r="I1426" s="153" t="s">
        <v>1890</v>
      </c>
      <c r="J1426" s="153" t="s">
        <v>352</v>
      </c>
      <c r="K1426" s="153" t="s">
        <v>353</v>
      </c>
      <c r="L1426" s="153"/>
      <c r="M1426" s="153" t="s">
        <v>216</v>
      </c>
      <c r="N1426" s="153">
        <v>817000553</v>
      </c>
      <c r="O1426" s="155">
        <v>6133613</v>
      </c>
      <c r="P1426" s="7"/>
      <c r="Q1426" s="12">
        <f>+IF(IFERROR(VLOOKUP(Tabla3[[#This Row],[Column14]],Tabla4[[NIT]:[TOTAL CREDITO]],3,FALSE),0)="",0,IFERROR(VLOOKUP(Tabla3[[#This Row],[Column14]],Tabla4[[NIT]:[TOTAL CREDITO]],3,FALSE),0))</f>
        <v>252031088</v>
      </c>
      <c r="R1426" s="9">
        <f>+IFERROR(VLOOKUP(Tabla3[[#This Row],[Column14]],Tabla4[[NIT]:[TOTAL CREDITO]],6,FALSE),0)</f>
        <v>0</v>
      </c>
      <c r="S14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6" s="5"/>
      <c r="AL1426"/>
    </row>
    <row r="1427" spans="1:38" ht="15" customHeight="1">
      <c r="A1427" s="153" t="s">
        <v>1889</v>
      </c>
      <c r="B1427" s="154">
        <v>42986</v>
      </c>
      <c r="C1427" s="153" t="s">
        <v>1229</v>
      </c>
      <c r="D1427" s="153" t="s">
        <v>1546</v>
      </c>
      <c r="E1427" s="153" t="s">
        <v>1230</v>
      </c>
      <c r="F1427" s="153">
        <v>2</v>
      </c>
      <c r="G1427" s="153" t="s">
        <v>215</v>
      </c>
      <c r="H1427" s="153">
        <v>2</v>
      </c>
      <c r="I1427" s="153" t="s">
        <v>1890</v>
      </c>
      <c r="J1427" s="153" t="s">
        <v>352</v>
      </c>
      <c r="K1427" s="153" t="s">
        <v>472</v>
      </c>
      <c r="L1427" s="153"/>
      <c r="M1427" s="153" t="s">
        <v>216</v>
      </c>
      <c r="N1427" s="153">
        <v>817000553</v>
      </c>
      <c r="O1427" s="155">
        <v>6133613</v>
      </c>
      <c r="P1427" s="7"/>
      <c r="Q1427" s="12">
        <f>+IF(IFERROR(VLOOKUP(Tabla3[[#This Row],[Column14]],Tabla4[[NIT]:[TOTAL CREDITO]],3,FALSE),0)="",0,IFERROR(VLOOKUP(Tabla3[[#This Row],[Column14]],Tabla4[[NIT]:[TOTAL CREDITO]],3,FALSE),0))</f>
        <v>252031088</v>
      </c>
      <c r="R1427" s="9">
        <f>+IFERROR(VLOOKUP(Tabla3[[#This Row],[Column14]],Tabla4[[NIT]:[TOTAL CREDITO]],6,FALSE),0)</f>
        <v>0</v>
      </c>
      <c r="S14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7" s="5"/>
      <c r="AL1427"/>
    </row>
    <row r="1428" spans="1:38" ht="15" customHeight="1">
      <c r="A1428" s="153" t="s">
        <v>1889</v>
      </c>
      <c r="B1428" s="154">
        <v>42986</v>
      </c>
      <c r="C1428" s="153" t="s">
        <v>1229</v>
      </c>
      <c r="D1428" s="153" t="s">
        <v>1546</v>
      </c>
      <c r="E1428" s="153" t="s">
        <v>1230</v>
      </c>
      <c r="F1428" s="153">
        <v>2</v>
      </c>
      <c r="G1428" s="153" t="s">
        <v>215</v>
      </c>
      <c r="H1428" s="153">
        <v>2</v>
      </c>
      <c r="I1428" s="153" t="s">
        <v>1890</v>
      </c>
      <c r="J1428" s="153" t="s">
        <v>1428</v>
      </c>
      <c r="K1428" s="153" t="s">
        <v>32</v>
      </c>
      <c r="L1428" s="153"/>
      <c r="M1428" s="153" t="s">
        <v>216</v>
      </c>
      <c r="N1428" s="153">
        <v>817000553</v>
      </c>
      <c r="O1428" s="155">
        <v>3067227</v>
      </c>
      <c r="P1428" s="7"/>
      <c r="Q1428" s="12">
        <f>+IF(IFERROR(VLOOKUP(Tabla3[[#This Row],[Column14]],Tabla4[[NIT]:[TOTAL CREDITO]],3,FALSE),0)="",0,IFERROR(VLOOKUP(Tabla3[[#This Row],[Column14]],Tabla4[[NIT]:[TOTAL CREDITO]],3,FALSE),0))</f>
        <v>252031088</v>
      </c>
      <c r="R1428" s="9">
        <f>+IFERROR(VLOOKUP(Tabla3[[#This Row],[Column14]],Tabla4[[NIT]:[TOTAL CREDITO]],6,FALSE),0)</f>
        <v>0</v>
      </c>
      <c r="S14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8" s="5"/>
      <c r="AL1428"/>
    </row>
    <row r="1429" spans="1:38" ht="15" customHeight="1">
      <c r="A1429" s="153" t="s">
        <v>1889</v>
      </c>
      <c r="B1429" s="154">
        <v>42986</v>
      </c>
      <c r="C1429" s="153" t="s">
        <v>1229</v>
      </c>
      <c r="D1429" s="153" t="s">
        <v>1546</v>
      </c>
      <c r="E1429" s="153" t="s">
        <v>1230</v>
      </c>
      <c r="F1429" s="153">
        <v>4</v>
      </c>
      <c r="G1429" s="153" t="s">
        <v>215</v>
      </c>
      <c r="H1429" s="153">
        <v>4</v>
      </c>
      <c r="I1429" s="153" t="s">
        <v>1890</v>
      </c>
      <c r="J1429" s="153" t="s">
        <v>1433</v>
      </c>
      <c r="K1429" s="153" t="s">
        <v>1426</v>
      </c>
      <c r="L1429" s="153"/>
      <c r="M1429" s="153" t="s">
        <v>216</v>
      </c>
      <c r="N1429" s="153">
        <v>817000553</v>
      </c>
      <c r="O1429" s="155">
        <v>3941176</v>
      </c>
      <c r="P1429" s="7"/>
      <c r="Q1429" s="12">
        <f>+IF(IFERROR(VLOOKUP(Tabla3[[#This Row],[Column14]],Tabla4[[NIT]:[TOTAL CREDITO]],3,FALSE),0)="",0,IFERROR(VLOOKUP(Tabla3[[#This Row],[Column14]],Tabla4[[NIT]:[TOTAL CREDITO]],3,FALSE),0))</f>
        <v>252031088</v>
      </c>
      <c r="R1429" s="9">
        <f>+IFERROR(VLOOKUP(Tabla3[[#This Row],[Column14]],Tabla4[[NIT]:[TOTAL CREDITO]],6,FALSE),0)</f>
        <v>0</v>
      </c>
      <c r="S14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29" s="5"/>
      <c r="AL1429"/>
    </row>
    <row r="1430" spans="1:38" ht="15" customHeight="1">
      <c r="A1430" s="153" t="s">
        <v>1889</v>
      </c>
      <c r="B1430" s="154">
        <v>42986</v>
      </c>
      <c r="C1430" s="153" t="s">
        <v>1229</v>
      </c>
      <c r="D1430" s="153" t="s">
        <v>1546</v>
      </c>
      <c r="E1430" s="153" t="s">
        <v>1230</v>
      </c>
      <c r="F1430" s="153">
        <v>6</v>
      </c>
      <c r="G1430" s="153" t="s">
        <v>215</v>
      </c>
      <c r="H1430" s="153">
        <v>6</v>
      </c>
      <c r="I1430" s="153" t="s">
        <v>1890</v>
      </c>
      <c r="J1430" s="153" t="s">
        <v>1433</v>
      </c>
      <c r="K1430" s="153" t="s">
        <v>16</v>
      </c>
      <c r="L1430" s="153"/>
      <c r="M1430" s="153" t="s">
        <v>216</v>
      </c>
      <c r="N1430" s="153">
        <v>817000553</v>
      </c>
      <c r="O1430" s="155">
        <v>3941176</v>
      </c>
      <c r="P1430" s="7"/>
      <c r="Q1430" s="12">
        <f>+IF(IFERROR(VLOOKUP(Tabla3[[#This Row],[Column14]],Tabla4[[NIT]:[TOTAL CREDITO]],3,FALSE),0)="",0,IFERROR(VLOOKUP(Tabla3[[#This Row],[Column14]],Tabla4[[NIT]:[TOTAL CREDITO]],3,FALSE),0))</f>
        <v>252031088</v>
      </c>
      <c r="R1430" s="9">
        <f>+IFERROR(VLOOKUP(Tabla3[[#This Row],[Column14]],Tabla4[[NIT]:[TOTAL CREDITO]],6,FALSE),0)</f>
        <v>0</v>
      </c>
      <c r="S14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0" s="5"/>
      <c r="AL1430"/>
    </row>
    <row r="1431" spans="1:38" ht="15" customHeight="1">
      <c r="A1431" s="153" t="s">
        <v>1889</v>
      </c>
      <c r="B1431" s="154">
        <v>42986</v>
      </c>
      <c r="C1431" s="153" t="s">
        <v>1229</v>
      </c>
      <c r="D1431" s="153" t="s">
        <v>1546</v>
      </c>
      <c r="E1431" s="153" t="s">
        <v>1230</v>
      </c>
      <c r="F1431" s="153">
        <v>6</v>
      </c>
      <c r="G1431" s="153" t="s">
        <v>215</v>
      </c>
      <c r="H1431" s="153">
        <v>6</v>
      </c>
      <c r="I1431" s="153" t="s">
        <v>1890</v>
      </c>
      <c r="J1431" s="153" t="s">
        <v>1437</v>
      </c>
      <c r="K1431" s="153" t="s">
        <v>1436</v>
      </c>
      <c r="L1431" s="153"/>
      <c r="M1431" s="153" t="s">
        <v>216</v>
      </c>
      <c r="N1431" s="153">
        <v>817000553</v>
      </c>
      <c r="O1431" s="155">
        <v>3696639</v>
      </c>
      <c r="P1431" s="7"/>
      <c r="Q1431" s="12">
        <f>+IF(IFERROR(VLOOKUP(Tabla3[[#This Row],[Column14]],Tabla4[[NIT]:[TOTAL CREDITO]],3,FALSE),0)="",0,IFERROR(VLOOKUP(Tabla3[[#This Row],[Column14]],Tabla4[[NIT]:[TOTAL CREDITO]],3,FALSE),0))</f>
        <v>252031088</v>
      </c>
      <c r="R1431" s="9">
        <f>+IFERROR(VLOOKUP(Tabla3[[#This Row],[Column14]],Tabla4[[NIT]:[TOTAL CREDITO]],6,FALSE),0)</f>
        <v>0</v>
      </c>
      <c r="S14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1" s="5"/>
      <c r="AL1431"/>
    </row>
    <row r="1432" spans="1:38" ht="15" customHeight="1">
      <c r="A1432" s="153" t="s">
        <v>1889</v>
      </c>
      <c r="B1432" s="154">
        <v>42986</v>
      </c>
      <c r="C1432" s="153" t="s">
        <v>1229</v>
      </c>
      <c r="D1432" s="153" t="s">
        <v>1546</v>
      </c>
      <c r="E1432" s="153" t="s">
        <v>1230</v>
      </c>
      <c r="F1432" s="153">
        <v>9</v>
      </c>
      <c r="G1432" s="153" t="s">
        <v>215</v>
      </c>
      <c r="H1432" s="153">
        <v>9</v>
      </c>
      <c r="I1432" s="153" t="s">
        <v>1890</v>
      </c>
      <c r="J1432" s="153" t="s">
        <v>1437</v>
      </c>
      <c r="K1432" s="153" t="s">
        <v>1426</v>
      </c>
      <c r="L1432" s="153"/>
      <c r="M1432" s="153" t="s">
        <v>216</v>
      </c>
      <c r="N1432" s="153">
        <v>817000553</v>
      </c>
      <c r="O1432" s="155">
        <v>3696639</v>
      </c>
      <c r="P1432" s="7"/>
      <c r="Q1432" s="12">
        <f>+IF(IFERROR(VLOOKUP(Tabla3[[#This Row],[Column14]],Tabla4[[NIT]:[TOTAL CREDITO]],3,FALSE),0)="",0,IFERROR(VLOOKUP(Tabla3[[#This Row],[Column14]],Tabla4[[NIT]:[TOTAL CREDITO]],3,FALSE),0))</f>
        <v>252031088</v>
      </c>
      <c r="R1432" s="9">
        <f>+IFERROR(VLOOKUP(Tabla3[[#This Row],[Column14]],Tabla4[[NIT]:[TOTAL CREDITO]],6,FALSE),0)</f>
        <v>0</v>
      </c>
      <c r="S14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2" s="5"/>
      <c r="AL1432"/>
    </row>
    <row r="1433" spans="1:38" ht="15" customHeight="1">
      <c r="A1433" s="153" t="s">
        <v>1889</v>
      </c>
      <c r="B1433" s="154">
        <v>42986</v>
      </c>
      <c r="C1433" s="153" t="s">
        <v>1229</v>
      </c>
      <c r="D1433" s="153" t="s">
        <v>1546</v>
      </c>
      <c r="E1433" s="153" t="s">
        <v>1230</v>
      </c>
      <c r="F1433" s="153">
        <v>5</v>
      </c>
      <c r="G1433" s="153" t="s">
        <v>215</v>
      </c>
      <c r="H1433" s="153">
        <v>5</v>
      </c>
      <c r="I1433" s="153" t="s">
        <v>1890</v>
      </c>
      <c r="J1433" s="153" t="s">
        <v>1437</v>
      </c>
      <c r="K1433" s="153" t="s">
        <v>1438</v>
      </c>
      <c r="L1433" s="153"/>
      <c r="M1433" s="153" t="s">
        <v>216</v>
      </c>
      <c r="N1433" s="153">
        <v>817000553</v>
      </c>
      <c r="O1433" s="155">
        <v>3696639</v>
      </c>
      <c r="P1433" s="7"/>
      <c r="Q1433" s="12">
        <f>+IF(IFERROR(VLOOKUP(Tabla3[[#This Row],[Column14]],Tabla4[[NIT]:[TOTAL CREDITO]],3,FALSE),0)="",0,IFERROR(VLOOKUP(Tabla3[[#This Row],[Column14]],Tabla4[[NIT]:[TOTAL CREDITO]],3,FALSE),0))</f>
        <v>252031088</v>
      </c>
      <c r="R1433" s="9">
        <f>+IFERROR(VLOOKUP(Tabla3[[#This Row],[Column14]],Tabla4[[NIT]:[TOTAL CREDITO]],6,FALSE),0)</f>
        <v>0</v>
      </c>
      <c r="S14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3" s="5"/>
      <c r="AL1433"/>
    </row>
    <row r="1434" spans="1:38" ht="15" customHeight="1">
      <c r="A1434" s="153" t="s">
        <v>1889</v>
      </c>
      <c r="B1434" s="154">
        <v>42986</v>
      </c>
      <c r="C1434" s="153" t="s">
        <v>1229</v>
      </c>
      <c r="D1434" s="153" t="s">
        <v>1546</v>
      </c>
      <c r="E1434" s="153" t="s">
        <v>1230</v>
      </c>
      <c r="F1434" s="153">
        <v>6</v>
      </c>
      <c r="G1434" s="153" t="s">
        <v>215</v>
      </c>
      <c r="H1434" s="153">
        <v>6</v>
      </c>
      <c r="I1434" s="153" t="s">
        <v>1890</v>
      </c>
      <c r="J1434" s="153" t="s">
        <v>1437</v>
      </c>
      <c r="K1434" s="153" t="s">
        <v>16</v>
      </c>
      <c r="L1434" s="153"/>
      <c r="M1434" s="153" t="s">
        <v>216</v>
      </c>
      <c r="N1434" s="153">
        <v>817000553</v>
      </c>
      <c r="O1434" s="155">
        <v>3696639</v>
      </c>
      <c r="P1434" s="7"/>
      <c r="Q1434" s="12">
        <f>+IF(IFERROR(VLOOKUP(Tabla3[[#This Row],[Column14]],Tabla4[[NIT]:[TOTAL CREDITO]],3,FALSE),0)="",0,IFERROR(VLOOKUP(Tabla3[[#This Row],[Column14]],Tabla4[[NIT]:[TOTAL CREDITO]],3,FALSE),0))</f>
        <v>252031088</v>
      </c>
      <c r="R1434" s="9">
        <f>+IFERROR(VLOOKUP(Tabla3[[#This Row],[Column14]],Tabla4[[NIT]:[TOTAL CREDITO]],6,FALSE),0)</f>
        <v>0</v>
      </c>
      <c r="S14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4" s="5"/>
      <c r="AL1434"/>
    </row>
    <row r="1435" spans="1:38" ht="15" customHeight="1">
      <c r="A1435" s="153" t="s">
        <v>1891</v>
      </c>
      <c r="B1435" s="154">
        <v>42986</v>
      </c>
      <c r="C1435" s="153" t="s">
        <v>1229</v>
      </c>
      <c r="D1435" s="153" t="s">
        <v>1602</v>
      </c>
      <c r="E1435" s="153" t="s">
        <v>1230</v>
      </c>
      <c r="F1435" s="153">
        <v>2</v>
      </c>
      <c r="G1435" s="153" t="s">
        <v>151</v>
      </c>
      <c r="H1435" s="153">
        <v>2</v>
      </c>
      <c r="I1435" s="153" t="s">
        <v>1751</v>
      </c>
      <c r="J1435" s="153" t="s">
        <v>1422</v>
      </c>
      <c r="K1435" s="153" t="s">
        <v>1423</v>
      </c>
      <c r="L1435" s="153"/>
      <c r="M1435" s="153" t="s">
        <v>168</v>
      </c>
      <c r="N1435" s="153">
        <v>900185816</v>
      </c>
      <c r="O1435" s="155">
        <v>7730252</v>
      </c>
      <c r="P1435" s="7"/>
      <c r="Q1435" s="12" t="str">
        <f>+IF(IFERROR(VLOOKUP(Tabla3[[#This Row],[Column14]],Tabla4[[NIT]:[TOTAL CREDITO]],3,FALSE),0)="",0,IFERROR(VLOOKUP(Tabla3[[#This Row],[Column14]],Tabla4[[NIT]:[TOTAL CREDITO]],3,FALSE),0))</f>
        <v>NO TIENE CUPO</v>
      </c>
      <c r="R1435" s="9">
        <f>+IFERROR(VLOOKUP(Tabla3[[#This Row],[Column14]],Tabla4[[NIT]:[TOTAL CREDITO]],6,FALSE),0)</f>
        <v>0</v>
      </c>
      <c r="S14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5" s="5"/>
      <c r="AL1435"/>
    </row>
    <row r="1436" spans="1:38" ht="15" customHeight="1">
      <c r="A1436" s="153" t="s">
        <v>1892</v>
      </c>
      <c r="B1436" s="154">
        <v>42986</v>
      </c>
      <c r="C1436" s="153" t="s">
        <v>1229</v>
      </c>
      <c r="D1436" s="153" t="s">
        <v>1546</v>
      </c>
      <c r="E1436" s="153" t="s">
        <v>1230</v>
      </c>
      <c r="F1436" s="153">
        <v>2</v>
      </c>
      <c r="G1436" s="153" t="s">
        <v>215</v>
      </c>
      <c r="H1436" s="153">
        <v>2</v>
      </c>
      <c r="I1436" s="153" t="s">
        <v>1893</v>
      </c>
      <c r="J1436" s="153" t="s">
        <v>14</v>
      </c>
      <c r="K1436" s="153" t="s">
        <v>1421</v>
      </c>
      <c r="L1436" s="153"/>
      <c r="M1436" s="153" t="s">
        <v>216</v>
      </c>
      <c r="N1436" s="153">
        <v>817000553</v>
      </c>
      <c r="O1436" s="155">
        <v>3360504</v>
      </c>
      <c r="P1436" s="7"/>
      <c r="Q1436" s="12">
        <f>+IF(IFERROR(VLOOKUP(Tabla3[[#This Row],[Column14]],Tabla4[[NIT]:[TOTAL CREDITO]],3,FALSE),0)="",0,IFERROR(VLOOKUP(Tabla3[[#This Row],[Column14]],Tabla4[[NIT]:[TOTAL CREDITO]],3,FALSE),0))</f>
        <v>252031088</v>
      </c>
      <c r="R1436" s="9">
        <f>+IFERROR(VLOOKUP(Tabla3[[#This Row],[Column14]],Tabla4[[NIT]:[TOTAL CREDITO]],6,FALSE),0)</f>
        <v>0</v>
      </c>
      <c r="S14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6" s="5"/>
      <c r="AL1436"/>
    </row>
    <row r="1437" spans="1:38" ht="15" customHeight="1">
      <c r="A1437" s="153" t="s">
        <v>1892</v>
      </c>
      <c r="B1437" s="154">
        <v>42986</v>
      </c>
      <c r="C1437" s="153" t="s">
        <v>1229</v>
      </c>
      <c r="D1437" s="153" t="s">
        <v>1546</v>
      </c>
      <c r="E1437" s="153" t="s">
        <v>1230</v>
      </c>
      <c r="F1437" s="153">
        <v>2</v>
      </c>
      <c r="G1437" s="153" t="s">
        <v>215</v>
      </c>
      <c r="H1437" s="153">
        <v>2</v>
      </c>
      <c r="I1437" s="153" t="s">
        <v>1893</v>
      </c>
      <c r="J1437" s="153" t="s">
        <v>14</v>
      </c>
      <c r="K1437" s="153" t="s">
        <v>17</v>
      </c>
      <c r="L1437" s="153"/>
      <c r="M1437" s="153" t="s">
        <v>216</v>
      </c>
      <c r="N1437" s="153">
        <v>817000553</v>
      </c>
      <c r="O1437" s="155">
        <v>3360504</v>
      </c>
      <c r="P1437" s="7"/>
      <c r="Q1437" s="12">
        <f>+IF(IFERROR(VLOOKUP(Tabla3[[#This Row],[Column14]],Tabla4[[NIT]:[TOTAL CREDITO]],3,FALSE),0)="",0,IFERROR(VLOOKUP(Tabla3[[#This Row],[Column14]],Tabla4[[NIT]:[TOTAL CREDITO]],3,FALSE),0))</f>
        <v>252031088</v>
      </c>
      <c r="R1437" s="9">
        <f>+IFERROR(VLOOKUP(Tabla3[[#This Row],[Column14]],Tabla4[[NIT]:[TOTAL CREDITO]],6,FALSE),0)</f>
        <v>0</v>
      </c>
      <c r="S14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7" s="5"/>
      <c r="AL1437"/>
    </row>
    <row r="1438" spans="1:38" ht="15" customHeight="1">
      <c r="A1438" s="153" t="s">
        <v>1892</v>
      </c>
      <c r="B1438" s="154">
        <v>42986</v>
      </c>
      <c r="C1438" s="153" t="s">
        <v>1229</v>
      </c>
      <c r="D1438" s="153" t="s">
        <v>1546</v>
      </c>
      <c r="E1438" s="153" t="s">
        <v>1230</v>
      </c>
      <c r="F1438" s="153">
        <v>2</v>
      </c>
      <c r="G1438" s="153" t="s">
        <v>215</v>
      </c>
      <c r="H1438" s="153">
        <v>2</v>
      </c>
      <c r="I1438" s="153" t="s">
        <v>1893</v>
      </c>
      <c r="J1438" s="153" t="s">
        <v>14</v>
      </c>
      <c r="K1438" s="153" t="s">
        <v>16</v>
      </c>
      <c r="L1438" s="153"/>
      <c r="M1438" s="153" t="s">
        <v>216</v>
      </c>
      <c r="N1438" s="153">
        <v>817000553</v>
      </c>
      <c r="O1438" s="155">
        <v>3360504</v>
      </c>
      <c r="P1438" s="7"/>
      <c r="Q1438" s="12">
        <f>+IF(IFERROR(VLOOKUP(Tabla3[[#This Row],[Column14]],Tabla4[[NIT]:[TOTAL CREDITO]],3,FALSE),0)="",0,IFERROR(VLOOKUP(Tabla3[[#This Row],[Column14]],Tabla4[[NIT]:[TOTAL CREDITO]],3,FALSE),0))</f>
        <v>252031088</v>
      </c>
      <c r="R1438" s="9">
        <f>+IFERROR(VLOOKUP(Tabla3[[#This Row],[Column14]],Tabla4[[NIT]:[TOTAL CREDITO]],6,FALSE),0)</f>
        <v>0</v>
      </c>
      <c r="S14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8" s="5"/>
      <c r="AL1438"/>
    </row>
    <row r="1439" spans="1:38" ht="15" customHeight="1">
      <c r="A1439" s="153" t="s">
        <v>1892</v>
      </c>
      <c r="B1439" s="154">
        <v>42986</v>
      </c>
      <c r="C1439" s="153" t="s">
        <v>1229</v>
      </c>
      <c r="D1439" s="153" t="s">
        <v>1546</v>
      </c>
      <c r="E1439" s="153" t="s">
        <v>1230</v>
      </c>
      <c r="F1439" s="153">
        <v>2</v>
      </c>
      <c r="G1439" s="153" t="s">
        <v>215</v>
      </c>
      <c r="H1439" s="153">
        <v>2</v>
      </c>
      <c r="I1439" s="153" t="s">
        <v>1893</v>
      </c>
      <c r="J1439" s="153" t="s">
        <v>14</v>
      </c>
      <c r="K1439" s="153" t="s">
        <v>1420</v>
      </c>
      <c r="L1439" s="153"/>
      <c r="M1439" s="153" t="s">
        <v>216</v>
      </c>
      <c r="N1439" s="153">
        <v>817000553</v>
      </c>
      <c r="O1439" s="155">
        <v>3360504</v>
      </c>
      <c r="P1439" s="7"/>
      <c r="Q1439" s="12">
        <f>+IF(IFERROR(VLOOKUP(Tabla3[[#This Row],[Column14]],Tabla4[[NIT]:[TOTAL CREDITO]],3,FALSE),0)="",0,IFERROR(VLOOKUP(Tabla3[[#This Row],[Column14]],Tabla4[[NIT]:[TOTAL CREDITO]],3,FALSE),0))</f>
        <v>252031088</v>
      </c>
      <c r="R1439" s="9">
        <f>+IFERROR(VLOOKUP(Tabla3[[#This Row],[Column14]],Tabla4[[NIT]:[TOTAL CREDITO]],6,FALSE),0)</f>
        <v>0</v>
      </c>
      <c r="S14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39" s="5"/>
      <c r="AL1439"/>
    </row>
    <row r="1440" spans="1:38" ht="15" customHeight="1">
      <c r="A1440" s="153" t="s">
        <v>1892</v>
      </c>
      <c r="B1440" s="154">
        <v>42986</v>
      </c>
      <c r="C1440" s="153" t="s">
        <v>1229</v>
      </c>
      <c r="D1440" s="153" t="s">
        <v>1546</v>
      </c>
      <c r="E1440" s="153" t="s">
        <v>1230</v>
      </c>
      <c r="F1440" s="153">
        <v>1</v>
      </c>
      <c r="G1440" s="153" t="s">
        <v>215</v>
      </c>
      <c r="H1440" s="153">
        <v>1</v>
      </c>
      <c r="I1440" s="153" t="s">
        <v>1893</v>
      </c>
      <c r="J1440" s="153" t="s">
        <v>352</v>
      </c>
      <c r="K1440" s="153" t="s">
        <v>353</v>
      </c>
      <c r="L1440" s="153"/>
      <c r="M1440" s="153" t="s">
        <v>216</v>
      </c>
      <c r="N1440" s="153">
        <v>817000553</v>
      </c>
      <c r="O1440" s="155">
        <v>6133613</v>
      </c>
      <c r="P1440" s="7"/>
      <c r="Q1440" s="12">
        <f>+IF(IFERROR(VLOOKUP(Tabla3[[#This Row],[Column14]],Tabla4[[NIT]:[TOTAL CREDITO]],3,FALSE),0)="",0,IFERROR(VLOOKUP(Tabla3[[#This Row],[Column14]],Tabla4[[NIT]:[TOTAL CREDITO]],3,FALSE),0))</f>
        <v>252031088</v>
      </c>
      <c r="R1440" s="9">
        <f>+IFERROR(VLOOKUP(Tabla3[[#This Row],[Column14]],Tabla4[[NIT]:[TOTAL CREDITO]],6,FALSE),0)</f>
        <v>0</v>
      </c>
      <c r="S14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0" s="5"/>
      <c r="AL1440"/>
    </row>
    <row r="1441" spans="1:38" ht="15" customHeight="1">
      <c r="A1441" s="153" t="s">
        <v>1892</v>
      </c>
      <c r="B1441" s="154">
        <v>42986</v>
      </c>
      <c r="C1441" s="153" t="s">
        <v>1229</v>
      </c>
      <c r="D1441" s="153" t="s">
        <v>1546</v>
      </c>
      <c r="E1441" s="153" t="s">
        <v>1230</v>
      </c>
      <c r="F1441" s="153">
        <v>1</v>
      </c>
      <c r="G1441" s="153" t="s">
        <v>215</v>
      </c>
      <c r="H1441" s="153">
        <v>1</v>
      </c>
      <c r="I1441" s="153" t="s">
        <v>1893</v>
      </c>
      <c r="J1441" s="153" t="s">
        <v>352</v>
      </c>
      <c r="K1441" s="153" t="s">
        <v>472</v>
      </c>
      <c r="L1441" s="153"/>
      <c r="M1441" s="153" t="s">
        <v>216</v>
      </c>
      <c r="N1441" s="153">
        <v>817000553</v>
      </c>
      <c r="O1441" s="155">
        <v>6133613</v>
      </c>
      <c r="P1441" s="7"/>
      <c r="Q1441" s="12">
        <f>+IF(IFERROR(VLOOKUP(Tabla3[[#This Row],[Column14]],Tabla4[[NIT]:[TOTAL CREDITO]],3,FALSE),0)="",0,IFERROR(VLOOKUP(Tabla3[[#This Row],[Column14]],Tabla4[[NIT]:[TOTAL CREDITO]],3,FALSE),0))</f>
        <v>252031088</v>
      </c>
      <c r="R1441" s="9">
        <f>+IFERROR(VLOOKUP(Tabla3[[#This Row],[Column14]],Tabla4[[NIT]:[TOTAL CREDITO]],6,FALSE),0)</f>
        <v>0</v>
      </c>
      <c r="S14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1" s="5"/>
      <c r="AL1441"/>
    </row>
    <row r="1442" spans="1:38" ht="15" customHeight="1">
      <c r="A1442" s="153" t="s">
        <v>1892</v>
      </c>
      <c r="B1442" s="154">
        <v>42986</v>
      </c>
      <c r="C1442" s="153" t="s">
        <v>1229</v>
      </c>
      <c r="D1442" s="153" t="s">
        <v>1546</v>
      </c>
      <c r="E1442" s="153" t="s">
        <v>1230</v>
      </c>
      <c r="F1442" s="153">
        <v>2</v>
      </c>
      <c r="G1442" s="153" t="s">
        <v>215</v>
      </c>
      <c r="H1442" s="153">
        <v>2</v>
      </c>
      <c r="I1442" s="153" t="s">
        <v>1893</v>
      </c>
      <c r="J1442" s="153" t="s">
        <v>1428</v>
      </c>
      <c r="K1442" s="153" t="s">
        <v>32</v>
      </c>
      <c r="L1442" s="153"/>
      <c r="M1442" s="153" t="s">
        <v>216</v>
      </c>
      <c r="N1442" s="153">
        <v>817000553</v>
      </c>
      <c r="O1442" s="155">
        <v>3067227</v>
      </c>
      <c r="P1442" s="7"/>
      <c r="Q1442" s="12">
        <f>+IF(IFERROR(VLOOKUP(Tabla3[[#This Row],[Column14]],Tabla4[[NIT]:[TOTAL CREDITO]],3,FALSE),0)="",0,IFERROR(VLOOKUP(Tabla3[[#This Row],[Column14]],Tabla4[[NIT]:[TOTAL CREDITO]],3,FALSE),0))</f>
        <v>252031088</v>
      </c>
      <c r="R1442" s="9">
        <f>+IFERROR(VLOOKUP(Tabla3[[#This Row],[Column14]],Tabla4[[NIT]:[TOTAL CREDITO]],6,FALSE),0)</f>
        <v>0</v>
      </c>
      <c r="S14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2" s="5"/>
      <c r="AL1442"/>
    </row>
    <row r="1443" spans="1:38" ht="15" customHeight="1">
      <c r="A1443" s="153" t="s">
        <v>1892</v>
      </c>
      <c r="B1443" s="154">
        <v>42986</v>
      </c>
      <c r="C1443" s="153" t="s">
        <v>1229</v>
      </c>
      <c r="D1443" s="153" t="s">
        <v>1546</v>
      </c>
      <c r="E1443" s="153" t="s">
        <v>1230</v>
      </c>
      <c r="F1443" s="153">
        <v>1</v>
      </c>
      <c r="G1443" s="153" t="s">
        <v>215</v>
      </c>
      <c r="H1443" s="153">
        <v>1</v>
      </c>
      <c r="I1443" s="153" t="s">
        <v>1893</v>
      </c>
      <c r="J1443" s="153" t="s">
        <v>1433</v>
      </c>
      <c r="K1443" s="153" t="s">
        <v>1426</v>
      </c>
      <c r="L1443" s="153"/>
      <c r="M1443" s="153" t="s">
        <v>216</v>
      </c>
      <c r="N1443" s="153">
        <v>817000553</v>
      </c>
      <c r="O1443" s="155">
        <v>3941176</v>
      </c>
      <c r="P1443" s="7"/>
      <c r="Q1443" s="12">
        <f>+IF(IFERROR(VLOOKUP(Tabla3[[#This Row],[Column14]],Tabla4[[NIT]:[TOTAL CREDITO]],3,FALSE),0)="",0,IFERROR(VLOOKUP(Tabla3[[#This Row],[Column14]],Tabla4[[NIT]:[TOTAL CREDITO]],3,FALSE),0))</f>
        <v>252031088</v>
      </c>
      <c r="R1443" s="9">
        <f>+IFERROR(VLOOKUP(Tabla3[[#This Row],[Column14]],Tabla4[[NIT]:[TOTAL CREDITO]],6,FALSE),0)</f>
        <v>0</v>
      </c>
      <c r="S14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3" s="5"/>
      <c r="AL1443"/>
    </row>
    <row r="1444" spans="1:38" ht="15" customHeight="1">
      <c r="A1444" s="153" t="s">
        <v>1892</v>
      </c>
      <c r="B1444" s="154">
        <v>42986</v>
      </c>
      <c r="C1444" s="153" t="s">
        <v>1229</v>
      </c>
      <c r="D1444" s="153" t="s">
        <v>1546</v>
      </c>
      <c r="E1444" s="153" t="s">
        <v>1230</v>
      </c>
      <c r="F1444" s="153">
        <v>4</v>
      </c>
      <c r="G1444" s="153" t="s">
        <v>215</v>
      </c>
      <c r="H1444" s="153">
        <v>4</v>
      </c>
      <c r="I1444" s="153" t="s">
        <v>1893</v>
      </c>
      <c r="J1444" s="153" t="s">
        <v>1437</v>
      </c>
      <c r="K1444" s="153" t="s">
        <v>1426</v>
      </c>
      <c r="L1444" s="153"/>
      <c r="M1444" s="153" t="s">
        <v>216</v>
      </c>
      <c r="N1444" s="153">
        <v>817000553</v>
      </c>
      <c r="O1444" s="155">
        <v>3696639</v>
      </c>
      <c r="P1444" s="7"/>
      <c r="Q1444" s="12">
        <f>+IF(IFERROR(VLOOKUP(Tabla3[[#This Row],[Column14]],Tabla4[[NIT]:[TOTAL CREDITO]],3,FALSE),0)="",0,IFERROR(VLOOKUP(Tabla3[[#This Row],[Column14]],Tabla4[[NIT]:[TOTAL CREDITO]],3,FALSE),0))</f>
        <v>252031088</v>
      </c>
      <c r="R1444" s="9">
        <f>+IFERROR(VLOOKUP(Tabla3[[#This Row],[Column14]],Tabla4[[NIT]:[TOTAL CREDITO]],6,FALSE),0)</f>
        <v>0</v>
      </c>
      <c r="S14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4" s="5"/>
      <c r="AL1444"/>
    </row>
    <row r="1445" spans="1:38" ht="15" customHeight="1">
      <c r="A1445" s="153" t="s">
        <v>1892</v>
      </c>
      <c r="B1445" s="154">
        <v>42986</v>
      </c>
      <c r="C1445" s="153" t="s">
        <v>1229</v>
      </c>
      <c r="D1445" s="153" t="s">
        <v>1546</v>
      </c>
      <c r="E1445" s="153" t="s">
        <v>1230</v>
      </c>
      <c r="F1445" s="153">
        <v>3</v>
      </c>
      <c r="G1445" s="153" t="s">
        <v>215</v>
      </c>
      <c r="H1445" s="153">
        <v>3</v>
      </c>
      <c r="I1445" s="153" t="s">
        <v>1893</v>
      </c>
      <c r="J1445" s="153" t="s">
        <v>1437</v>
      </c>
      <c r="K1445" s="153" t="s">
        <v>16</v>
      </c>
      <c r="L1445" s="153"/>
      <c r="M1445" s="153" t="s">
        <v>216</v>
      </c>
      <c r="N1445" s="153">
        <v>817000553</v>
      </c>
      <c r="O1445" s="155">
        <v>3696639</v>
      </c>
      <c r="P1445" s="7"/>
      <c r="Q1445" s="12">
        <f>+IF(IFERROR(VLOOKUP(Tabla3[[#This Row],[Column14]],Tabla4[[NIT]:[TOTAL CREDITO]],3,FALSE),0)="",0,IFERROR(VLOOKUP(Tabla3[[#This Row],[Column14]],Tabla4[[NIT]:[TOTAL CREDITO]],3,FALSE),0))</f>
        <v>252031088</v>
      </c>
      <c r="R1445" s="9">
        <f>+IFERROR(VLOOKUP(Tabla3[[#This Row],[Column14]],Tabla4[[NIT]:[TOTAL CREDITO]],6,FALSE),0)</f>
        <v>0</v>
      </c>
      <c r="S14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5" s="5"/>
      <c r="AL1445"/>
    </row>
    <row r="1446" spans="1:38" ht="15" customHeight="1">
      <c r="A1446" s="153" t="s">
        <v>1894</v>
      </c>
      <c r="B1446" s="154">
        <v>42986</v>
      </c>
      <c r="C1446" s="153" t="s">
        <v>1229</v>
      </c>
      <c r="D1446" s="153" t="s">
        <v>1546</v>
      </c>
      <c r="E1446" s="153" t="s">
        <v>1230</v>
      </c>
      <c r="F1446" s="153">
        <v>2</v>
      </c>
      <c r="G1446" s="153" t="s">
        <v>215</v>
      </c>
      <c r="H1446" s="153">
        <v>2</v>
      </c>
      <c r="I1446" s="153" t="s">
        <v>1895</v>
      </c>
      <c r="J1446" s="153" t="s">
        <v>14</v>
      </c>
      <c r="K1446" s="153" t="s">
        <v>1421</v>
      </c>
      <c r="L1446" s="153"/>
      <c r="M1446" s="153" t="s">
        <v>220</v>
      </c>
      <c r="N1446" s="153">
        <v>817000553</v>
      </c>
      <c r="O1446" s="155">
        <v>3360504</v>
      </c>
      <c r="P1446" s="7"/>
      <c r="Q1446" s="12">
        <f>+IF(IFERROR(VLOOKUP(Tabla3[[#This Row],[Column14]],Tabla4[[NIT]:[TOTAL CREDITO]],3,FALSE),0)="",0,IFERROR(VLOOKUP(Tabla3[[#This Row],[Column14]],Tabla4[[NIT]:[TOTAL CREDITO]],3,FALSE),0))</f>
        <v>252031088</v>
      </c>
      <c r="R1446" s="9">
        <f>+IFERROR(VLOOKUP(Tabla3[[#This Row],[Column14]],Tabla4[[NIT]:[TOTAL CREDITO]],6,FALSE),0)</f>
        <v>0</v>
      </c>
      <c r="S14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6" s="5"/>
      <c r="AL1446"/>
    </row>
    <row r="1447" spans="1:38" ht="15" customHeight="1">
      <c r="A1447" s="153" t="s">
        <v>1894</v>
      </c>
      <c r="B1447" s="154">
        <v>42986</v>
      </c>
      <c r="C1447" s="153" t="s">
        <v>1229</v>
      </c>
      <c r="D1447" s="153" t="s">
        <v>1546</v>
      </c>
      <c r="E1447" s="153" t="s">
        <v>1230</v>
      </c>
      <c r="F1447" s="153">
        <v>2</v>
      </c>
      <c r="G1447" s="153" t="s">
        <v>215</v>
      </c>
      <c r="H1447" s="153">
        <v>2</v>
      </c>
      <c r="I1447" s="153" t="s">
        <v>1895</v>
      </c>
      <c r="J1447" s="153" t="s">
        <v>14</v>
      </c>
      <c r="K1447" s="153" t="s">
        <v>16</v>
      </c>
      <c r="L1447" s="153"/>
      <c r="M1447" s="153" t="s">
        <v>220</v>
      </c>
      <c r="N1447" s="153">
        <v>817000553</v>
      </c>
      <c r="O1447" s="155">
        <v>3360504</v>
      </c>
      <c r="P1447" s="7"/>
      <c r="Q1447" s="12">
        <f>+IF(IFERROR(VLOOKUP(Tabla3[[#This Row],[Column14]],Tabla4[[NIT]:[TOTAL CREDITO]],3,FALSE),0)="",0,IFERROR(VLOOKUP(Tabla3[[#This Row],[Column14]],Tabla4[[NIT]:[TOTAL CREDITO]],3,FALSE),0))</f>
        <v>252031088</v>
      </c>
      <c r="R1447" s="9">
        <f>+IFERROR(VLOOKUP(Tabla3[[#This Row],[Column14]],Tabla4[[NIT]:[TOTAL CREDITO]],6,FALSE),0)</f>
        <v>0</v>
      </c>
      <c r="S14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7" s="5"/>
      <c r="AL1447"/>
    </row>
    <row r="1448" spans="1:38" ht="15" customHeight="1">
      <c r="A1448" s="153" t="s">
        <v>1894</v>
      </c>
      <c r="B1448" s="154">
        <v>42986</v>
      </c>
      <c r="C1448" s="153" t="s">
        <v>1229</v>
      </c>
      <c r="D1448" s="153" t="s">
        <v>1546</v>
      </c>
      <c r="E1448" s="153" t="s">
        <v>1230</v>
      </c>
      <c r="F1448" s="153">
        <v>2</v>
      </c>
      <c r="G1448" s="153" t="s">
        <v>215</v>
      </c>
      <c r="H1448" s="153">
        <v>2</v>
      </c>
      <c r="I1448" s="153" t="s">
        <v>1895</v>
      </c>
      <c r="J1448" s="153" t="s">
        <v>14</v>
      </c>
      <c r="K1448" s="153" t="s">
        <v>1420</v>
      </c>
      <c r="L1448" s="153"/>
      <c r="M1448" s="153" t="s">
        <v>220</v>
      </c>
      <c r="N1448" s="153">
        <v>817000553</v>
      </c>
      <c r="O1448" s="155">
        <v>3360504</v>
      </c>
      <c r="P1448" s="7"/>
      <c r="Q1448" s="12">
        <f>+IF(IFERROR(VLOOKUP(Tabla3[[#This Row],[Column14]],Tabla4[[NIT]:[TOTAL CREDITO]],3,FALSE),0)="",0,IFERROR(VLOOKUP(Tabla3[[#This Row],[Column14]],Tabla4[[NIT]:[TOTAL CREDITO]],3,FALSE),0))</f>
        <v>252031088</v>
      </c>
      <c r="R1448" s="9">
        <f>+IFERROR(VLOOKUP(Tabla3[[#This Row],[Column14]],Tabla4[[NIT]:[TOTAL CREDITO]],6,FALSE),0)</f>
        <v>0</v>
      </c>
      <c r="S14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8" s="5"/>
      <c r="AL1448"/>
    </row>
    <row r="1449" spans="1:38" ht="15" customHeight="1">
      <c r="A1449" s="153" t="s">
        <v>1894</v>
      </c>
      <c r="B1449" s="154">
        <v>42986</v>
      </c>
      <c r="C1449" s="153" t="s">
        <v>1229</v>
      </c>
      <c r="D1449" s="153" t="s">
        <v>1546</v>
      </c>
      <c r="E1449" s="153" t="s">
        <v>1230</v>
      </c>
      <c r="F1449" s="153">
        <v>1</v>
      </c>
      <c r="G1449" s="153" t="s">
        <v>215</v>
      </c>
      <c r="H1449" s="153">
        <v>1</v>
      </c>
      <c r="I1449" s="153" t="s">
        <v>1895</v>
      </c>
      <c r="J1449" s="153" t="s">
        <v>10</v>
      </c>
      <c r="K1449" s="153" t="s">
        <v>11</v>
      </c>
      <c r="L1449" s="153"/>
      <c r="M1449" s="153" t="s">
        <v>220</v>
      </c>
      <c r="N1449" s="153">
        <v>817000553</v>
      </c>
      <c r="O1449" s="155">
        <v>7554622</v>
      </c>
      <c r="P1449" s="7"/>
      <c r="Q1449" s="12">
        <f>+IF(IFERROR(VLOOKUP(Tabla3[[#This Row],[Column14]],Tabla4[[NIT]:[TOTAL CREDITO]],3,FALSE),0)="",0,IFERROR(VLOOKUP(Tabla3[[#This Row],[Column14]],Tabla4[[NIT]:[TOTAL CREDITO]],3,FALSE),0))</f>
        <v>252031088</v>
      </c>
      <c r="R1449" s="9">
        <f>+IFERROR(VLOOKUP(Tabla3[[#This Row],[Column14]],Tabla4[[NIT]:[TOTAL CREDITO]],6,FALSE),0)</f>
        <v>0</v>
      </c>
      <c r="S14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49" s="5"/>
      <c r="AL1449"/>
    </row>
    <row r="1450" spans="1:38" ht="15" customHeight="1">
      <c r="A1450" s="153" t="s">
        <v>1894</v>
      </c>
      <c r="B1450" s="154">
        <v>42986</v>
      </c>
      <c r="C1450" s="153" t="s">
        <v>1229</v>
      </c>
      <c r="D1450" s="153" t="s">
        <v>1546</v>
      </c>
      <c r="E1450" s="153" t="s">
        <v>1230</v>
      </c>
      <c r="F1450" s="153">
        <v>1</v>
      </c>
      <c r="G1450" s="153" t="s">
        <v>215</v>
      </c>
      <c r="H1450" s="153">
        <v>1</v>
      </c>
      <c r="I1450" s="153" t="s">
        <v>1895</v>
      </c>
      <c r="J1450" s="153" t="s">
        <v>352</v>
      </c>
      <c r="K1450" s="153" t="s">
        <v>353</v>
      </c>
      <c r="L1450" s="153"/>
      <c r="M1450" s="153" t="s">
        <v>220</v>
      </c>
      <c r="N1450" s="153">
        <v>817000553</v>
      </c>
      <c r="O1450" s="155">
        <v>6133613</v>
      </c>
      <c r="P1450" s="7"/>
      <c r="Q1450" s="12">
        <f>+IF(IFERROR(VLOOKUP(Tabla3[[#This Row],[Column14]],Tabla4[[NIT]:[TOTAL CREDITO]],3,FALSE),0)="",0,IFERROR(VLOOKUP(Tabla3[[#This Row],[Column14]],Tabla4[[NIT]:[TOTAL CREDITO]],3,FALSE),0))</f>
        <v>252031088</v>
      </c>
      <c r="R1450" s="9">
        <f>+IFERROR(VLOOKUP(Tabla3[[#This Row],[Column14]],Tabla4[[NIT]:[TOTAL CREDITO]],6,FALSE),0)</f>
        <v>0</v>
      </c>
      <c r="S14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0" s="5"/>
      <c r="AL1450"/>
    </row>
    <row r="1451" spans="1:38" ht="15" customHeight="1">
      <c r="A1451" s="153" t="s">
        <v>1894</v>
      </c>
      <c r="B1451" s="154">
        <v>42986</v>
      </c>
      <c r="C1451" s="153" t="s">
        <v>1229</v>
      </c>
      <c r="D1451" s="153" t="s">
        <v>1546</v>
      </c>
      <c r="E1451" s="153" t="s">
        <v>1230</v>
      </c>
      <c r="F1451" s="153">
        <v>1</v>
      </c>
      <c r="G1451" s="153" t="s">
        <v>215</v>
      </c>
      <c r="H1451" s="153">
        <v>1</v>
      </c>
      <c r="I1451" s="153" t="s">
        <v>1895</v>
      </c>
      <c r="J1451" s="153" t="s">
        <v>352</v>
      </c>
      <c r="K1451" s="153" t="s">
        <v>472</v>
      </c>
      <c r="L1451" s="153"/>
      <c r="M1451" s="153" t="s">
        <v>220</v>
      </c>
      <c r="N1451" s="153">
        <v>817000553</v>
      </c>
      <c r="O1451" s="155">
        <v>6133613</v>
      </c>
      <c r="P1451" s="7"/>
      <c r="Q1451" s="12">
        <f>+IF(IFERROR(VLOOKUP(Tabla3[[#This Row],[Column14]],Tabla4[[NIT]:[TOTAL CREDITO]],3,FALSE),0)="",0,IFERROR(VLOOKUP(Tabla3[[#This Row],[Column14]],Tabla4[[NIT]:[TOTAL CREDITO]],3,FALSE),0))</f>
        <v>252031088</v>
      </c>
      <c r="R1451" s="9">
        <f>+IFERROR(VLOOKUP(Tabla3[[#This Row],[Column14]],Tabla4[[NIT]:[TOTAL CREDITO]],6,FALSE),0)</f>
        <v>0</v>
      </c>
      <c r="S14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1" s="5"/>
      <c r="AL1451"/>
    </row>
    <row r="1452" spans="1:38" ht="15" customHeight="1">
      <c r="A1452" s="153" t="s">
        <v>1894</v>
      </c>
      <c r="B1452" s="154">
        <v>42986</v>
      </c>
      <c r="C1452" s="153" t="s">
        <v>1229</v>
      </c>
      <c r="D1452" s="153" t="s">
        <v>1546</v>
      </c>
      <c r="E1452" s="153" t="s">
        <v>1230</v>
      </c>
      <c r="F1452" s="153">
        <v>2</v>
      </c>
      <c r="G1452" s="153" t="s">
        <v>215</v>
      </c>
      <c r="H1452" s="153">
        <v>2</v>
      </c>
      <c r="I1452" s="153" t="s">
        <v>1895</v>
      </c>
      <c r="J1452" s="153" t="s">
        <v>1428</v>
      </c>
      <c r="K1452" s="153" t="s">
        <v>32</v>
      </c>
      <c r="L1452" s="153"/>
      <c r="M1452" s="153" t="s">
        <v>220</v>
      </c>
      <c r="N1452" s="153">
        <v>817000553</v>
      </c>
      <c r="O1452" s="155">
        <v>3067227</v>
      </c>
      <c r="P1452" s="7"/>
      <c r="Q1452" s="12">
        <f>+IF(IFERROR(VLOOKUP(Tabla3[[#This Row],[Column14]],Tabla4[[NIT]:[TOTAL CREDITO]],3,FALSE),0)="",0,IFERROR(VLOOKUP(Tabla3[[#This Row],[Column14]],Tabla4[[NIT]:[TOTAL CREDITO]],3,FALSE),0))</f>
        <v>252031088</v>
      </c>
      <c r="R1452" s="9">
        <f>+IFERROR(VLOOKUP(Tabla3[[#This Row],[Column14]],Tabla4[[NIT]:[TOTAL CREDITO]],6,FALSE),0)</f>
        <v>0</v>
      </c>
      <c r="S14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2" s="5"/>
      <c r="AL1452"/>
    </row>
    <row r="1453" spans="1:38" ht="15" customHeight="1">
      <c r="A1453" s="153" t="s">
        <v>1894</v>
      </c>
      <c r="B1453" s="154">
        <v>42986</v>
      </c>
      <c r="C1453" s="153" t="s">
        <v>1229</v>
      </c>
      <c r="D1453" s="153" t="s">
        <v>1546</v>
      </c>
      <c r="E1453" s="153" t="s">
        <v>1230</v>
      </c>
      <c r="F1453" s="153">
        <v>1</v>
      </c>
      <c r="G1453" s="153" t="s">
        <v>215</v>
      </c>
      <c r="H1453" s="153">
        <v>1</v>
      </c>
      <c r="I1453" s="153" t="s">
        <v>1895</v>
      </c>
      <c r="J1453" s="153" t="s">
        <v>1433</v>
      </c>
      <c r="K1453" s="153" t="s">
        <v>1426</v>
      </c>
      <c r="L1453" s="153"/>
      <c r="M1453" s="153" t="s">
        <v>220</v>
      </c>
      <c r="N1453" s="153">
        <v>817000553</v>
      </c>
      <c r="O1453" s="155">
        <v>3941176</v>
      </c>
      <c r="P1453" s="7"/>
      <c r="Q1453" s="12">
        <f>+IF(IFERROR(VLOOKUP(Tabla3[[#This Row],[Column14]],Tabla4[[NIT]:[TOTAL CREDITO]],3,FALSE),0)="",0,IFERROR(VLOOKUP(Tabla3[[#This Row],[Column14]],Tabla4[[NIT]:[TOTAL CREDITO]],3,FALSE),0))</f>
        <v>252031088</v>
      </c>
      <c r="R1453" s="9">
        <f>+IFERROR(VLOOKUP(Tabla3[[#This Row],[Column14]],Tabla4[[NIT]:[TOTAL CREDITO]],6,FALSE),0)</f>
        <v>0</v>
      </c>
      <c r="S14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3" s="5"/>
      <c r="AL1453"/>
    </row>
    <row r="1454" spans="1:38" ht="15" customHeight="1">
      <c r="A1454" s="153" t="s">
        <v>1894</v>
      </c>
      <c r="B1454" s="154">
        <v>42986</v>
      </c>
      <c r="C1454" s="153" t="s">
        <v>1229</v>
      </c>
      <c r="D1454" s="153" t="s">
        <v>1546</v>
      </c>
      <c r="E1454" s="153" t="s">
        <v>1230</v>
      </c>
      <c r="F1454" s="153">
        <v>1</v>
      </c>
      <c r="G1454" s="153" t="s">
        <v>215</v>
      </c>
      <c r="H1454" s="153">
        <v>1</v>
      </c>
      <c r="I1454" s="153" t="s">
        <v>1895</v>
      </c>
      <c r="J1454" s="153" t="s">
        <v>1433</v>
      </c>
      <c r="K1454" s="153" t="s">
        <v>16</v>
      </c>
      <c r="L1454" s="153"/>
      <c r="M1454" s="153" t="s">
        <v>220</v>
      </c>
      <c r="N1454" s="153">
        <v>817000553</v>
      </c>
      <c r="O1454" s="155">
        <v>3941176</v>
      </c>
      <c r="P1454" s="7"/>
      <c r="Q1454" s="12">
        <f>+IF(IFERROR(VLOOKUP(Tabla3[[#This Row],[Column14]],Tabla4[[NIT]:[TOTAL CREDITO]],3,FALSE),0)="",0,IFERROR(VLOOKUP(Tabla3[[#This Row],[Column14]],Tabla4[[NIT]:[TOTAL CREDITO]],3,FALSE),0))</f>
        <v>252031088</v>
      </c>
      <c r="R1454" s="9">
        <f>+IFERROR(VLOOKUP(Tabla3[[#This Row],[Column14]],Tabla4[[NIT]:[TOTAL CREDITO]],6,FALSE),0)</f>
        <v>0</v>
      </c>
      <c r="S14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4" s="5"/>
      <c r="AL1454"/>
    </row>
    <row r="1455" spans="1:38" ht="15" customHeight="1">
      <c r="A1455" s="153" t="s">
        <v>1894</v>
      </c>
      <c r="B1455" s="154">
        <v>42986</v>
      </c>
      <c r="C1455" s="153" t="s">
        <v>1229</v>
      </c>
      <c r="D1455" s="153" t="s">
        <v>1546</v>
      </c>
      <c r="E1455" s="153" t="s">
        <v>1230</v>
      </c>
      <c r="F1455" s="153">
        <v>2</v>
      </c>
      <c r="G1455" s="153" t="s">
        <v>215</v>
      </c>
      <c r="H1455" s="153">
        <v>2</v>
      </c>
      <c r="I1455" s="153" t="s">
        <v>1895</v>
      </c>
      <c r="J1455" s="153" t="s">
        <v>1437</v>
      </c>
      <c r="K1455" s="153" t="s">
        <v>1436</v>
      </c>
      <c r="L1455" s="153"/>
      <c r="M1455" s="153" t="s">
        <v>220</v>
      </c>
      <c r="N1455" s="153">
        <v>817000553</v>
      </c>
      <c r="O1455" s="155">
        <v>3696639</v>
      </c>
      <c r="P1455" s="7"/>
      <c r="Q1455" s="12">
        <f>+IF(IFERROR(VLOOKUP(Tabla3[[#This Row],[Column14]],Tabla4[[NIT]:[TOTAL CREDITO]],3,FALSE),0)="",0,IFERROR(VLOOKUP(Tabla3[[#This Row],[Column14]],Tabla4[[NIT]:[TOTAL CREDITO]],3,FALSE),0))</f>
        <v>252031088</v>
      </c>
      <c r="R1455" s="9">
        <f>+IFERROR(VLOOKUP(Tabla3[[#This Row],[Column14]],Tabla4[[NIT]:[TOTAL CREDITO]],6,FALSE),0)</f>
        <v>0</v>
      </c>
      <c r="S14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5" s="5"/>
      <c r="AL1455"/>
    </row>
    <row r="1456" spans="1:38" ht="15" customHeight="1">
      <c r="A1456" s="153" t="s">
        <v>1894</v>
      </c>
      <c r="B1456" s="154">
        <v>42986</v>
      </c>
      <c r="C1456" s="153" t="s">
        <v>1229</v>
      </c>
      <c r="D1456" s="153" t="s">
        <v>1546</v>
      </c>
      <c r="E1456" s="153" t="s">
        <v>1230</v>
      </c>
      <c r="F1456" s="153">
        <v>3</v>
      </c>
      <c r="G1456" s="153" t="s">
        <v>215</v>
      </c>
      <c r="H1456" s="153">
        <v>3</v>
      </c>
      <c r="I1456" s="153" t="s">
        <v>1895</v>
      </c>
      <c r="J1456" s="153" t="s">
        <v>1437</v>
      </c>
      <c r="K1456" s="153" t="s">
        <v>1426</v>
      </c>
      <c r="L1456" s="153"/>
      <c r="M1456" s="153" t="s">
        <v>220</v>
      </c>
      <c r="N1456" s="153">
        <v>817000553</v>
      </c>
      <c r="O1456" s="155">
        <v>3696639</v>
      </c>
      <c r="P1456" s="7"/>
      <c r="Q1456" s="12">
        <f>+IF(IFERROR(VLOOKUP(Tabla3[[#This Row],[Column14]],Tabla4[[NIT]:[TOTAL CREDITO]],3,FALSE),0)="",0,IFERROR(VLOOKUP(Tabla3[[#This Row],[Column14]],Tabla4[[NIT]:[TOTAL CREDITO]],3,FALSE),0))</f>
        <v>252031088</v>
      </c>
      <c r="R1456" s="9">
        <f>+IFERROR(VLOOKUP(Tabla3[[#This Row],[Column14]],Tabla4[[NIT]:[TOTAL CREDITO]],6,FALSE),0)</f>
        <v>0</v>
      </c>
      <c r="S14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6" s="5"/>
      <c r="AL1456"/>
    </row>
    <row r="1457" spans="1:38" ht="15" customHeight="1">
      <c r="A1457" s="153" t="s">
        <v>1894</v>
      </c>
      <c r="B1457" s="154">
        <v>42986</v>
      </c>
      <c r="C1457" s="153" t="s">
        <v>1229</v>
      </c>
      <c r="D1457" s="153" t="s">
        <v>1546</v>
      </c>
      <c r="E1457" s="153" t="s">
        <v>1230</v>
      </c>
      <c r="F1457" s="153">
        <v>2</v>
      </c>
      <c r="G1457" s="153" t="s">
        <v>215</v>
      </c>
      <c r="H1457" s="153">
        <v>2</v>
      </c>
      <c r="I1457" s="153" t="s">
        <v>1895</v>
      </c>
      <c r="J1457" s="153" t="s">
        <v>1437</v>
      </c>
      <c r="K1457" s="153" t="s">
        <v>16</v>
      </c>
      <c r="L1457" s="153"/>
      <c r="M1457" s="153" t="s">
        <v>220</v>
      </c>
      <c r="N1457" s="153">
        <v>817000553</v>
      </c>
      <c r="O1457" s="155">
        <v>3696639</v>
      </c>
      <c r="P1457" s="7"/>
      <c r="Q1457" s="12">
        <f>+IF(IFERROR(VLOOKUP(Tabla3[[#This Row],[Column14]],Tabla4[[NIT]:[TOTAL CREDITO]],3,FALSE),0)="",0,IFERROR(VLOOKUP(Tabla3[[#This Row],[Column14]],Tabla4[[NIT]:[TOTAL CREDITO]],3,FALSE),0))</f>
        <v>252031088</v>
      </c>
      <c r="R1457" s="9">
        <f>+IFERROR(VLOOKUP(Tabla3[[#This Row],[Column14]],Tabla4[[NIT]:[TOTAL CREDITO]],6,FALSE),0)</f>
        <v>0</v>
      </c>
      <c r="S14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7" s="5"/>
      <c r="AL1457"/>
    </row>
    <row r="1458" spans="1:38" ht="15" customHeight="1">
      <c r="A1458" s="153" t="s">
        <v>1896</v>
      </c>
      <c r="B1458" s="154">
        <v>42986</v>
      </c>
      <c r="C1458" s="153" t="s">
        <v>1229</v>
      </c>
      <c r="D1458" s="153" t="s">
        <v>1602</v>
      </c>
      <c r="E1458" s="153" t="s">
        <v>1547</v>
      </c>
      <c r="F1458" s="153">
        <v>1</v>
      </c>
      <c r="G1458" s="153" t="s">
        <v>154</v>
      </c>
      <c r="H1458" s="153">
        <v>1</v>
      </c>
      <c r="I1458" s="153" t="s">
        <v>154</v>
      </c>
      <c r="J1458" s="153" t="s">
        <v>27</v>
      </c>
      <c r="K1458" s="153" t="s">
        <v>32</v>
      </c>
      <c r="L1458" s="153"/>
      <c r="M1458" s="153" t="s">
        <v>155</v>
      </c>
      <c r="N1458" s="153">
        <v>32259672</v>
      </c>
      <c r="O1458" s="155">
        <v>5789916</v>
      </c>
      <c r="P1458" s="7"/>
      <c r="Q1458" s="12">
        <f>+IF(IFERROR(VLOOKUP(Tabla3[[#This Row],[Column14]],Tabla4[[NIT]:[TOTAL CREDITO]],3,FALSE),0)="",0,IFERROR(VLOOKUP(Tabla3[[#This Row],[Column14]],Tabla4[[NIT]:[TOTAL CREDITO]],3,FALSE),0))</f>
        <v>5869909</v>
      </c>
      <c r="R1458" s="9">
        <f>+IFERROR(VLOOKUP(Tabla3[[#This Row],[Column14]],Tabla4[[NIT]:[TOTAL CREDITO]],6,FALSE),0)</f>
        <v>0</v>
      </c>
      <c r="S14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8" s="5"/>
      <c r="AL1458"/>
    </row>
    <row r="1459" spans="1:38" ht="15" customHeight="1">
      <c r="A1459" s="153" t="s">
        <v>1897</v>
      </c>
      <c r="B1459" s="154">
        <v>42989</v>
      </c>
      <c r="C1459" s="153" t="s">
        <v>1229</v>
      </c>
      <c r="D1459" s="153" t="s">
        <v>1546</v>
      </c>
      <c r="E1459" s="153" t="s">
        <v>1547</v>
      </c>
      <c r="F1459" s="153">
        <v>1</v>
      </c>
      <c r="G1459" s="153" t="s">
        <v>68</v>
      </c>
      <c r="H1459" s="153">
        <v>1</v>
      </c>
      <c r="I1459" s="153" t="s">
        <v>1898</v>
      </c>
      <c r="J1459" s="153" t="s">
        <v>14</v>
      </c>
      <c r="K1459" s="153" t="s">
        <v>16</v>
      </c>
      <c r="L1459" s="153"/>
      <c r="M1459" s="153" t="s">
        <v>205</v>
      </c>
      <c r="N1459" s="153">
        <v>9398760</v>
      </c>
      <c r="O1459" s="155">
        <v>3360504</v>
      </c>
      <c r="P1459" s="7"/>
      <c r="Q1459" s="12">
        <f>+IF(IFERROR(VLOOKUP(Tabla3[[#This Row],[Column14]],Tabla4[[NIT]:[TOTAL CREDITO]],3,FALSE),0)="",0,IFERROR(VLOOKUP(Tabla3[[#This Row],[Column14]],Tabla4[[NIT]:[TOTAL CREDITO]],3,FALSE),0))</f>
        <v>35294345</v>
      </c>
      <c r="R1459" s="9">
        <f>+IFERROR(VLOOKUP(Tabla3[[#This Row],[Column14]],Tabla4[[NIT]:[TOTAL CREDITO]],6,FALSE),0)</f>
        <v>0</v>
      </c>
      <c r="S14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59" s="5"/>
      <c r="AL1459"/>
    </row>
    <row r="1460" spans="1:38" ht="15" customHeight="1">
      <c r="A1460" s="153" t="s">
        <v>1897</v>
      </c>
      <c r="B1460" s="154">
        <v>42989</v>
      </c>
      <c r="C1460" s="153" t="s">
        <v>1229</v>
      </c>
      <c r="D1460" s="153" t="s">
        <v>1546</v>
      </c>
      <c r="E1460" s="153" t="s">
        <v>1547</v>
      </c>
      <c r="F1460" s="153">
        <v>1</v>
      </c>
      <c r="G1460" s="153" t="s">
        <v>68</v>
      </c>
      <c r="H1460" s="153">
        <v>1</v>
      </c>
      <c r="I1460" s="153" t="s">
        <v>1898</v>
      </c>
      <c r="J1460" s="153" t="s">
        <v>14</v>
      </c>
      <c r="K1460" s="153" t="s">
        <v>15</v>
      </c>
      <c r="L1460" s="153"/>
      <c r="M1460" s="153" t="s">
        <v>205</v>
      </c>
      <c r="N1460" s="153">
        <v>9398760</v>
      </c>
      <c r="O1460" s="155">
        <v>3360504</v>
      </c>
      <c r="P1460" s="7"/>
      <c r="Q1460" s="12">
        <f>+IF(IFERROR(VLOOKUP(Tabla3[[#This Row],[Column14]],Tabla4[[NIT]:[TOTAL CREDITO]],3,FALSE),0)="",0,IFERROR(VLOOKUP(Tabla3[[#This Row],[Column14]],Tabla4[[NIT]:[TOTAL CREDITO]],3,FALSE),0))</f>
        <v>35294345</v>
      </c>
      <c r="R1460" s="9">
        <f>+IFERROR(VLOOKUP(Tabla3[[#This Row],[Column14]],Tabla4[[NIT]:[TOTAL CREDITO]],6,FALSE),0)</f>
        <v>0</v>
      </c>
      <c r="S14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0" s="5"/>
      <c r="AL1460"/>
    </row>
    <row r="1461" spans="1:38" ht="15" customHeight="1">
      <c r="A1461" s="153" t="s">
        <v>1897</v>
      </c>
      <c r="B1461" s="154">
        <v>42989</v>
      </c>
      <c r="C1461" s="153" t="s">
        <v>1229</v>
      </c>
      <c r="D1461" s="153" t="s">
        <v>1546</v>
      </c>
      <c r="E1461" s="153" t="s">
        <v>1547</v>
      </c>
      <c r="F1461" s="153">
        <v>1</v>
      </c>
      <c r="G1461" s="153" t="s">
        <v>68</v>
      </c>
      <c r="H1461" s="153">
        <v>1</v>
      </c>
      <c r="I1461" s="153" t="s">
        <v>1898</v>
      </c>
      <c r="J1461" s="153" t="s">
        <v>14</v>
      </c>
      <c r="K1461" s="153" t="s">
        <v>1420</v>
      </c>
      <c r="L1461" s="153"/>
      <c r="M1461" s="153" t="s">
        <v>205</v>
      </c>
      <c r="N1461" s="153">
        <v>9398760</v>
      </c>
      <c r="O1461" s="155">
        <v>3360504</v>
      </c>
      <c r="P1461" s="7"/>
      <c r="Q1461" s="12">
        <f>+IF(IFERROR(VLOOKUP(Tabla3[[#This Row],[Column14]],Tabla4[[NIT]:[TOTAL CREDITO]],3,FALSE),0)="",0,IFERROR(VLOOKUP(Tabla3[[#This Row],[Column14]],Tabla4[[NIT]:[TOTAL CREDITO]],3,FALSE),0))</f>
        <v>35294345</v>
      </c>
      <c r="R1461" s="9">
        <f>+IFERROR(VLOOKUP(Tabla3[[#This Row],[Column14]],Tabla4[[NIT]:[TOTAL CREDITO]],6,FALSE),0)</f>
        <v>0</v>
      </c>
      <c r="S14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1" s="5"/>
      <c r="AL1461"/>
    </row>
    <row r="1462" spans="1:38" ht="15" customHeight="1">
      <c r="A1462" s="153" t="s">
        <v>1897</v>
      </c>
      <c r="B1462" s="154">
        <v>42989</v>
      </c>
      <c r="C1462" s="153" t="s">
        <v>1229</v>
      </c>
      <c r="D1462" s="153" t="s">
        <v>1546</v>
      </c>
      <c r="E1462" s="153" t="s">
        <v>1547</v>
      </c>
      <c r="F1462" s="153">
        <v>1</v>
      </c>
      <c r="G1462" s="153" t="s">
        <v>68</v>
      </c>
      <c r="H1462" s="153">
        <v>1</v>
      </c>
      <c r="I1462" s="153" t="s">
        <v>1898</v>
      </c>
      <c r="J1462" s="153" t="s">
        <v>1422</v>
      </c>
      <c r="K1462" s="153" t="s">
        <v>1423</v>
      </c>
      <c r="L1462" s="153"/>
      <c r="M1462" s="153" t="s">
        <v>205</v>
      </c>
      <c r="N1462" s="153">
        <v>9398760</v>
      </c>
      <c r="O1462" s="155">
        <v>7730252</v>
      </c>
      <c r="P1462" s="7"/>
      <c r="Q1462" s="12">
        <f>+IF(IFERROR(VLOOKUP(Tabla3[[#This Row],[Column14]],Tabla4[[NIT]:[TOTAL CREDITO]],3,FALSE),0)="",0,IFERROR(VLOOKUP(Tabla3[[#This Row],[Column14]],Tabla4[[NIT]:[TOTAL CREDITO]],3,FALSE),0))</f>
        <v>35294345</v>
      </c>
      <c r="R1462" s="9">
        <f>+IFERROR(VLOOKUP(Tabla3[[#This Row],[Column14]],Tabla4[[NIT]:[TOTAL CREDITO]],6,FALSE),0)</f>
        <v>0</v>
      </c>
      <c r="S14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2" s="5"/>
      <c r="AL1462"/>
    </row>
    <row r="1463" spans="1:38" ht="15" customHeight="1">
      <c r="A1463" s="153" t="s">
        <v>1897</v>
      </c>
      <c r="B1463" s="154">
        <v>42989</v>
      </c>
      <c r="C1463" s="153" t="s">
        <v>1229</v>
      </c>
      <c r="D1463" s="153" t="s">
        <v>1546</v>
      </c>
      <c r="E1463" s="153" t="s">
        <v>1547</v>
      </c>
      <c r="F1463" s="153">
        <v>1</v>
      </c>
      <c r="G1463" s="153" t="s">
        <v>68</v>
      </c>
      <c r="H1463" s="153">
        <v>1</v>
      </c>
      <c r="I1463" s="153" t="s">
        <v>1898</v>
      </c>
      <c r="J1463" s="153" t="s">
        <v>352</v>
      </c>
      <c r="K1463" s="153" t="s">
        <v>17</v>
      </c>
      <c r="L1463" s="153"/>
      <c r="M1463" s="153" t="s">
        <v>205</v>
      </c>
      <c r="N1463" s="153">
        <v>9398760</v>
      </c>
      <c r="O1463" s="155">
        <v>6133613</v>
      </c>
      <c r="P1463" s="7"/>
      <c r="Q1463" s="12">
        <f>+IF(IFERROR(VLOOKUP(Tabla3[[#This Row],[Column14]],Tabla4[[NIT]:[TOTAL CREDITO]],3,FALSE),0)="",0,IFERROR(VLOOKUP(Tabla3[[#This Row],[Column14]],Tabla4[[NIT]:[TOTAL CREDITO]],3,FALSE),0))</f>
        <v>35294345</v>
      </c>
      <c r="R1463" s="9">
        <f>+IFERROR(VLOOKUP(Tabla3[[#This Row],[Column14]],Tabla4[[NIT]:[TOTAL CREDITO]],6,FALSE),0)</f>
        <v>0</v>
      </c>
      <c r="S14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3" s="5"/>
      <c r="AL1463"/>
    </row>
    <row r="1464" spans="1:38" ht="15" customHeight="1">
      <c r="A1464" s="153" t="s">
        <v>1897</v>
      </c>
      <c r="B1464" s="154">
        <v>42989</v>
      </c>
      <c r="C1464" s="153" t="s">
        <v>1229</v>
      </c>
      <c r="D1464" s="153" t="s">
        <v>1546</v>
      </c>
      <c r="E1464" s="153" t="s">
        <v>1547</v>
      </c>
      <c r="F1464" s="153">
        <v>1</v>
      </c>
      <c r="G1464" s="153" t="s">
        <v>68</v>
      </c>
      <c r="H1464" s="153">
        <v>1</v>
      </c>
      <c r="I1464" s="153" t="s">
        <v>1898</v>
      </c>
      <c r="J1464" s="153" t="s">
        <v>1437</v>
      </c>
      <c r="K1464" s="153" t="s">
        <v>1426</v>
      </c>
      <c r="L1464" s="153"/>
      <c r="M1464" s="153" t="s">
        <v>205</v>
      </c>
      <c r="N1464" s="153">
        <v>9398760</v>
      </c>
      <c r="O1464" s="155">
        <v>3696639</v>
      </c>
      <c r="P1464" s="7"/>
      <c r="Q1464" s="12">
        <f>+IF(IFERROR(VLOOKUP(Tabla3[[#This Row],[Column14]],Tabla4[[NIT]:[TOTAL CREDITO]],3,FALSE),0)="",0,IFERROR(VLOOKUP(Tabla3[[#This Row],[Column14]],Tabla4[[NIT]:[TOTAL CREDITO]],3,FALSE),0))</f>
        <v>35294345</v>
      </c>
      <c r="R1464" s="9">
        <f>+IFERROR(VLOOKUP(Tabla3[[#This Row],[Column14]],Tabla4[[NIT]:[TOTAL CREDITO]],6,FALSE),0)</f>
        <v>0</v>
      </c>
      <c r="S14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4" s="5"/>
      <c r="AL1464"/>
    </row>
    <row r="1465" spans="1:38" ht="15" customHeight="1">
      <c r="A1465" s="153" t="s">
        <v>1897</v>
      </c>
      <c r="B1465" s="154">
        <v>42989</v>
      </c>
      <c r="C1465" s="153" t="s">
        <v>1229</v>
      </c>
      <c r="D1465" s="153" t="s">
        <v>1546</v>
      </c>
      <c r="E1465" s="153" t="s">
        <v>1547</v>
      </c>
      <c r="F1465" s="153">
        <v>1</v>
      </c>
      <c r="G1465" s="153" t="s">
        <v>68</v>
      </c>
      <c r="H1465" s="153">
        <v>1</v>
      </c>
      <c r="I1465" s="153" t="s">
        <v>1898</v>
      </c>
      <c r="J1465" s="153" t="s">
        <v>1437</v>
      </c>
      <c r="K1465" s="153" t="s">
        <v>1438</v>
      </c>
      <c r="L1465" s="153"/>
      <c r="M1465" s="153" t="s">
        <v>205</v>
      </c>
      <c r="N1465" s="153">
        <v>9398760</v>
      </c>
      <c r="O1465" s="155">
        <v>3696639</v>
      </c>
      <c r="P1465" s="7"/>
      <c r="Q1465" s="12">
        <f>+IF(IFERROR(VLOOKUP(Tabla3[[#This Row],[Column14]],Tabla4[[NIT]:[TOTAL CREDITO]],3,FALSE),0)="",0,IFERROR(VLOOKUP(Tabla3[[#This Row],[Column14]],Tabla4[[NIT]:[TOTAL CREDITO]],3,FALSE),0))</f>
        <v>35294345</v>
      </c>
      <c r="R1465" s="9">
        <f>+IFERROR(VLOOKUP(Tabla3[[#This Row],[Column14]],Tabla4[[NIT]:[TOTAL CREDITO]],6,FALSE),0)</f>
        <v>0</v>
      </c>
      <c r="S14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5" s="5"/>
      <c r="AL1465"/>
    </row>
    <row r="1466" spans="1:38" ht="15" customHeight="1">
      <c r="A1466" s="153" t="s">
        <v>1897</v>
      </c>
      <c r="B1466" s="154">
        <v>42989</v>
      </c>
      <c r="C1466" s="153" t="s">
        <v>1229</v>
      </c>
      <c r="D1466" s="153" t="s">
        <v>1546</v>
      </c>
      <c r="E1466" s="153" t="s">
        <v>1547</v>
      </c>
      <c r="F1466" s="153">
        <v>1</v>
      </c>
      <c r="G1466" s="153" t="s">
        <v>68</v>
      </c>
      <c r="H1466" s="153">
        <v>1</v>
      </c>
      <c r="I1466" s="153" t="s">
        <v>1898</v>
      </c>
      <c r="J1466" s="153" t="s">
        <v>1437</v>
      </c>
      <c r="K1466" s="153" t="s">
        <v>16</v>
      </c>
      <c r="L1466" s="153"/>
      <c r="M1466" s="153" t="s">
        <v>205</v>
      </c>
      <c r="N1466" s="153">
        <v>9398760</v>
      </c>
      <c r="O1466" s="155">
        <v>3696639</v>
      </c>
      <c r="P1466" s="7"/>
      <c r="Q1466" s="12">
        <f>+IF(IFERROR(VLOOKUP(Tabla3[[#This Row],[Column14]],Tabla4[[NIT]:[TOTAL CREDITO]],3,FALSE),0)="",0,IFERROR(VLOOKUP(Tabla3[[#This Row],[Column14]],Tabla4[[NIT]:[TOTAL CREDITO]],3,FALSE),0))</f>
        <v>35294345</v>
      </c>
      <c r="R1466" s="9">
        <f>+IFERROR(VLOOKUP(Tabla3[[#This Row],[Column14]],Tabla4[[NIT]:[TOTAL CREDITO]],6,FALSE),0)</f>
        <v>0</v>
      </c>
      <c r="S14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6" s="5"/>
      <c r="AL1466"/>
    </row>
    <row r="1467" spans="1:38" ht="15" customHeight="1">
      <c r="A1467" s="153" t="s">
        <v>1899</v>
      </c>
      <c r="B1467" s="154">
        <v>42989</v>
      </c>
      <c r="C1467" s="153" t="s">
        <v>1229</v>
      </c>
      <c r="D1467" s="153" t="s">
        <v>1546</v>
      </c>
      <c r="E1467" s="153" t="s">
        <v>1547</v>
      </c>
      <c r="F1467" s="153">
        <v>1</v>
      </c>
      <c r="G1467" s="153" t="s">
        <v>68</v>
      </c>
      <c r="H1467" s="153">
        <v>1</v>
      </c>
      <c r="I1467" s="153" t="s">
        <v>1900</v>
      </c>
      <c r="J1467" s="153" t="s">
        <v>14</v>
      </c>
      <c r="K1467" s="153" t="s">
        <v>17</v>
      </c>
      <c r="L1467" s="153"/>
      <c r="M1467" s="153" t="s">
        <v>67</v>
      </c>
      <c r="N1467" s="153">
        <v>9398760</v>
      </c>
      <c r="O1467" s="155">
        <v>3360504</v>
      </c>
      <c r="P1467" s="7"/>
      <c r="Q1467" s="12">
        <f>+IF(IFERROR(VLOOKUP(Tabla3[[#This Row],[Column14]],Tabla4[[NIT]:[TOTAL CREDITO]],3,FALSE),0)="",0,IFERROR(VLOOKUP(Tabla3[[#This Row],[Column14]],Tabla4[[NIT]:[TOTAL CREDITO]],3,FALSE),0))</f>
        <v>35294345</v>
      </c>
      <c r="R1467" s="9">
        <f>+IFERROR(VLOOKUP(Tabla3[[#This Row],[Column14]],Tabla4[[NIT]:[TOTAL CREDITO]],6,FALSE),0)</f>
        <v>0</v>
      </c>
      <c r="S14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7" s="5"/>
      <c r="AL1467"/>
    </row>
    <row r="1468" spans="1:38" ht="15" customHeight="1">
      <c r="A1468" s="153" t="s">
        <v>1899</v>
      </c>
      <c r="B1468" s="154">
        <v>42989</v>
      </c>
      <c r="C1468" s="153" t="s">
        <v>1229</v>
      </c>
      <c r="D1468" s="153" t="s">
        <v>1546</v>
      </c>
      <c r="E1468" s="153" t="s">
        <v>1547</v>
      </c>
      <c r="F1468" s="153">
        <v>1</v>
      </c>
      <c r="G1468" s="153" t="s">
        <v>68</v>
      </c>
      <c r="H1468" s="153">
        <v>1</v>
      </c>
      <c r="I1468" s="153" t="s">
        <v>1900</v>
      </c>
      <c r="J1468" s="153" t="s">
        <v>14</v>
      </c>
      <c r="K1468" s="153" t="s">
        <v>16</v>
      </c>
      <c r="L1468" s="153"/>
      <c r="M1468" s="153" t="s">
        <v>67</v>
      </c>
      <c r="N1468" s="153">
        <v>9398760</v>
      </c>
      <c r="O1468" s="155">
        <v>3360504</v>
      </c>
      <c r="P1468" s="7"/>
      <c r="Q1468" s="12">
        <f>+IF(IFERROR(VLOOKUP(Tabla3[[#This Row],[Column14]],Tabla4[[NIT]:[TOTAL CREDITO]],3,FALSE),0)="",0,IFERROR(VLOOKUP(Tabla3[[#This Row],[Column14]],Tabla4[[NIT]:[TOTAL CREDITO]],3,FALSE),0))</f>
        <v>35294345</v>
      </c>
      <c r="R1468" s="9">
        <f>+IFERROR(VLOOKUP(Tabla3[[#This Row],[Column14]],Tabla4[[NIT]:[TOTAL CREDITO]],6,FALSE),0)</f>
        <v>0</v>
      </c>
      <c r="S14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8" s="5"/>
      <c r="AL1468"/>
    </row>
    <row r="1469" spans="1:38" ht="15" customHeight="1">
      <c r="A1469" s="153" t="s">
        <v>1899</v>
      </c>
      <c r="B1469" s="154">
        <v>42989</v>
      </c>
      <c r="C1469" s="153" t="s">
        <v>1229</v>
      </c>
      <c r="D1469" s="153" t="s">
        <v>1546</v>
      </c>
      <c r="E1469" s="153" t="s">
        <v>1547</v>
      </c>
      <c r="F1469" s="153">
        <v>1</v>
      </c>
      <c r="G1469" s="153" t="s">
        <v>68</v>
      </c>
      <c r="H1469" s="153">
        <v>1</v>
      </c>
      <c r="I1469" s="153" t="s">
        <v>1900</v>
      </c>
      <c r="J1469" s="153" t="s">
        <v>14</v>
      </c>
      <c r="K1469" s="153" t="s">
        <v>15</v>
      </c>
      <c r="L1469" s="153"/>
      <c r="M1469" s="153" t="s">
        <v>67</v>
      </c>
      <c r="N1469" s="153">
        <v>9398760</v>
      </c>
      <c r="O1469" s="155">
        <v>3360504</v>
      </c>
      <c r="P1469" s="7"/>
      <c r="Q1469" s="12">
        <f>+IF(IFERROR(VLOOKUP(Tabla3[[#This Row],[Column14]],Tabla4[[NIT]:[TOTAL CREDITO]],3,FALSE),0)="",0,IFERROR(VLOOKUP(Tabla3[[#This Row],[Column14]],Tabla4[[NIT]:[TOTAL CREDITO]],3,FALSE),0))</f>
        <v>35294345</v>
      </c>
      <c r="R1469" s="9">
        <f>+IFERROR(VLOOKUP(Tabla3[[#This Row],[Column14]],Tabla4[[NIT]:[TOTAL CREDITO]],6,FALSE),0)</f>
        <v>0</v>
      </c>
      <c r="S14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69" s="5"/>
      <c r="AL1469"/>
    </row>
    <row r="1470" spans="1:38" ht="15" customHeight="1">
      <c r="A1470" s="153" t="s">
        <v>1899</v>
      </c>
      <c r="B1470" s="154">
        <v>42989</v>
      </c>
      <c r="C1470" s="153" t="s">
        <v>1229</v>
      </c>
      <c r="D1470" s="153" t="s">
        <v>1546</v>
      </c>
      <c r="E1470" s="153" t="s">
        <v>1547</v>
      </c>
      <c r="F1470" s="153">
        <v>1</v>
      </c>
      <c r="G1470" s="153" t="s">
        <v>68</v>
      </c>
      <c r="H1470" s="153">
        <v>1</v>
      </c>
      <c r="I1470" s="153" t="s">
        <v>1900</v>
      </c>
      <c r="J1470" s="153" t="s">
        <v>14</v>
      </c>
      <c r="K1470" s="153" t="s">
        <v>1420</v>
      </c>
      <c r="L1470" s="153"/>
      <c r="M1470" s="153" t="s">
        <v>67</v>
      </c>
      <c r="N1470" s="153">
        <v>9398760</v>
      </c>
      <c r="O1470" s="155">
        <v>3360504</v>
      </c>
      <c r="P1470" s="7"/>
      <c r="Q1470" s="12">
        <f>+IF(IFERROR(VLOOKUP(Tabla3[[#This Row],[Column14]],Tabla4[[NIT]:[TOTAL CREDITO]],3,FALSE),0)="",0,IFERROR(VLOOKUP(Tabla3[[#This Row],[Column14]],Tabla4[[NIT]:[TOTAL CREDITO]],3,FALSE),0))</f>
        <v>35294345</v>
      </c>
      <c r="R1470" s="9">
        <f>+IFERROR(VLOOKUP(Tabla3[[#This Row],[Column14]],Tabla4[[NIT]:[TOTAL CREDITO]],6,FALSE),0)</f>
        <v>0</v>
      </c>
      <c r="S14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0" s="5"/>
      <c r="AL1470"/>
    </row>
    <row r="1471" spans="1:38" ht="15" customHeight="1">
      <c r="A1471" s="153" t="s">
        <v>1899</v>
      </c>
      <c r="B1471" s="154">
        <v>42989</v>
      </c>
      <c r="C1471" s="153" t="s">
        <v>1229</v>
      </c>
      <c r="D1471" s="153" t="s">
        <v>1546</v>
      </c>
      <c r="E1471" s="153" t="s">
        <v>1547</v>
      </c>
      <c r="F1471" s="153">
        <v>2</v>
      </c>
      <c r="G1471" s="153" t="s">
        <v>68</v>
      </c>
      <c r="H1471" s="153">
        <v>2</v>
      </c>
      <c r="I1471" s="153" t="s">
        <v>1900</v>
      </c>
      <c r="J1471" s="153" t="s">
        <v>27</v>
      </c>
      <c r="K1471" s="153" t="s">
        <v>32</v>
      </c>
      <c r="L1471" s="153"/>
      <c r="M1471" s="153" t="s">
        <v>67</v>
      </c>
      <c r="N1471" s="153">
        <v>9398760</v>
      </c>
      <c r="O1471" s="155">
        <v>5789916</v>
      </c>
      <c r="P1471" s="7"/>
      <c r="Q1471" s="12">
        <f>+IF(IFERROR(VLOOKUP(Tabla3[[#This Row],[Column14]],Tabla4[[NIT]:[TOTAL CREDITO]],3,FALSE),0)="",0,IFERROR(VLOOKUP(Tabla3[[#This Row],[Column14]],Tabla4[[NIT]:[TOTAL CREDITO]],3,FALSE),0))</f>
        <v>35294345</v>
      </c>
      <c r="R1471" s="9">
        <f>+IFERROR(VLOOKUP(Tabla3[[#This Row],[Column14]],Tabla4[[NIT]:[TOTAL CREDITO]],6,FALSE),0)</f>
        <v>0</v>
      </c>
      <c r="S14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1" s="5"/>
      <c r="AL1471"/>
    </row>
    <row r="1472" spans="1:38" ht="15" customHeight="1">
      <c r="A1472" s="153" t="s">
        <v>1899</v>
      </c>
      <c r="B1472" s="154">
        <v>42989</v>
      </c>
      <c r="C1472" s="153" t="s">
        <v>1229</v>
      </c>
      <c r="D1472" s="153" t="s">
        <v>1546</v>
      </c>
      <c r="E1472" s="153" t="s">
        <v>1547</v>
      </c>
      <c r="F1472" s="153">
        <v>2</v>
      </c>
      <c r="G1472" s="153" t="s">
        <v>68</v>
      </c>
      <c r="H1472" s="153">
        <v>2</v>
      </c>
      <c r="I1472" s="153" t="s">
        <v>1900</v>
      </c>
      <c r="J1472" s="153" t="s">
        <v>27</v>
      </c>
      <c r="K1472" s="153" t="s">
        <v>16</v>
      </c>
      <c r="L1472" s="153"/>
      <c r="M1472" s="153" t="s">
        <v>67</v>
      </c>
      <c r="N1472" s="153">
        <v>9398760</v>
      </c>
      <c r="O1472" s="155">
        <v>5789916</v>
      </c>
      <c r="P1472" s="7"/>
      <c r="Q1472" s="12">
        <f>+IF(IFERROR(VLOOKUP(Tabla3[[#This Row],[Column14]],Tabla4[[NIT]:[TOTAL CREDITO]],3,FALSE),0)="",0,IFERROR(VLOOKUP(Tabla3[[#This Row],[Column14]],Tabla4[[NIT]:[TOTAL CREDITO]],3,FALSE),0))</f>
        <v>35294345</v>
      </c>
      <c r="R1472" s="9">
        <f>+IFERROR(VLOOKUP(Tabla3[[#This Row],[Column14]],Tabla4[[NIT]:[TOTAL CREDITO]],6,FALSE),0)</f>
        <v>0</v>
      </c>
      <c r="S14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2" s="5"/>
      <c r="AL1472"/>
    </row>
    <row r="1473" spans="1:38" ht="15" customHeight="1">
      <c r="A1473" s="153" t="s">
        <v>1899</v>
      </c>
      <c r="B1473" s="154">
        <v>42989</v>
      </c>
      <c r="C1473" s="153" t="s">
        <v>1229</v>
      </c>
      <c r="D1473" s="153" t="s">
        <v>1546</v>
      </c>
      <c r="E1473" s="153" t="s">
        <v>1547</v>
      </c>
      <c r="F1473" s="153">
        <v>1</v>
      </c>
      <c r="G1473" s="153" t="s">
        <v>68</v>
      </c>
      <c r="H1473" s="153">
        <v>1</v>
      </c>
      <c r="I1473" s="153" t="s">
        <v>1900</v>
      </c>
      <c r="J1473" s="153" t="s">
        <v>27</v>
      </c>
      <c r="K1473" s="153" t="s">
        <v>26</v>
      </c>
      <c r="L1473" s="153"/>
      <c r="M1473" s="153" t="s">
        <v>67</v>
      </c>
      <c r="N1473" s="153">
        <v>9398760</v>
      </c>
      <c r="O1473" s="155">
        <v>5789916</v>
      </c>
      <c r="P1473" s="7"/>
      <c r="Q1473" s="12">
        <f>+IF(IFERROR(VLOOKUP(Tabla3[[#This Row],[Column14]],Tabla4[[NIT]:[TOTAL CREDITO]],3,FALSE),0)="",0,IFERROR(VLOOKUP(Tabla3[[#This Row],[Column14]],Tabla4[[NIT]:[TOTAL CREDITO]],3,FALSE),0))</f>
        <v>35294345</v>
      </c>
      <c r="R1473" s="9">
        <f>+IFERROR(VLOOKUP(Tabla3[[#This Row],[Column14]],Tabla4[[NIT]:[TOTAL CREDITO]],6,FALSE),0)</f>
        <v>0</v>
      </c>
      <c r="S14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3" s="5"/>
      <c r="AL1473"/>
    </row>
    <row r="1474" spans="1:38" ht="15" customHeight="1">
      <c r="A1474" s="153" t="s">
        <v>1899</v>
      </c>
      <c r="B1474" s="154">
        <v>42989</v>
      </c>
      <c r="C1474" s="153" t="s">
        <v>1229</v>
      </c>
      <c r="D1474" s="153" t="s">
        <v>1546</v>
      </c>
      <c r="E1474" s="153" t="s">
        <v>1547</v>
      </c>
      <c r="F1474" s="153">
        <v>1</v>
      </c>
      <c r="G1474" s="153" t="s">
        <v>68</v>
      </c>
      <c r="H1474" s="153">
        <v>1</v>
      </c>
      <c r="I1474" s="153" t="s">
        <v>1900</v>
      </c>
      <c r="J1474" s="153" t="s">
        <v>10</v>
      </c>
      <c r="K1474" s="153" t="s">
        <v>11</v>
      </c>
      <c r="L1474" s="153"/>
      <c r="M1474" s="153" t="s">
        <v>67</v>
      </c>
      <c r="N1474" s="153">
        <v>9398760</v>
      </c>
      <c r="O1474" s="155">
        <v>7554622</v>
      </c>
      <c r="P1474" s="7"/>
      <c r="Q1474" s="12">
        <f>+IF(IFERROR(VLOOKUP(Tabla3[[#This Row],[Column14]],Tabla4[[NIT]:[TOTAL CREDITO]],3,FALSE),0)="",0,IFERROR(VLOOKUP(Tabla3[[#This Row],[Column14]],Tabla4[[NIT]:[TOTAL CREDITO]],3,FALSE),0))</f>
        <v>35294345</v>
      </c>
      <c r="R1474" s="9">
        <f>+IFERROR(VLOOKUP(Tabla3[[#This Row],[Column14]],Tabla4[[NIT]:[TOTAL CREDITO]],6,FALSE),0)</f>
        <v>0</v>
      </c>
      <c r="S14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4" s="5"/>
      <c r="AL1474"/>
    </row>
    <row r="1475" spans="1:38" ht="15" customHeight="1">
      <c r="A1475" s="153" t="s">
        <v>1899</v>
      </c>
      <c r="B1475" s="154">
        <v>42989</v>
      </c>
      <c r="C1475" s="153" t="s">
        <v>1229</v>
      </c>
      <c r="D1475" s="153" t="s">
        <v>1546</v>
      </c>
      <c r="E1475" s="153" t="s">
        <v>1547</v>
      </c>
      <c r="F1475" s="153">
        <v>1</v>
      </c>
      <c r="G1475" s="153" t="s">
        <v>68</v>
      </c>
      <c r="H1475" s="153">
        <v>1</v>
      </c>
      <c r="I1475" s="153" t="s">
        <v>1900</v>
      </c>
      <c r="J1475" s="153" t="s">
        <v>1422</v>
      </c>
      <c r="K1475" s="153" t="s">
        <v>1423</v>
      </c>
      <c r="L1475" s="153"/>
      <c r="M1475" s="153" t="s">
        <v>67</v>
      </c>
      <c r="N1475" s="153">
        <v>9398760</v>
      </c>
      <c r="O1475" s="155">
        <v>7730252</v>
      </c>
      <c r="P1475" s="7"/>
      <c r="Q1475" s="12">
        <f>+IF(IFERROR(VLOOKUP(Tabla3[[#This Row],[Column14]],Tabla4[[NIT]:[TOTAL CREDITO]],3,FALSE),0)="",0,IFERROR(VLOOKUP(Tabla3[[#This Row],[Column14]],Tabla4[[NIT]:[TOTAL CREDITO]],3,FALSE),0))</f>
        <v>35294345</v>
      </c>
      <c r="R1475" s="9">
        <f>+IFERROR(VLOOKUP(Tabla3[[#This Row],[Column14]],Tabla4[[NIT]:[TOTAL CREDITO]],6,FALSE),0)</f>
        <v>0</v>
      </c>
      <c r="S14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5" s="5"/>
      <c r="AL1475"/>
    </row>
    <row r="1476" spans="1:38" ht="15" customHeight="1">
      <c r="A1476" s="153" t="s">
        <v>1899</v>
      </c>
      <c r="B1476" s="154">
        <v>42989</v>
      </c>
      <c r="C1476" s="153" t="s">
        <v>1229</v>
      </c>
      <c r="D1476" s="153" t="s">
        <v>1546</v>
      </c>
      <c r="E1476" s="153" t="s">
        <v>1547</v>
      </c>
      <c r="F1476" s="153">
        <v>1</v>
      </c>
      <c r="G1476" s="153" t="s">
        <v>68</v>
      </c>
      <c r="H1476" s="153">
        <v>1</v>
      </c>
      <c r="I1476" s="153" t="s">
        <v>1900</v>
      </c>
      <c r="J1476" s="153" t="s">
        <v>352</v>
      </c>
      <c r="K1476" s="153" t="s">
        <v>353</v>
      </c>
      <c r="L1476" s="153"/>
      <c r="M1476" s="153" t="s">
        <v>67</v>
      </c>
      <c r="N1476" s="153">
        <v>9398760</v>
      </c>
      <c r="O1476" s="155">
        <v>6133613</v>
      </c>
      <c r="P1476" s="7"/>
      <c r="Q1476" s="12">
        <f>+IF(IFERROR(VLOOKUP(Tabla3[[#This Row],[Column14]],Tabla4[[NIT]:[TOTAL CREDITO]],3,FALSE),0)="",0,IFERROR(VLOOKUP(Tabla3[[#This Row],[Column14]],Tabla4[[NIT]:[TOTAL CREDITO]],3,FALSE),0))</f>
        <v>35294345</v>
      </c>
      <c r="R1476" s="9">
        <f>+IFERROR(VLOOKUP(Tabla3[[#This Row],[Column14]],Tabla4[[NIT]:[TOTAL CREDITO]],6,FALSE),0)</f>
        <v>0</v>
      </c>
      <c r="S14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6" s="5"/>
      <c r="AL1476"/>
    </row>
    <row r="1477" spans="1:38" ht="15" customHeight="1">
      <c r="A1477" s="153" t="s">
        <v>1899</v>
      </c>
      <c r="B1477" s="154">
        <v>42989</v>
      </c>
      <c r="C1477" s="153" t="s">
        <v>1229</v>
      </c>
      <c r="D1477" s="153" t="s">
        <v>1546</v>
      </c>
      <c r="E1477" s="153" t="s">
        <v>1547</v>
      </c>
      <c r="F1477" s="153">
        <v>1</v>
      </c>
      <c r="G1477" s="153" t="s">
        <v>68</v>
      </c>
      <c r="H1477" s="153">
        <v>1</v>
      </c>
      <c r="I1477" s="153" t="s">
        <v>1900</v>
      </c>
      <c r="J1477" s="153" t="s">
        <v>1437</v>
      </c>
      <c r="K1477" s="153" t="s">
        <v>1436</v>
      </c>
      <c r="L1477" s="153"/>
      <c r="M1477" s="153" t="s">
        <v>67</v>
      </c>
      <c r="N1477" s="153">
        <v>9398760</v>
      </c>
      <c r="O1477" s="155">
        <v>3696639</v>
      </c>
      <c r="P1477" s="7"/>
      <c r="Q1477" s="12">
        <f>+IF(IFERROR(VLOOKUP(Tabla3[[#This Row],[Column14]],Tabla4[[NIT]:[TOTAL CREDITO]],3,FALSE),0)="",0,IFERROR(VLOOKUP(Tabla3[[#This Row],[Column14]],Tabla4[[NIT]:[TOTAL CREDITO]],3,FALSE),0))</f>
        <v>35294345</v>
      </c>
      <c r="R1477" s="9">
        <f>+IFERROR(VLOOKUP(Tabla3[[#This Row],[Column14]],Tabla4[[NIT]:[TOTAL CREDITO]],6,FALSE),0)</f>
        <v>0</v>
      </c>
      <c r="S14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7" s="5"/>
      <c r="AL1477"/>
    </row>
    <row r="1478" spans="1:38" ht="15" customHeight="1">
      <c r="A1478" s="153" t="s">
        <v>1899</v>
      </c>
      <c r="B1478" s="154">
        <v>42989</v>
      </c>
      <c r="C1478" s="153" t="s">
        <v>1229</v>
      </c>
      <c r="D1478" s="153" t="s">
        <v>1546</v>
      </c>
      <c r="E1478" s="153" t="s">
        <v>1547</v>
      </c>
      <c r="F1478" s="153">
        <v>1</v>
      </c>
      <c r="G1478" s="153" t="s">
        <v>68</v>
      </c>
      <c r="H1478" s="153">
        <v>1</v>
      </c>
      <c r="I1478" s="153" t="s">
        <v>1900</v>
      </c>
      <c r="J1478" s="153" t="s">
        <v>1437</v>
      </c>
      <c r="K1478" s="153" t="s">
        <v>1426</v>
      </c>
      <c r="L1478" s="153"/>
      <c r="M1478" s="153" t="s">
        <v>67</v>
      </c>
      <c r="N1478" s="153">
        <v>9398760</v>
      </c>
      <c r="O1478" s="155">
        <v>3696639</v>
      </c>
      <c r="P1478" s="7"/>
      <c r="Q1478" s="12">
        <f>+IF(IFERROR(VLOOKUP(Tabla3[[#This Row],[Column14]],Tabla4[[NIT]:[TOTAL CREDITO]],3,FALSE),0)="",0,IFERROR(VLOOKUP(Tabla3[[#This Row],[Column14]],Tabla4[[NIT]:[TOTAL CREDITO]],3,FALSE),0))</f>
        <v>35294345</v>
      </c>
      <c r="R1478" s="9">
        <f>+IFERROR(VLOOKUP(Tabla3[[#This Row],[Column14]],Tabla4[[NIT]:[TOTAL CREDITO]],6,FALSE),0)</f>
        <v>0</v>
      </c>
      <c r="S14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8" s="5"/>
      <c r="AL1478"/>
    </row>
    <row r="1479" spans="1:38" ht="15" customHeight="1">
      <c r="A1479" s="153" t="s">
        <v>1899</v>
      </c>
      <c r="B1479" s="154">
        <v>42989</v>
      </c>
      <c r="C1479" s="153" t="s">
        <v>1229</v>
      </c>
      <c r="D1479" s="153" t="s">
        <v>1546</v>
      </c>
      <c r="E1479" s="153" t="s">
        <v>1547</v>
      </c>
      <c r="F1479" s="153">
        <v>1</v>
      </c>
      <c r="G1479" s="153" t="s">
        <v>68</v>
      </c>
      <c r="H1479" s="153">
        <v>1</v>
      </c>
      <c r="I1479" s="153" t="s">
        <v>1900</v>
      </c>
      <c r="J1479" s="153" t="s">
        <v>1437</v>
      </c>
      <c r="K1479" s="153" t="s">
        <v>1438</v>
      </c>
      <c r="L1479" s="153"/>
      <c r="M1479" s="153" t="s">
        <v>67</v>
      </c>
      <c r="N1479" s="153">
        <v>9398760</v>
      </c>
      <c r="O1479" s="155">
        <v>3696639</v>
      </c>
      <c r="P1479" s="7"/>
      <c r="Q1479" s="12">
        <f>+IF(IFERROR(VLOOKUP(Tabla3[[#This Row],[Column14]],Tabla4[[NIT]:[TOTAL CREDITO]],3,FALSE),0)="",0,IFERROR(VLOOKUP(Tabla3[[#This Row],[Column14]],Tabla4[[NIT]:[TOTAL CREDITO]],3,FALSE),0))</f>
        <v>35294345</v>
      </c>
      <c r="R1479" s="9">
        <f>+IFERROR(VLOOKUP(Tabla3[[#This Row],[Column14]],Tabla4[[NIT]:[TOTAL CREDITO]],6,FALSE),0)</f>
        <v>0</v>
      </c>
      <c r="S14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79" s="5"/>
      <c r="AL1479"/>
    </row>
    <row r="1480" spans="1:38" ht="15" customHeight="1">
      <c r="A1480" s="153" t="s">
        <v>1899</v>
      </c>
      <c r="B1480" s="154">
        <v>42989</v>
      </c>
      <c r="C1480" s="153" t="s">
        <v>1229</v>
      </c>
      <c r="D1480" s="153" t="s">
        <v>1546</v>
      </c>
      <c r="E1480" s="153" t="s">
        <v>1547</v>
      </c>
      <c r="F1480" s="153">
        <v>1</v>
      </c>
      <c r="G1480" s="153" t="s">
        <v>68</v>
      </c>
      <c r="H1480" s="153">
        <v>1</v>
      </c>
      <c r="I1480" s="153" t="s">
        <v>1900</v>
      </c>
      <c r="J1480" s="153" t="s">
        <v>1437</v>
      </c>
      <c r="K1480" s="153" t="s">
        <v>16</v>
      </c>
      <c r="L1480" s="153"/>
      <c r="M1480" s="153" t="s">
        <v>67</v>
      </c>
      <c r="N1480" s="153">
        <v>9398760</v>
      </c>
      <c r="O1480" s="155">
        <v>3696639</v>
      </c>
      <c r="P1480" s="7"/>
      <c r="Q1480" s="12">
        <f>+IF(IFERROR(VLOOKUP(Tabla3[[#This Row],[Column14]],Tabla4[[NIT]:[TOTAL CREDITO]],3,FALSE),0)="",0,IFERROR(VLOOKUP(Tabla3[[#This Row],[Column14]],Tabla4[[NIT]:[TOTAL CREDITO]],3,FALSE),0))</f>
        <v>35294345</v>
      </c>
      <c r="R1480" s="9">
        <f>+IFERROR(VLOOKUP(Tabla3[[#This Row],[Column14]],Tabla4[[NIT]:[TOTAL CREDITO]],6,FALSE),0)</f>
        <v>0</v>
      </c>
      <c r="S14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0" s="5"/>
      <c r="AL1480"/>
    </row>
    <row r="1481" spans="1:38" ht="15" customHeight="1">
      <c r="A1481" s="153" t="s">
        <v>1901</v>
      </c>
      <c r="B1481" s="154">
        <v>42989</v>
      </c>
      <c r="C1481" s="153" t="s">
        <v>1229</v>
      </c>
      <c r="D1481" s="153" t="s">
        <v>1602</v>
      </c>
      <c r="E1481" s="153" t="s">
        <v>1547</v>
      </c>
      <c r="F1481" s="153">
        <v>1</v>
      </c>
      <c r="G1481" s="153" t="s">
        <v>1902</v>
      </c>
      <c r="H1481" s="153">
        <v>1</v>
      </c>
      <c r="I1481" s="153" t="s">
        <v>1902</v>
      </c>
      <c r="J1481" s="153" t="s">
        <v>27</v>
      </c>
      <c r="K1481" s="153" t="s">
        <v>16</v>
      </c>
      <c r="L1481" s="153"/>
      <c r="M1481" s="153" t="s">
        <v>1903</v>
      </c>
      <c r="N1481" s="153">
        <v>1065840417</v>
      </c>
      <c r="O1481" s="155">
        <v>5789916</v>
      </c>
      <c r="P1481" s="7"/>
      <c r="Q1481" s="12">
        <f>+IF(IFERROR(VLOOKUP(Tabla3[[#This Row],[Column14]],Tabla4[[NIT]:[TOTAL CREDITO]],3,FALSE),0)="",0,IFERROR(VLOOKUP(Tabla3[[#This Row],[Column14]],Tabla4[[NIT]:[TOTAL CREDITO]],3,FALSE),0))</f>
        <v>812980</v>
      </c>
      <c r="R1481" s="9">
        <f>+IFERROR(VLOOKUP(Tabla3[[#This Row],[Column14]],Tabla4[[NIT]:[TOTAL CREDITO]],6,FALSE),0)</f>
        <v>0</v>
      </c>
      <c r="S14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81" s="5"/>
      <c r="AL1481"/>
    </row>
    <row r="1482" spans="1:38" ht="15" customHeight="1">
      <c r="A1482" s="153" t="s">
        <v>1901</v>
      </c>
      <c r="B1482" s="154">
        <v>42989</v>
      </c>
      <c r="C1482" s="153" t="s">
        <v>1229</v>
      </c>
      <c r="D1482" s="153" t="s">
        <v>1602</v>
      </c>
      <c r="E1482" s="153" t="s">
        <v>1547</v>
      </c>
      <c r="F1482" s="153">
        <v>1</v>
      </c>
      <c r="G1482" s="153" t="s">
        <v>1902</v>
      </c>
      <c r="H1482" s="153">
        <v>1</v>
      </c>
      <c r="I1482" s="153" t="s">
        <v>1902</v>
      </c>
      <c r="J1482" s="153" t="s">
        <v>27</v>
      </c>
      <c r="K1482" s="153" t="s">
        <v>26</v>
      </c>
      <c r="L1482" s="153"/>
      <c r="M1482" s="153" t="s">
        <v>1903</v>
      </c>
      <c r="N1482" s="153">
        <v>1065840417</v>
      </c>
      <c r="O1482" s="155">
        <v>5789916</v>
      </c>
      <c r="P1482" s="7"/>
      <c r="Q1482" s="12">
        <f>+IF(IFERROR(VLOOKUP(Tabla3[[#This Row],[Column14]],Tabla4[[NIT]:[TOTAL CREDITO]],3,FALSE),0)="",0,IFERROR(VLOOKUP(Tabla3[[#This Row],[Column14]],Tabla4[[NIT]:[TOTAL CREDITO]],3,FALSE),0))</f>
        <v>812980</v>
      </c>
      <c r="R1482" s="9">
        <f>+IFERROR(VLOOKUP(Tabla3[[#This Row],[Column14]],Tabla4[[NIT]:[TOTAL CREDITO]],6,FALSE),0)</f>
        <v>0</v>
      </c>
      <c r="S14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82" s="5"/>
      <c r="AL1482"/>
    </row>
    <row r="1483" spans="1:38" ht="15" customHeight="1">
      <c r="A1483" s="153" t="s">
        <v>1901</v>
      </c>
      <c r="B1483" s="154">
        <v>42989</v>
      </c>
      <c r="C1483" s="153" t="s">
        <v>1229</v>
      </c>
      <c r="D1483" s="153" t="s">
        <v>1602</v>
      </c>
      <c r="E1483" s="153" t="s">
        <v>1547</v>
      </c>
      <c r="F1483" s="153">
        <v>1</v>
      </c>
      <c r="G1483" s="153" t="s">
        <v>1902</v>
      </c>
      <c r="H1483" s="153">
        <v>1</v>
      </c>
      <c r="I1483" s="153" t="s">
        <v>1902</v>
      </c>
      <c r="J1483" s="153" t="s">
        <v>1437</v>
      </c>
      <c r="K1483" s="153" t="s">
        <v>1438</v>
      </c>
      <c r="L1483" s="153"/>
      <c r="M1483" s="153" t="s">
        <v>1903</v>
      </c>
      <c r="N1483" s="153">
        <v>1065840417</v>
      </c>
      <c r="O1483" s="155">
        <v>3696639</v>
      </c>
      <c r="P1483" s="7"/>
      <c r="Q1483" s="12">
        <f>+IF(IFERROR(VLOOKUP(Tabla3[[#This Row],[Column14]],Tabla4[[NIT]:[TOTAL CREDITO]],3,FALSE),0)="",0,IFERROR(VLOOKUP(Tabla3[[#This Row],[Column14]],Tabla4[[NIT]:[TOTAL CREDITO]],3,FALSE),0))</f>
        <v>812980</v>
      </c>
      <c r="R1483" s="9">
        <f>+IFERROR(VLOOKUP(Tabla3[[#This Row],[Column14]],Tabla4[[NIT]:[TOTAL CREDITO]],6,FALSE),0)</f>
        <v>0</v>
      </c>
      <c r="S14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83" s="5"/>
      <c r="AL1483"/>
    </row>
    <row r="1484" spans="1:38" ht="15" customHeight="1">
      <c r="A1484" s="153" t="s">
        <v>1901</v>
      </c>
      <c r="B1484" s="154">
        <v>42989</v>
      </c>
      <c r="C1484" s="153" t="s">
        <v>1229</v>
      </c>
      <c r="D1484" s="153" t="s">
        <v>1602</v>
      </c>
      <c r="E1484" s="153" t="s">
        <v>1547</v>
      </c>
      <c r="F1484" s="153">
        <v>2</v>
      </c>
      <c r="G1484" s="153" t="s">
        <v>1902</v>
      </c>
      <c r="H1484" s="153">
        <v>2</v>
      </c>
      <c r="I1484" s="153" t="s">
        <v>1902</v>
      </c>
      <c r="J1484" s="153" t="s">
        <v>1437</v>
      </c>
      <c r="K1484" s="153" t="s">
        <v>16</v>
      </c>
      <c r="L1484" s="153"/>
      <c r="M1484" s="153" t="s">
        <v>1903</v>
      </c>
      <c r="N1484" s="153">
        <v>1065840417</v>
      </c>
      <c r="O1484" s="155">
        <v>3696639</v>
      </c>
      <c r="P1484" s="7"/>
      <c r="Q1484" s="12">
        <f>+IF(IFERROR(VLOOKUP(Tabla3[[#This Row],[Column14]],Tabla4[[NIT]:[TOTAL CREDITO]],3,FALSE),0)="",0,IFERROR(VLOOKUP(Tabla3[[#This Row],[Column14]],Tabla4[[NIT]:[TOTAL CREDITO]],3,FALSE),0))</f>
        <v>812980</v>
      </c>
      <c r="R1484" s="9">
        <f>+IFERROR(VLOOKUP(Tabla3[[#This Row],[Column14]],Tabla4[[NIT]:[TOTAL CREDITO]],6,FALSE),0)</f>
        <v>0</v>
      </c>
      <c r="S14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84" s="5"/>
      <c r="AL1484"/>
    </row>
    <row r="1485" spans="1:38" ht="15" customHeight="1">
      <c r="A1485" s="153" t="s">
        <v>1904</v>
      </c>
      <c r="B1485" s="154">
        <v>42989</v>
      </c>
      <c r="C1485" s="153" t="s">
        <v>1229</v>
      </c>
      <c r="D1485" s="153" t="s">
        <v>1602</v>
      </c>
      <c r="E1485" s="153" t="s">
        <v>1547</v>
      </c>
      <c r="F1485" s="153">
        <v>1</v>
      </c>
      <c r="G1485" s="153" t="s">
        <v>229</v>
      </c>
      <c r="H1485" s="153">
        <v>1</v>
      </c>
      <c r="I1485" s="153" t="s">
        <v>1905</v>
      </c>
      <c r="J1485" s="153" t="s">
        <v>1550</v>
      </c>
      <c r="K1485" s="153" t="s">
        <v>1438</v>
      </c>
      <c r="L1485" s="153"/>
      <c r="M1485" s="153" t="s">
        <v>228</v>
      </c>
      <c r="N1485" s="153">
        <v>49760639</v>
      </c>
      <c r="O1485" s="155">
        <v>3521008</v>
      </c>
      <c r="P1485" s="7"/>
      <c r="Q1485" s="12">
        <f>+IF(IFERROR(VLOOKUP(Tabla3[[#This Row],[Column14]],Tabla4[[NIT]:[TOTAL CREDITO]],3,FALSE),0)="",0,IFERROR(VLOOKUP(Tabla3[[#This Row],[Column14]],Tabla4[[NIT]:[TOTAL CREDITO]],3,FALSE),0))</f>
        <v>13000000</v>
      </c>
      <c r="R1485" s="9">
        <f>+IFERROR(VLOOKUP(Tabla3[[#This Row],[Column14]],Tabla4[[NIT]:[TOTAL CREDITO]],6,FALSE),0)</f>
        <v>59000000</v>
      </c>
      <c r="S14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5" s="5"/>
      <c r="AL1485"/>
    </row>
    <row r="1486" spans="1:38" ht="15" customHeight="1">
      <c r="A1486" s="153" t="s">
        <v>1904</v>
      </c>
      <c r="B1486" s="154">
        <v>42989</v>
      </c>
      <c r="C1486" s="153" t="s">
        <v>1229</v>
      </c>
      <c r="D1486" s="153" t="s">
        <v>1602</v>
      </c>
      <c r="E1486" s="153" t="s">
        <v>1547</v>
      </c>
      <c r="F1486" s="153">
        <v>1</v>
      </c>
      <c r="G1486" s="153" t="s">
        <v>229</v>
      </c>
      <c r="H1486" s="153">
        <v>1</v>
      </c>
      <c r="I1486" s="153" t="s">
        <v>1905</v>
      </c>
      <c r="J1486" s="153" t="s">
        <v>1433</v>
      </c>
      <c r="K1486" s="153" t="s">
        <v>1426</v>
      </c>
      <c r="L1486" s="153"/>
      <c r="M1486" s="153" t="s">
        <v>228</v>
      </c>
      <c r="N1486" s="153">
        <v>49760639</v>
      </c>
      <c r="O1486" s="155">
        <v>3941176</v>
      </c>
      <c r="P1486" s="7"/>
      <c r="Q1486" s="12">
        <f>+IF(IFERROR(VLOOKUP(Tabla3[[#This Row],[Column14]],Tabla4[[NIT]:[TOTAL CREDITO]],3,FALSE),0)="",0,IFERROR(VLOOKUP(Tabla3[[#This Row],[Column14]],Tabla4[[NIT]:[TOTAL CREDITO]],3,FALSE),0))</f>
        <v>13000000</v>
      </c>
      <c r="R1486" s="9">
        <f>+IFERROR(VLOOKUP(Tabla3[[#This Row],[Column14]],Tabla4[[NIT]:[TOTAL CREDITO]],6,FALSE),0)</f>
        <v>59000000</v>
      </c>
      <c r="S14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6" s="5"/>
      <c r="AL1486"/>
    </row>
    <row r="1487" spans="1:38" ht="15" customHeight="1">
      <c r="A1487" s="153" t="s">
        <v>1904</v>
      </c>
      <c r="B1487" s="154">
        <v>42989</v>
      </c>
      <c r="C1487" s="153" t="s">
        <v>1229</v>
      </c>
      <c r="D1487" s="153" t="s">
        <v>1602</v>
      </c>
      <c r="E1487" s="153" t="s">
        <v>1547</v>
      </c>
      <c r="F1487" s="153">
        <v>1</v>
      </c>
      <c r="G1487" s="153" t="s">
        <v>229</v>
      </c>
      <c r="H1487" s="153">
        <v>1</v>
      </c>
      <c r="I1487" s="153" t="s">
        <v>1905</v>
      </c>
      <c r="J1487" s="153" t="s">
        <v>1433</v>
      </c>
      <c r="K1487" s="153" t="s">
        <v>16</v>
      </c>
      <c r="L1487" s="153"/>
      <c r="M1487" s="153" t="s">
        <v>228</v>
      </c>
      <c r="N1487" s="153">
        <v>49760639</v>
      </c>
      <c r="O1487" s="155">
        <v>3941176</v>
      </c>
      <c r="P1487" s="7"/>
      <c r="Q1487" s="12">
        <f>+IF(IFERROR(VLOOKUP(Tabla3[[#This Row],[Column14]],Tabla4[[NIT]:[TOTAL CREDITO]],3,FALSE),0)="",0,IFERROR(VLOOKUP(Tabla3[[#This Row],[Column14]],Tabla4[[NIT]:[TOTAL CREDITO]],3,FALSE),0))</f>
        <v>13000000</v>
      </c>
      <c r="R1487" s="9">
        <f>+IFERROR(VLOOKUP(Tabla3[[#This Row],[Column14]],Tabla4[[NIT]:[TOTAL CREDITO]],6,FALSE),0)</f>
        <v>59000000</v>
      </c>
      <c r="S14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7" s="5"/>
      <c r="AL1487"/>
    </row>
    <row r="1488" spans="1:38" ht="15" customHeight="1">
      <c r="A1488" s="153" t="s">
        <v>1906</v>
      </c>
      <c r="B1488" s="154">
        <v>42989</v>
      </c>
      <c r="C1488" s="153" t="s">
        <v>1229</v>
      </c>
      <c r="D1488" s="153" t="s">
        <v>1602</v>
      </c>
      <c r="E1488" s="153" t="s">
        <v>1547</v>
      </c>
      <c r="F1488" s="153">
        <v>2</v>
      </c>
      <c r="G1488" s="153" t="s">
        <v>229</v>
      </c>
      <c r="H1488" s="153">
        <v>2</v>
      </c>
      <c r="I1488" s="153" t="s">
        <v>1907</v>
      </c>
      <c r="J1488" s="153" t="s">
        <v>27</v>
      </c>
      <c r="K1488" s="153" t="s">
        <v>32</v>
      </c>
      <c r="L1488" s="153"/>
      <c r="M1488" s="153" t="s">
        <v>230</v>
      </c>
      <c r="N1488" s="153">
        <v>49760639</v>
      </c>
      <c r="O1488" s="155">
        <v>5789916</v>
      </c>
      <c r="P1488" s="7"/>
      <c r="Q1488" s="12">
        <f>+IF(IFERROR(VLOOKUP(Tabla3[[#This Row],[Column14]],Tabla4[[NIT]:[TOTAL CREDITO]],3,FALSE),0)="",0,IFERROR(VLOOKUP(Tabla3[[#This Row],[Column14]],Tabla4[[NIT]:[TOTAL CREDITO]],3,FALSE),0))</f>
        <v>13000000</v>
      </c>
      <c r="R1488" s="9">
        <f>+IFERROR(VLOOKUP(Tabla3[[#This Row],[Column14]],Tabla4[[NIT]:[TOTAL CREDITO]],6,FALSE),0)</f>
        <v>59000000</v>
      </c>
      <c r="S14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8" s="5"/>
      <c r="AL1488"/>
    </row>
    <row r="1489" spans="1:38" ht="15" customHeight="1">
      <c r="A1489" s="153" t="s">
        <v>1906</v>
      </c>
      <c r="B1489" s="154">
        <v>42989</v>
      </c>
      <c r="C1489" s="153" t="s">
        <v>1229</v>
      </c>
      <c r="D1489" s="153" t="s">
        <v>1602</v>
      </c>
      <c r="E1489" s="153" t="s">
        <v>1547</v>
      </c>
      <c r="F1489" s="153">
        <v>1</v>
      </c>
      <c r="G1489" s="153" t="s">
        <v>229</v>
      </c>
      <c r="H1489" s="153">
        <v>1</v>
      </c>
      <c r="I1489" s="153" t="s">
        <v>1907</v>
      </c>
      <c r="J1489" s="153" t="s">
        <v>27</v>
      </c>
      <c r="K1489" s="153" t="s">
        <v>16</v>
      </c>
      <c r="L1489" s="153"/>
      <c r="M1489" s="153" t="s">
        <v>230</v>
      </c>
      <c r="N1489" s="153">
        <v>49760639</v>
      </c>
      <c r="O1489" s="155">
        <v>5789916</v>
      </c>
      <c r="P1489" s="7"/>
      <c r="Q1489" s="12">
        <f>+IF(IFERROR(VLOOKUP(Tabla3[[#This Row],[Column14]],Tabla4[[NIT]:[TOTAL CREDITO]],3,FALSE),0)="",0,IFERROR(VLOOKUP(Tabla3[[#This Row],[Column14]],Tabla4[[NIT]:[TOTAL CREDITO]],3,FALSE),0))</f>
        <v>13000000</v>
      </c>
      <c r="R1489" s="9">
        <f>+IFERROR(VLOOKUP(Tabla3[[#This Row],[Column14]],Tabla4[[NIT]:[TOTAL CREDITO]],6,FALSE),0)</f>
        <v>59000000</v>
      </c>
      <c r="S14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89" s="5"/>
      <c r="AL1489"/>
    </row>
    <row r="1490" spans="1:38" ht="15" customHeight="1">
      <c r="A1490" s="153" t="s">
        <v>1906</v>
      </c>
      <c r="B1490" s="154">
        <v>42989</v>
      </c>
      <c r="C1490" s="153" t="s">
        <v>1229</v>
      </c>
      <c r="D1490" s="153" t="s">
        <v>1602</v>
      </c>
      <c r="E1490" s="153" t="s">
        <v>1547</v>
      </c>
      <c r="F1490" s="153">
        <v>1</v>
      </c>
      <c r="G1490" s="153" t="s">
        <v>229</v>
      </c>
      <c r="H1490" s="153">
        <v>1</v>
      </c>
      <c r="I1490" s="153" t="s">
        <v>1907</v>
      </c>
      <c r="J1490" s="153" t="s">
        <v>27</v>
      </c>
      <c r="K1490" s="153" t="s">
        <v>26</v>
      </c>
      <c r="L1490" s="153"/>
      <c r="M1490" s="153" t="s">
        <v>230</v>
      </c>
      <c r="N1490" s="153">
        <v>49760639</v>
      </c>
      <c r="O1490" s="155">
        <v>5789916</v>
      </c>
      <c r="P1490" s="7"/>
      <c r="Q1490" s="12">
        <f>+IF(IFERROR(VLOOKUP(Tabla3[[#This Row],[Column14]],Tabla4[[NIT]:[TOTAL CREDITO]],3,FALSE),0)="",0,IFERROR(VLOOKUP(Tabla3[[#This Row],[Column14]],Tabla4[[NIT]:[TOTAL CREDITO]],3,FALSE),0))</f>
        <v>13000000</v>
      </c>
      <c r="R1490" s="9">
        <f>+IFERROR(VLOOKUP(Tabla3[[#This Row],[Column14]],Tabla4[[NIT]:[TOTAL CREDITO]],6,FALSE),0)</f>
        <v>59000000</v>
      </c>
      <c r="S14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0" s="5"/>
      <c r="AL1490"/>
    </row>
    <row r="1491" spans="1:38" ht="15" customHeight="1">
      <c r="A1491" s="153" t="s">
        <v>1906</v>
      </c>
      <c r="B1491" s="154">
        <v>42989</v>
      </c>
      <c r="C1491" s="153" t="s">
        <v>1229</v>
      </c>
      <c r="D1491" s="153" t="s">
        <v>1602</v>
      </c>
      <c r="E1491" s="153" t="s">
        <v>1547</v>
      </c>
      <c r="F1491" s="153">
        <v>1</v>
      </c>
      <c r="G1491" s="153" t="s">
        <v>229</v>
      </c>
      <c r="H1491" s="153">
        <v>1</v>
      </c>
      <c r="I1491" s="153" t="s">
        <v>1907</v>
      </c>
      <c r="J1491" s="153" t="s">
        <v>1433</v>
      </c>
      <c r="K1491" s="153" t="s">
        <v>1426</v>
      </c>
      <c r="L1491" s="153"/>
      <c r="M1491" s="153" t="s">
        <v>230</v>
      </c>
      <c r="N1491" s="153">
        <v>49760639</v>
      </c>
      <c r="O1491" s="155">
        <v>3941176</v>
      </c>
      <c r="P1491" s="7"/>
      <c r="Q1491" s="12">
        <f>+IF(IFERROR(VLOOKUP(Tabla3[[#This Row],[Column14]],Tabla4[[NIT]:[TOTAL CREDITO]],3,FALSE),0)="",0,IFERROR(VLOOKUP(Tabla3[[#This Row],[Column14]],Tabla4[[NIT]:[TOTAL CREDITO]],3,FALSE),0))</f>
        <v>13000000</v>
      </c>
      <c r="R1491" s="9">
        <f>+IFERROR(VLOOKUP(Tabla3[[#This Row],[Column14]],Tabla4[[NIT]:[TOTAL CREDITO]],6,FALSE),0)</f>
        <v>59000000</v>
      </c>
      <c r="S14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1" s="5"/>
      <c r="AL1491"/>
    </row>
    <row r="1492" spans="1:38" ht="15" customHeight="1">
      <c r="A1492" s="153" t="s">
        <v>1906</v>
      </c>
      <c r="B1492" s="154">
        <v>42989</v>
      </c>
      <c r="C1492" s="153" t="s">
        <v>1229</v>
      </c>
      <c r="D1492" s="153" t="s">
        <v>1602</v>
      </c>
      <c r="E1492" s="153" t="s">
        <v>1547</v>
      </c>
      <c r="F1492" s="153">
        <v>2</v>
      </c>
      <c r="G1492" s="153" t="s">
        <v>229</v>
      </c>
      <c r="H1492" s="153">
        <v>2</v>
      </c>
      <c r="I1492" s="153" t="s">
        <v>1907</v>
      </c>
      <c r="J1492" s="153" t="s">
        <v>1433</v>
      </c>
      <c r="K1492" s="153" t="s">
        <v>16</v>
      </c>
      <c r="L1492" s="153"/>
      <c r="M1492" s="153" t="s">
        <v>230</v>
      </c>
      <c r="N1492" s="153">
        <v>49760639</v>
      </c>
      <c r="O1492" s="155">
        <v>3941176</v>
      </c>
      <c r="P1492" s="7"/>
      <c r="Q1492" s="12">
        <f>+IF(IFERROR(VLOOKUP(Tabla3[[#This Row],[Column14]],Tabla4[[NIT]:[TOTAL CREDITO]],3,FALSE),0)="",0,IFERROR(VLOOKUP(Tabla3[[#This Row],[Column14]],Tabla4[[NIT]:[TOTAL CREDITO]],3,FALSE),0))</f>
        <v>13000000</v>
      </c>
      <c r="R1492" s="9">
        <f>+IFERROR(VLOOKUP(Tabla3[[#This Row],[Column14]],Tabla4[[NIT]:[TOTAL CREDITO]],6,FALSE),0)</f>
        <v>59000000</v>
      </c>
      <c r="S14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2" s="5"/>
      <c r="AL1492"/>
    </row>
    <row r="1493" spans="1:38" ht="15" customHeight="1">
      <c r="A1493" s="153" t="s">
        <v>1906</v>
      </c>
      <c r="B1493" s="154">
        <v>42989</v>
      </c>
      <c r="C1493" s="153" t="s">
        <v>1229</v>
      </c>
      <c r="D1493" s="153" t="s">
        <v>1602</v>
      </c>
      <c r="E1493" s="153" t="s">
        <v>1547</v>
      </c>
      <c r="F1493" s="153">
        <v>2</v>
      </c>
      <c r="G1493" s="153" t="s">
        <v>229</v>
      </c>
      <c r="H1493" s="153">
        <v>2</v>
      </c>
      <c r="I1493" s="153" t="s">
        <v>1907</v>
      </c>
      <c r="J1493" s="153" t="s">
        <v>1437</v>
      </c>
      <c r="K1493" s="153" t="s">
        <v>1426</v>
      </c>
      <c r="L1493" s="153"/>
      <c r="M1493" s="153" t="s">
        <v>230</v>
      </c>
      <c r="N1493" s="153">
        <v>49760639</v>
      </c>
      <c r="O1493" s="155">
        <v>3696639</v>
      </c>
      <c r="P1493" s="7"/>
      <c r="Q1493" s="12">
        <f>+IF(IFERROR(VLOOKUP(Tabla3[[#This Row],[Column14]],Tabla4[[NIT]:[TOTAL CREDITO]],3,FALSE),0)="",0,IFERROR(VLOOKUP(Tabla3[[#This Row],[Column14]],Tabla4[[NIT]:[TOTAL CREDITO]],3,FALSE),0))</f>
        <v>13000000</v>
      </c>
      <c r="R1493" s="9">
        <f>+IFERROR(VLOOKUP(Tabla3[[#This Row],[Column14]],Tabla4[[NIT]:[TOTAL CREDITO]],6,FALSE),0)</f>
        <v>59000000</v>
      </c>
      <c r="S14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3" s="5"/>
      <c r="AL1493"/>
    </row>
    <row r="1494" spans="1:38" ht="15" customHeight="1">
      <c r="A1494" s="153" t="s">
        <v>1906</v>
      </c>
      <c r="B1494" s="154">
        <v>42989</v>
      </c>
      <c r="C1494" s="153" t="s">
        <v>1229</v>
      </c>
      <c r="D1494" s="153" t="s">
        <v>1602</v>
      </c>
      <c r="E1494" s="153" t="s">
        <v>1547</v>
      </c>
      <c r="F1494" s="153">
        <v>1</v>
      </c>
      <c r="G1494" s="153" t="s">
        <v>229</v>
      </c>
      <c r="H1494" s="153">
        <v>1</v>
      </c>
      <c r="I1494" s="153" t="s">
        <v>1907</v>
      </c>
      <c r="J1494" s="153" t="s">
        <v>1437</v>
      </c>
      <c r="K1494" s="153" t="s">
        <v>1438</v>
      </c>
      <c r="L1494" s="153"/>
      <c r="M1494" s="153" t="s">
        <v>230</v>
      </c>
      <c r="N1494" s="153">
        <v>49760639</v>
      </c>
      <c r="O1494" s="155">
        <v>3696639</v>
      </c>
      <c r="P1494" s="7"/>
      <c r="Q1494" s="12">
        <f>+IF(IFERROR(VLOOKUP(Tabla3[[#This Row],[Column14]],Tabla4[[NIT]:[TOTAL CREDITO]],3,FALSE),0)="",0,IFERROR(VLOOKUP(Tabla3[[#This Row],[Column14]],Tabla4[[NIT]:[TOTAL CREDITO]],3,FALSE),0))</f>
        <v>13000000</v>
      </c>
      <c r="R1494" s="9">
        <f>+IFERROR(VLOOKUP(Tabla3[[#This Row],[Column14]],Tabla4[[NIT]:[TOTAL CREDITO]],6,FALSE),0)</f>
        <v>59000000</v>
      </c>
      <c r="S14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4" s="5"/>
      <c r="AL1494"/>
    </row>
    <row r="1495" spans="1:38" ht="15" customHeight="1">
      <c r="A1495" s="153" t="s">
        <v>1906</v>
      </c>
      <c r="B1495" s="154">
        <v>42989</v>
      </c>
      <c r="C1495" s="153" t="s">
        <v>1229</v>
      </c>
      <c r="D1495" s="153" t="s">
        <v>1602</v>
      </c>
      <c r="E1495" s="153" t="s">
        <v>1547</v>
      </c>
      <c r="F1495" s="153">
        <v>2</v>
      </c>
      <c r="G1495" s="153" t="s">
        <v>229</v>
      </c>
      <c r="H1495" s="153">
        <v>2</v>
      </c>
      <c r="I1495" s="153" t="s">
        <v>1907</v>
      </c>
      <c r="J1495" s="153" t="s">
        <v>1437</v>
      </c>
      <c r="K1495" s="153" t="s">
        <v>16</v>
      </c>
      <c r="L1495" s="153"/>
      <c r="M1495" s="153" t="s">
        <v>230</v>
      </c>
      <c r="N1495" s="153">
        <v>49760639</v>
      </c>
      <c r="O1495" s="155">
        <v>3696639</v>
      </c>
      <c r="P1495" s="7"/>
      <c r="Q1495" s="12">
        <f>+IF(IFERROR(VLOOKUP(Tabla3[[#This Row],[Column14]],Tabla4[[NIT]:[TOTAL CREDITO]],3,FALSE),0)="",0,IFERROR(VLOOKUP(Tabla3[[#This Row],[Column14]],Tabla4[[NIT]:[TOTAL CREDITO]],3,FALSE),0))</f>
        <v>13000000</v>
      </c>
      <c r="R1495" s="9">
        <f>+IFERROR(VLOOKUP(Tabla3[[#This Row],[Column14]],Tabla4[[NIT]:[TOTAL CREDITO]],6,FALSE),0)</f>
        <v>59000000</v>
      </c>
      <c r="S14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495" s="5"/>
      <c r="AL1495"/>
    </row>
    <row r="1496" spans="1:38" ht="15" customHeight="1">
      <c r="A1496" s="153" t="s">
        <v>1908</v>
      </c>
      <c r="B1496" s="154">
        <v>42990</v>
      </c>
      <c r="C1496" s="153" t="s">
        <v>1545</v>
      </c>
      <c r="D1496" s="153" t="s">
        <v>1602</v>
      </c>
      <c r="E1496" s="153" t="s">
        <v>1547</v>
      </c>
      <c r="F1496" s="153">
        <v>6</v>
      </c>
      <c r="G1496" s="153" t="s">
        <v>172</v>
      </c>
      <c r="H1496" s="153">
        <v>6</v>
      </c>
      <c r="I1496" s="153" t="s">
        <v>172</v>
      </c>
      <c r="J1496" s="153" t="s">
        <v>27</v>
      </c>
      <c r="K1496" s="153" t="s">
        <v>32</v>
      </c>
      <c r="L1496" s="153"/>
      <c r="M1496" s="153" t="s">
        <v>177</v>
      </c>
      <c r="N1496" s="153">
        <v>1042768777</v>
      </c>
      <c r="O1496" s="155">
        <v>5789916</v>
      </c>
      <c r="P1496" s="7"/>
      <c r="Q1496" s="12">
        <f>+IF(IFERROR(VLOOKUP(Tabla3[[#This Row],[Column14]],Tabla4[[NIT]:[TOTAL CREDITO]],3,FALSE),0)="",0,IFERROR(VLOOKUP(Tabla3[[#This Row],[Column14]],Tabla4[[NIT]:[TOTAL CREDITO]],3,FALSE),0))</f>
        <v>0</v>
      </c>
      <c r="R1496" s="9">
        <f>+IFERROR(VLOOKUP(Tabla3[[#This Row],[Column14]],Tabla4[[NIT]:[TOTAL CREDITO]],6,FALSE),0)</f>
        <v>0</v>
      </c>
      <c r="S14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96" s="5"/>
      <c r="AL1496"/>
    </row>
    <row r="1497" spans="1:38" ht="15" customHeight="1">
      <c r="A1497" s="153" t="s">
        <v>1908</v>
      </c>
      <c r="B1497" s="154">
        <v>42990</v>
      </c>
      <c r="C1497" s="153" t="s">
        <v>1545</v>
      </c>
      <c r="D1497" s="153" t="s">
        <v>1602</v>
      </c>
      <c r="E1497" s="153" t="s">
        <v>1547</v>
      </c>
      <c r="F1497" s="153">
        <v>6</v>
      </c>
      <c r="G1497" s="153" t="s">
        <v>172</v>
      </c>
      <c r="H1497" s="153">
        <v>6</v>
      </c>
      <c r="I1497" s="153" t="s">
        <v>172</v>
      </c>
      <c r="J1497" s="153" t="s">
        <v>27</v>
      </c>
      <c r="K1497" s="153" t="s">
        <v>16</v>
      </c>
      <c r="L1497" s="153"/>
      <c r="M1497" s="153" t="s">
        <v>177</v>
      </c>
      <c r="N1497" s="153">
        <v>1042768777</v>
      </c>
      <c r="O1497" s="155">
        <v>5789916</v>
      </c>
      <c r="P1497" s="7"/>
      <c r="Q1497" s="12">
        <f>+IF(IFERROR(VLOOKUP(Tabla3[[#This Row],[Column14]],Tabla4[[NIT]:[TOTAL CREDITO]],3,FALSE),0)="",0,IFERROR(VLOOKUP(Tabla3[[#This Row],[Column14]],Tabla4[[NIT]:[TOTAL CREDITO]],3,FALSE),0))</f>
        <v>0</v>
      </c>
      <c r="R1497" s="9">
        <f>+IFERROR(VLOOKUP(Tabla3[[#This Row],[Column14]],Tabla4[[NIT]:[TOTAL CREDITO]],6,FALSE),0)</f>
        <v>0</v>
      </c>
      <c r="S14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97" s="5"/>
      <c r="AL1497"/>
    </row>
    <row r="1498" spans="1:38" ht="15" customHeight="1">
      <c r="A1498" s="153" t="s">
        <v>1908</v>
      </c>
      <c r="B1498" s="154">
        <v>42990</v>
      </c>
      <c r="C1498" s="153" t="s">
        <v>1545</v>
      </c>
      <c r="D1498" s="153" t="s">
        <v>1602</v>
      </c>
      <c r="E1498" s="153" t="s">
        <v>1547</v>
      </c>
      <c r="F1498" s="153">
        <v>4</v>
      </c>
      <c r="G1498" s="153" t="s">
        <v>172</v>
      </c>
      <c r="H1498" s="153">
        <v>4</v>
      </c>
      <c r="I1498" s="153" t="s">
        <v>172</v>
      </c>
      <c r="J1498" s="153" t="s">
        <v>27</v>
      </c>
      <c r="K1498" s="153" t="s">
        <v>26</v>
      </c>
      <c r="L1498" s="153"/>
      <c r="M1498" s="153" t="s">
        <v>177</v>
      </c>
      <c r="N1498" s="153">
        <v>1042768777</v>
      </c>
      <c r="O1498" s="155">
        <v>5789916</v>
      </c>
      <c r="P1498" s="7"/>
      <c r="Q1498" s="12">
        <f>+IF(IFERROR(VLOOKUP(Tabla3[[#This Row],[Column14]],Tabla4[[NIT]:[TOTAL CREDITO]],3,FALSE),0)="",0,IFERROR(VLOOKUP(Tabla3[[#This Row],[Column14]],Tabla4[[NIT]:[TOTAL CREDITO]],3,FALSE),0))</f>
        <v>0</v>
      </c>
      <c r="R1498" s="9">
        <f>+IFERROR(VLOOKUP(Tabla3[[#This Row],[Column14]],Tabla4[[NIT]:[TOTAL CREDITO]],6,FALSE),0)</f>
        <v>0</v>
      </c>
      <c r="S14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98" s="5"/>
      <c r="AL1498"/>
    </row>
    <row r="1499" spans="1:38" ht="15" customHeight="1">
      <c r="A1499" s="153" t="s">
        <v>1908</v>
      </c>
      <c r="B1499" s="154">
        <v>42990</v>
      </c>
      <c r="C1499" s="153" t="s">
        <v>1545</v>
      </c>
      <c r="D1499" s="153" t="s">
        <v>1602</v>
      </c>
      <c r="E1499" s="153" t="s">
        <v>1547</v>
      </c>
      <c r="F1499" s="153">
        <v>1</v>
      </c>
      <c r="G1499" s="153" t="s">
        <v>172</v>
      </c>
      <c r="H1499" s="153">
        <v>1</v>
      </c>
      <c r="I1499" s="153" t="s">
        <v>172</v>
      </c>
      <c r="J1499" s="153" t="s">
        <v>352</v>
      </c>
      <c r="K1499" s="153" t="s">
        <v>353</v>
      </c>
      <c r="L1499" s="153"/>
      <c r="M1499" s="153" t="s">
        <v>177</v>
      </c>
      <c r="N1499" s="153">
        <v>1042768777</v>
      </c>
      <c r="O1499" s="155">
        <v>6133613</v>
      </c>
      <c r="P1499" s="7"/>
      <c r="Q1499" s="12">
        <f>+IF(IFERROR(VLOOKUP(Tabla3[[#This Row],[Column14]],Tabla4[[NIT]:[TOTAL CREDITO]],3,FALSE),0)="",0,IFERROR(VLOOKUP(Tabla3[[#This Row],[Column14]],Tabla4[[NIT]:[TOTAL CREDITO]],3,FALSE),0))</f>
        <v>0</v>
      </c>
      <c r="R1499" s="9">
        <f>+IFERROR(VLOOKUP(Tabla3[[#This Row],[Column14]],Tabla4[[NIT]:[TOTAL CREDITO]],6,FALSE),0)</f>
        <v>0</v>
      </c>
      <c r="S14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499" s="5"/>
      <c r="AL1499"/>
    </row>
    <row r="1500" spans="1:38" ht="15" customHeight="1">
      <c r="A1500" s="153" t="s">
        <v>1908</v>
      </c>
      <c r="B1500" s="154">
        <v>42990</v>
      </c>
      <c r="C1500" s="153" t="s">
        <v>1545</v>
      </c>
      <c r="D1500" s="153" t="s">
        <v>1602</v>
      </c>
      <c r="E1500" s="153" t="s">
        <v>1547</v>
      </c>
      <c r="F1500" s="153">
        <v>1</v>
      </c>
      <c r="G1500" s="153" t="s">
        <v>172</v>
      </c>
      <c r="H1500" s="153">
        <v>1</v>
      </c>
      <c r="I1500" s="153" t="s">
        <v>172</v>
      </c>
      <c r="J1500" s="153" t="s">
        <v>1550</v>
      </c>
      <c r="K1500" s="153" t="s">
        <v>1438</v>
      </c>
      <c r="L1500" s="153"/>
      <c r="M1500" s="153" t="s">
        <v>177</v>
      </c>
      <c r="N1500" s="153">
        <v>1042768777</v>
      </c>
      <c r="O1500" s="155">
        <v>3521008</v>
      </c>
      <c r="P1500" s="7"/>
      <c r="Q1500" s="12">
        <f>+IF(IFERROR(VLOOKUP(Tabla3[[#This Row],[Column14]],Tabla4[[NIT]:[TOTAL CREDITO]],3,FALSE),0)="",0,IFERROR(VLOOKUP(Tabla3[[#This Row],[Column14]],Tabla4[[NIT]:[TOTAL CREDITO]],3,FALSE),0))</f>
        <v>0</v>
      </c>
      <c r="R1500" s="9">
        <f>+IFERROR(VLOOKUP(Tabla3[[#This Row],[Column14]],Tabla4[[NIT]:[TOTAL CREDITO]],6,FALSE),0)</f>
        <v>0</v>
      </c>
      <c r="S15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0" s="5"/>
      <c r="AL1500"/>
    </row>
    <row r="1501" spans="1:38" ht="15" customHeight="1">
      <c r="A1501" s="153" t="s">
        <v>1908</v>
      </c>
      <c r="B1501" s="154">
        <v>42990</v>
      </c>
      <c r="C1501" s="153" t="s">
        <v>1545</v>
      </c>
      <c r="D1501" s="153" t="s">
        <v>1602</v>
      </c>
      <c r="E1501" s="153" t="s">
        <v>1547</v>
      </c>
      <c r="F1501" s="153">
        <v>2</v>
      </c>
      <c r="G1501" s="153" t="s">
        <v>172</v>
      </c>
      <c r="H1501" s="153">
        <v>2</v>
      </c>
      <c r="I1501" s="153" t="s">
        <v>172</v>
      </c>
      <c r="J1501" s="153" t="s">
        <v>1437</v>
      </c>
      <c r="K1501" s="153" t="s">
        <v>1436</v>
      </c>
      <c r="L1501" s="153"/>
      <c r="M1501" s="153" t="s">
        <v>177</v>
      </c>
      <c r="N1501" s="153">
        <v>1042768777</v>
      </c>
      <c r="O1501" s="155">
        <v>3696639</v>
      </c>
      <c r="P1501" s="7"/>
      <c r="Q1501" s="12">
        <f>+IF(IFERROR(VLOOKUP(Tabla3[[#This Row],[Column14]],Tabla4[[NIT]:[TOTAL CREDITO]],3,FALSE),0)="",0,IFERROR(VLOOKUP(Tabla3[[#This Row],[Column14]],Tabla4[[NIT]:[TOTAL CREDITO]],3,FALSE),0))</f>
        <v>0</v>
      </c>
      <c r="R1501" s="9">
        <f>+IFERROR(VLOOKUP(Tabla3[[#This Row],[Column14]],Tabla4[[NIT]:[TOTAL CREDITO]],6,FALSE),0)</f>
        <v>0</v>
      </c>
      <c r="S15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1" s="5"/>
      <c r="AL1501"/>
    </row>
    <row r="1502" spans="1:38" ht="15" customHeight="1">
      <c r="A1502" s="153" t="s">
        <v>1908</v>
      </c>
      <c r="B1502" s="154">
        <v>42990</v>
      </c>
      <c r="C1502" s="153" t="s">
        <v>1545</v>
      </c>
      <c r="D1502" s="153" t="s">
        <v>1602</v>
      </c>
      <c r="E1502" s="153" t="s">
        <v>1547</v>
      </c>
      <c r="F1502" s="153">
        <v>2</v>
      </c>
      <c r="G1502" s="153" t="s">
        <v>172</v>
      </c>
      <c r="H1502" s="153">
        <v>2</v>
      </c>
      <c r="I1502" s="153" t="s">
        <v>172</v>
      </c>
      <c r="J1502" s="153" t="s">
        <v>1437</v>
      </c>
      <c r="K1502" s="153" t="s">
        <v>16</v>
      </c>
      <c r="L1502" s="153"/>
      <c r="M1502" s="153" t="s">
        <v>177</v>
      </c>
      <c r="N1502" s="153">
        <v>1042768777</v>
      </c>
      <c r="O1502" s="155">
        <v>3696639</v>
      </c>
      <c r="P1502" s="7"/>
      <c r="Q1502" s="12">
        <f>+IF(IFERROR(VLOOKUP(Tabla3[[#This Row],[Column14]],Tabla4[[NIT]:[TOTAL CREDITO]],3,FALSE),0)="",0,IFERROR(VLOOKUP(Tabla3[[#This Row],[Column14]],Tabla4[[NIT]:[TOTAL CREDITO]],3,FALSE),0))</f>
        <v>0</v>
      </c>
      <c r="R1502" s="9">
        <f>+IFERROR(VLOOKUP(Tabla3[[#This Row],[Column14]],Tabla4[[NIT]:[TOTAL CREDITO]],6,FALSE),0)</f>
        <v>0</v>
      </c>
      <c r="S15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2" s="5"/>
      <c r="AL1502"/>
    </row>
    <row r="1503" spans="1:38" ht="15" customHeight="1">
      <c r="A1503" s="153" t="s">
        <v>1909</v>
      </c>
      <c r="B1503" s="154">
        <v>42991</v>
      </c>
      <c r="C1503" s="153" t="s">
        <v>1545</v>
      </c>
      <c r="D1503" s="153" t="s">
        <v>1505</v>
      </c>
      <c r="E1503" s="153" t="s">
        <v>1910</v>
      </c>
      <c r="F1503" s="153">
        <v>1</v>
      </c>
      <c r="G1503" s="153" t="s">
        <v>1911</v>
      </c>
      <c r="H1503" s="153">
        <v>1</v>
      </c>
      <c r="I1503" s="153" t="s">
        <v>1911</v>
      </c>
      <c r="J1503" s="153" t="s">
        <v>14</v>
      </c>
      <c r="K1503" s="153" t="s">
        <v>16</v>
      </c>
      <c r="L1503" s="153"/>
      <c r="M1503" s="153" t="s">
        <v>42</v>
      </c>
      <c r="N1503" s="153">
        <v>890300346</v>
      </c>
      <c r="O1503" s="155">
        <v>3360504</v>
      </c>
      <c r="P1503" s="7"/>
      <c r="Q1503" s="12">
        <f>+IF(IFERROR(VLOOKUP(Tabla3[[#This Row],[Column14]],Tabla4[[NIT]:[TOTAL CREDITO]],3,FALSE),0)="",0,IFERROR(VLOOKUP(Tabla3[[#This Row],[Column14]],Tabla4[[NIT]:[TOTAL CREDITO]],3,FALSE),0))</f>
        <v>0</v>
      </c>
      <c r="R1503" s="9">
        <f>+IFERROR(VLOOKUP(Tabla3[[#This Row],[Column14]],Tabla4[[NIT]:[TOTAL CREDITO]],6,FALSE),0)</f>
        <v>0</v>
      </c>
      <c r="S15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3" s="5"/>
      <c r="AL1503"/>
    </row>
    <row r="1504" spans="1:38" ht="15" customHeight="1">
      <c r="A1504" s="153" t="s">
        <v>1909</v>
      </c>
      <c r="B1504" s="154">
        <v>42991</v>
      </c>
      <c r="C1504" s="153" t="s">
        <v>1545</v>
      </c>
      <c r="D1504" s="153" t="s">
        <v>1505</v>
      </c>
      <c r="E1504" s="153" t="s">
        <v>1910</v>
      </c>
      <c r="F1504" s="153">
        <v>1</v>
      </c>
      <c r="G1504" s="153" t="s">
        <v>1911</v>
      </c>
      <c r="H1504" s="153">
        <v>1</v>
      </c>
      <c r="I1504" s="153" t="s">
        <v>1911</v>
      </c>
      <c r="J1504" s="153" t="s">
        <v>25</v>
      </c>
      <c r="K1504" s="153" t="s">
        <v>26</v>
      </c>
      <c r="L1504" s="153"/>
      <c r="M1504" s="153" t="s">
        <v>42</v>
      </c>
      <c r="N1504" s="153">
        <v>890300346</v>
      </c>
      <c r="O1504" s="155">
        <v>3521008</v>
      </c>
      <c r="P1504" s="7"/>
      <c r="Q1504" s="12">
        <f>+IF(IFERROR(VLOOKUP(Tabla3[[#This Row],[Column14]],Tabla4[[NIT]:[TOTAL CREDITO]],3,FALSE),0)="",0,IFERROR(VLOOKUP(Tabla3[[#This Row],[Column14]],Tabla4[[NIT]:[TOTAL CREDITO]],3,FALSE),0))</f>
        <v>0</v>
      </c>
      <c r="R1504" s="9">
        <f>+IFERROR(VLOOKUP(Tabla3[[#This Row],[Column14]],Tabla4[[NIT]:[TOTAL CREDITO]],6,FALSE),0)</f>
        <v>0</v>
      </c>
      <c r="S15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4" s="5"/>
      <c r="AL1504"/>
    </row>
    <row r="1505" spans="1:38" ht="15" customHeight="1">
      <c r="A1505" s="153" t="s">
        <v>1909</v>
      </c>
      <c r="B1505" s="154">
        <v>42991</v>
      </c>
      <c r="C1505" s="153" t="s">
        <v>1545</v>
      </c>
      <c r="D1505" s="153" t="s">
        <v>1505</v>
      </c>
      <c r="E1505" s="153" t="s">
        <v>1910</v>
      </c>
      <c r="F1505" s="153">
        <v>1</v>
      </c>
      <c r="G1505" s="153" t="s">
        <v>1911</v>
      </c>
      <c r="H1505" s="153">
        <v>1</v>
      </c>
      <c r="I1505" s="153" t="s">
        <v>1911</v>
      </c>
      <c r="J1505" s="153" t="s">
        <v>352</v>
      </c>
      <c r="K1505" s="153" t="s">
        <v>353</v>
      </c>
      <c r="L1505" s="153"/>
      <c r="M1505" s="153" t="s">
        <v>42</v>
      </c>
      <c r="N1505" s="153">
        <v>890300346</v>
      </c>
      <c r="O1505" s="155">
        <v>6133613</v>
      </c>
      <c r="P1505" s="7"/>
      <c r="Q1505" s="12">
        <f>+IF(IFERROR(VLOOKUP(Tabla3[[#This Row],[Column14]],Tabla4[[NIT]:[TOTAL CREDITO]],3,FALSE),0)="",0,IFERROR(VLOOKUP(Tabla3[[#This Row],[Column14]],Tabla4[[NIT]:[TOTAL CREDITO]],3,FALSE),0))</f>
        <v>0</v>
      </c>
      <c r="R1505" s="9">
        <f>+IFERROR(VLOOKUP(Tabla3[[#This Row],[Column14]],Tabla4[[NIT]:[TOTAL CREDITO]],6,FALSE),0)</f>
        <v>0</v>
      </c>
      <c r="S15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5" s="5"/>
      <c r="AL1505"/>
    </row>
    <row r="1506" spans="1:38" ht="15" customHeight="1">
      <c r="A1506" s="153" t="s">
        <v>1909</v>
      </c>
      <c r="B1506" s="154">
        <v>42991</v>
      </c>
      <c r="C1506" s="153" t="s">
        <v>1545</v>
      </c>
      <c r="D1506" s="153" t="s">
        <v>1505</v>
      </c>
      <c r="E1506" s="153" t="s">
        <v>1910</v>
      </c>
      <c r="F1506" s="153">
        <v>1</v>
      </c>
      <c r="G1506" s="153" t="s">
        <v>1911</v>
      </c>
      <c r="H1506" s="153">
        <v>1</v>
      </c>
      <c r="I1506" s="153" t="s">
        <v>1911</v>
      </c>
      <c r="J1506" s="153" t="s">
        <v>1550</v>
      </c>
      <c r="K1506" s="153" t="s">
        <v>1438</v>
      </c>
      <c r="L1506" s="153"/>
      <c r="M1506" s="153" t="s">
        <v>42</v>
      </c>
      <c r="N1506" s="153">
        <v>890300346</v>
      </c>
      <c r="O1506" s="155">
        <v>3521008</v>
      </c>
      <c r="P1506" s="7"/>
      <c r="Q1506" s="12">
        <f>+IF(IFERROR(VLOOKUP(Tabla3[[#This Row],[Column14]],Tabla4[[NIT]:[TOTAL CREDITO]],3,FALSE),0)="",0,IFERROR(VLOOKUP(Tabla3[[#This Row],[Column14]],Tabla4[[NIT]:[TOTAL CREDITO]],3,FALSE),0))</f>
        <v>0</v>
      </c>
      <c r="R1506" s="9">
        <f>+IFERROR(VLOOKUP(Tabla3[[#This Row],[Column14]],Tabla4[[NIT]:[TOTAL CREDITO]],6,FALSE),0)</f>
        <v>0</v>
      </c>
      <c r="S15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6" s="5"/>
      <c r="AL1506"/>
    </row>
    <row r="1507" spans="1:38" ht="15" customHeight="1">
      <c r="A1507" s="153" t="s">
        <v>1909</v>
      </c>
      <c r="B1507" s="154">
        <v>42991</v>
      </c>
      <c r="C1507" s="153" t="s">
        <v>1545</v>
      </c>
      <c r="D1507" s="153" t="s">
        <v>1505</v>
      </c>
      <c r="E1507" s="153" t="s">
        <v>1910</v>
      </c>
      <c r="F1507" s="153">
        <v>1</v>
      </c>
      <c r="G1507" s="153" t="s">
        <v>1911</v>
      </c>
      <c r="H1507" s="153">
        <v>1</v>
      </c>
      <c r="I1507" s="153" t="s">
        <v>1911</v>
      </c>
      <c r="J1507" s="153" t="s">
        <v>1428</v>
      </c>
      <c r="K1507" s="153" t="s">
        <v>1429</v>
      </c>
      <c r="L1507" s="153"/>
      <c r="M1507" s="153" t="s">
        <v>42</v>
      </c>
      <c r="N1507" s="153">
        <v>890300346</v>
      </c>
      <c r="O1507" s="155">
        <v>3067227</v>
      </c>
      <c r="P1507" s="7"/>
      <c r="Q1507" s="12">
        <f>+IF(IFERROR(VLOOKUP(Tabla3[[#This Row],[Column14]],Tabla4[[NIT]:[TOTAL CREDITO]],3,FALSE),0)="",0,IFERROR(VLOOKUP(Tabla3[[#This Row],[Column14]],Tabla4[[NIT]:[TOTAL CREDITO]],3,FALSE),0))</f>
        <v>0</v>
      </c>
      <c r="R1507" s="9">
        <f>+IFERROR(VLOOKUP(Tabla3[[#This Row],[Column14]],Tabla4[[NIT]:[TOTAL CREDITO]],6,FALSE),0)</f>
        <v>0</v>
      </c>
      <c r="S15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7" s="5"/>
      <c r="AL1507"/>
    </row>
    <row r="1508" spans="1:38" ht="15" customHeight="1">
      <c r="A1508" s="153" t="s">
        <v>1909</v>
      </c>
      <c r="B1508" s="154">
        <v>42991</v>
      </c>
      <c r="C1508" s="153" t="s">
        <v>1545</v>
      </c>
      <c r="D1508" s="153" t="s">
        <v>1505</v>
      </c>
      <c r="E1508" s="153" t="s">
        <v>1910</v>
      </c>
      <c r="F1508" s="153">
        <v>1</v>
      </c>
      <c r="G1508" s="153" t="s">
        <v>1911</v>
      </c>
      <c r="H1508" s="153">
        <v>1</v>
      </c>
      <c r="I1508" s="153" t="s">
        <v>1911</v>
      </c>
      <c r="J1508" s="153" t="s">
        <v>1433</v>
      </c>
      <c r="K1508" s="153" t="s">
        <v>16</v>
      </c>
      <c r="L1508" s="153"/>
      <c r="M1508" s="153" t="s">
        <v>42</v>
      </c>
      <c r="N1508" s="153">
        <v>890300346</v>
      </c>
      <c r="O1508" s="155">
        <v>3941176</v>
      </c>
      <c r="P1508" s="7"/>
      <c r="Q1508" s="12">
        <f>+IF(IFERROR(VLOOKUP(Tabla3[[#This Row],[Column14]],Tabla4[[NIT]:[TOTAL CREDITO]],3,FALSE),0)="",0,IFERROR(VLOOKUP(Tabla3[[#This Row],[Column14]],Tabla4[[NIT]:[TOTAL CREDITO]],3,FALSE),0))</f>
        <v>0</v>
      </c>
      <c r="R1508" s="9">
        <f>+IFERROR(VLOOKUP(Tabla3[[#This Row],[Column14]],Tabla4[[NIT]:[TOTAL CREDITO]],6,FALSE),0)</f>
        <v>0</v>
      </c>
      <c r="S15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8" s="5"/>
      <c r="AL1508"/>
    </row>
    <row r="1509" spans="1:38" ht="15" customHeight="1">
      <c r="A1509" s="153" t="s">
        <v>1909</v>
      </c>
      <c r="B1509" s="154">
        <v>42991</v>
      </c>
      <c r="C1509" s="153" t="s">
        <v>1545</v>
      </c>
      <c r="D1509" s="153" t="s">
        <v>1505</v>
      </c>
      <c r="E1509" s="153" t="s">
        <v>1910</v>
      </c>
      <c r="F1509" s="153">
        <v>1</v>
      </c>
      <c r="G1509" s="153" t="s">
        <v>1911</v>
      </c>
      <c r="H1509" s="153">
        <v>1</v>
      </c>
      <c r="I1509" s="153" t="s">
        <v>1911</v>
      </c>
      <c r="J1509" s="153" t="s">
        <v>1437</v>
      </c>
      <c r="K1509" s="153" t="s">
        <v>1436</v>
      </c>
      <c r="L1509" s="153"/>
      <c r="M1509" s="153" t="s">
        <v>42</v>
      </c>
      <c r="N1509" s="153">
        <v>890300346</v>
      </c>
      <c r="O1509" s="155">
        <v>3696639</v>
      </c>
      <c r="P1509" s="7"/>
      <c r="Q1509" s="12">
        <f>+IF(IFERROR(VLOOKUP(Tabla3[[#This Row],[Column14]],Tabla4[[NIT]:[TOTAL CREDITO]],3,FALSE),0)="",0,IFERROR(VLOOKUP(Tabla3[[#This Row],[Column14]],Tabla4[[NIT]:[TOTAL CREDITO]],3,FALSE),0))</f>
        <v>0</v>
      </c>
      <c r="R1509" s="9">
        <f>+IFERROR(VLOOKUP(Tabla3[[#This Row],[Column14]],Tabla4[[NIT]:[TOTAL CREDITO]],6,FALSE),0)</f>
        <v>0</v>
      </c>
      <c r="S15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09" s="5"/>
      <c r="AL1509"/>
    </row>
    <row r="1510" spans="1:38" ht="15" customHeight="1">
      <c r="A1510" s="153" t="s">
        <v>1912</v>
      </c>
      <c r="B1510" s="154">
        <v>42979</v>
      </c>
      <c r="C1510" s="153" t="s">
        <v>1545</v>
      </c>
      <c r="D1510" s="153" t="s">
        <v>1546</v>
      </c>
      <c r="E1510" s="153" t="s">
        <v>1547</v>
      </c>
      <c r="F1510" s="153">
        <v>4</v>
      </c>
      <c r="G1510" s="153" t="s">
        <v>75</v>
      </c>
      <c r="H1510" s="153">
        <v>4</v>
      </c>
      <c r="I1510" s="153" t="s">
        <v>75</v>
      </c>
      <c r="J1510" s="153" t="s">
        <v>1434</v>
      </c>
      <c r="K1510" s="153" t="s">
        <v>1435</v>
      </c>
      <c r="L1510" s="153"/>
      <c r="M1510" s="153" t="s">
        <v>76</v>
      </c>
      <c r="N1510" s="153">
        <v>838000154</v>
      </c>
      <c r="O1510" s="155">
        <v>7352941</v>
      </c>
      <c r="P1510" s="7"/>
      <c r="Q1510" s="12">
        <f>+IF(IFERROR(VLOOKUP(Tabla3[[#This Row],[Column14]],Tabla4[[NIT]:[TOTAL CREDITO]],3,FALSE),0)="",0,IFERROR(VLOOKUP(Tabla3[[#This Row],[Column14]],Tabla4[[NIT]:[TOTAL CREDITO]],3,FALSE),0))</f>
        <v>0</v>
      </c>
      <c r="R1510" s="9">
        <f>+IFERROR(VLOOKUP(Tabla3[[#This Row],[Column14]],Tabla4[[NIT]:[TOTAL CREDITO]],6,FALSE),0)</f>
        <v>53334553</v>
      </c>
      <c r="S15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0" s="5"/>
      <c r="AL1510"/>
    </row>
    <row r="1511" spans="1:38" ht="15" customHeight="1">
      <c r="A1511" s="153" t="s">
        <v>1912</v>
      </c>
      <c r="B1511" s="154">
        <v>42979</v>
      </c>
      <c r="C1511" s="153" t="s">
        <v>1545</v>
      </c>
      <c r="D1511" s="153" t="s">
        <v>1546</v>
      </c>
      <c r="E1511" s="153" t="s">
        <v>1547</v>
      </c>
      <c r="F1511" s="153">
        <v>5</v>
      </c>
      <c r="G1511" s="153" t="s">
        <v>75</v>
      </c>
      <c r="H1511" s="153">
        <v>5</v>
      </c>
      <c r="I1511" s="153" t="s">
        <v>75</v>
      </c>
      <c r="J1511" s="153" t="s">
        <v>1434</v>
      </c>
      <c r="K1511" s="153" t="s">
        <v>1436</v>
      </c>
      <c r="L1511" s="153"/>
      <c r="M1511" s="153" t="s">
        <v>76</v>
      </c>
      <c r="N1511" s="153">
        <v>838000154</v>
      </c>
      <c r="O1511" s="155">
        <v>7352941</v>
      </c>
      <c r="P1511" s="7"/>
      <c r="Q1511" s="12">
        <f>+IF(IFERROR(VLOOKUP(Tabla3[[#This Row],[Column14]],Tabla4[[NIT]:[TOTAL CREDITO]],3,FALSE),0)="",0,IFERROR(VLOOKUP(Tabla3[[#This Row],[Column14]],Tabla4[[NIT]:[TOTAL CREDITO]],3,FALSE),0))</f>
        <v>0</v>
      </c>
      <c r="R1511" s="9">
        <f>+IFERROR(VLOOKUP(Tabla3[[#This Row],[Column14]],Tabla4[[NIT]:[TOTAL CREDITO]],6,FALSE),0)</f>
        <v>53334553</v>
      </c>
      <c r="S15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1" s="5"/>
      <c r="AL1511"/>
    </row>
    <row r="1512" spans="1:38" ht="15" customHeight="1">
      <c r="A1512" s="153" t="s">
        <v>1912</v>
      </c>
      <c r="B1512" s="154">
        <v>42979</v>
      </c>
      <c r="C1512" s="153" t="s">
        <v>1545</v>
      </c>
      <c r="D1512" s="153" t="s">
        <v>1546</v>
      </c>
      <c r="E1512" s="153" t="s">
        <v>1547</v>
      </c>
      <c r="F1512" s="153">
        <v>1</v>
      </c>
      <c r="G1512" s="153" t="s">
        <v>75</v>
      </c>
      <c r="H1512" s="153">
        <v>1</v>
      </c>
      <c r="I1512" s="153" t="s">
        <v>75</v>
      </c>
      <c r="J1512" s="153" t="s">
        <v>1427</v>
      </c>
      <c r="K1512" s="153" t="s">
        <v>16</v>
      </c>
      <c r="L1512" s="153"/>
      <c r="M1512" s="153" t="s">
        <v>76</v>
      </c>
      <c r="N1512" s="153">
        <v>838000154</v>
      </c>
      <c r="O1512" s="155">
        <v>9210084</v>
      </c>
      <c r="P1512" s="7"/>
      <c r="Q1512" s="12">
        <f>+IF(IFERROR(VLOOKUP(Tabla3[[#This Row],[Column14]],Tabla4[[NIT]:[TOTAL CREDITO]],3,FALSE),0)="",0,IFERROR(VLOOKUP(Tabla3[[#This Row],[Column14]],Tabla4[[NIT]:[TOTAL CREDITO]],3,FALSE),0))</f>
        <v>0</v>
      </c>
      <c r="R1512" s="9">
        <f>+IFERROR(VLOOKUP(Tabla3[[#This Row],[Column14]],Tabla4[[NIT]:[TOTAL CREDITO]],6,FALSE),0)</f>
        <v>53334553</v>
      </c>
      <c r="S15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2" s="5"/>
      <c r="AL1512"/>
    </row>
    <row r="1513" spans="1:38" ht="15" customHeight="1">
      <c r="A1513" s="153" t="s">
        <v>1913</v>
      </c>
      <c r="B1513" s="154">
        <v>42979</v>
      </c>
      <c r="C1513" s="153" t="s">
        <v>1229</v>
      </c>
      <c r="D1513" s="153" t="s">
        <v>1235</v>
      </c>
      <c r="E1513" s="153" t="s">
        <v>1230</v>
      </c>
      <c r="F1513" s="153">
        <v>1</v>
      </c>
      <c r="G1513" s="153" t="s">
        <v>189</v>
      </c>
      <c r="H1513" s="153">
        <v>1</v>
      </c>
      <c r="I1513" s="153" t="s">
        <v>1586</v>
      </c>
      <c r="J1513" s="153" t="s">
        <v>1434</v>
      </c>
      <c r="K1513" s="153" t="s">
        <v>1435</v>
      </c>
      <c r="L1513" s="153"/>
      <c r="M1513" s="153" t="s">
        <v>184</v>
      </c>
      <c r="N1513" s="153">
        <v>860062808</v>
      </c>
      <c r="O1513" s="155">
        <v>7352941</v>
      </c>
      <c r="P1513" s="7"/>
      <c r="Q1513" s="12" t="str">
        <f>+IF(IFERROR(VLOOKUP(Tabla3[[#This Row],[Column14]],Tabla4[[NIT]:[TOTAL CREDITO]],3,FALSE),0)="",0,IFERROR(VLOOKUP(Tabla3[[#This Row],[Column14]],Tabla4[[NIT]:[TOTAL CREDITO]],3,FALSE),0))</f>
        <v>NO TIENE CUPO</v>
      </c>
      <c r="R1513" s="9">
        <f>+IFERROR(VLOOKUP(Tabla3[[#This Row],[Column14]],Tabla4[[NIT]:[TOTAL CREDITO]],6,FALSE),0)</f>
        <v>0</v>
      </c>
      <c r="S15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3" s="5"/>
      <c r="AL1513"/>
    </row>
    <row r="1514" spans="1:38" ht="15" customHeight="1">
      <c r="A1514" s="153" t="s">
        <v>1913</v>
      </c>
      <c r="B1514" s="154">
        <v>42979</v>
      </c>
      <c r="C1514" s="153" t="s">
        <v>1229</v>
      </c>
      <c r="D1514" s="153" t="s">
        <v>1235</v>
      </c>
      <c r="E1514" s="153" t="s">
        <v>1230</v>
      </c>
      <c r="F1514" s="153">
        <v>1</v>
      </c>
      <c r="G1514" s="153" t="s">
        <v>189</v>
      </c>
      <c r="H1514" s="153">
        <v>1</v>
      </c>
      <c r="I1514" s="153" t="s">
        <v>1586</v>
      </c>
      <c r="J1514" s="153" t="s">
        <v>1434</v>
      </c>
      <c r="K1514" s="153" t="s">
        <v>1436</v>
      </c>
      <c r="L1514" s="153"/>
      <c r="M1514" s="153" t="s">
        <v>184</v>
      </c>
      <c r="N1514" s="153">
        <v>860062808</v>
      </c>
      <c r="O1514" s="155">
        <v>7352941</v>
      </c>
      <c r="P1514" s="7"/>
      <c r="Q1514" s="12" t="str">
        <f>+IF(IFERROR(VLOOKUP(Tabla3[[#This Row],[Column14]],Tabla4[[NIT]:[TOTAL CREDITO]],3,FALSE),0)="",0,IFERROR(VLOOKUP(Tabla3[[#This Row],[Column14]],Tabla4[[NIT]:[TOTAL CREDITO]],3,FALSE),0))</f>
        <v>NO TIENE CUPO</v>
      </c>
      <c r="R1514" s="9">
        <f>+IFERROR(VLOOKUP(Tabla3[[#This Row],[Column14]],Tabla4[[NIT]:[TOTAL CREDITO]],6,FALSE),0)</f>
        <v>0</v>
      </c>
      <c r="S15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4" s="5"/>
      <c r="AL1514"/>
    </row>
    <row r="1515" spans="1:38" ht="15" customHeight="1">
      <c r="A1515" s="153" t="s">
        <v>1913</v>
      </c>
      <c r="B1515" s="154">
        <v>42979</v>
      </c>
      <c r="C1515" s="153" t="s">
        <v>1229</v>
      </c>
      <c r="D1515" s="153" t="s">
        <v>1235</v>
      </c>
      <c r="E1515" s="153" t="s">
        <v>1230</v>
      </c>
      <c r="F1515" s="153">
        <v>1</v>
      </c>
      <c r="G1515" s="153" t="s">
        <v>189</v>
      </c>
      <c r="H1515" s="153">
        <v>1</v>
      </c>
      <c r="I1515" s="153" t="s">
        <v>1586</v>
      </c>
      <c r="J1515" s="153" t="s">
        <v>1427</v>
      </c>
      <c r="K1515" s="153" t="s">
        <v>1432</v>
      </c>
      <c r="L1515" s="153"/>
      <c r="M1515" s="153" t="s">
        <v>184</v>
      </c>
      <c r="N1515" s="153">
        <v>860062808</v>
      </c>
      <c r="O1515" s="155">
        <v>9210084</v>
      </c>
      <c r="P1515" s="7"/>
      <c r="Q1515" s="12" t="str">
        <f>+IF(IFERROR(VLOOKUP(Tabla3[[#This Row],[Column14]],Tabla4[[NIT]:[TOTAL CREDITO]],3,FALSE),0)="",0,IFERROR(VLOOKUP(Tabla3[[#This Row],[Column14]],Tabla4[[NIT]:[TOTAL CREDITO]],3,FALSE),0))</f>
        <v>NO TIENE CUPO</v>
      </c>
      <c r="R1515" s="9">
        <f>+IFERROR(VLOOKUP(Tabla3[[#This Row],[Column14]],Tabla4[[NIT]:[TOTAL CREDITO]],6,FALSE),0)</f>
        <v>0</v>
      </c>
      <c r="S15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5" s="5"/>
      <c r="AL1515"/>
    </row>
    <row r="1516" spans="1:38" ht="15" customHeight="1">
      <c r="A1516" s="153" t="s">
        <v>1914</v>
      </c>
      <c r="B1516" s="154">
        <v>42979</v>
      </c>
      <c r="C1516" s="153" t="s">
        <v>1229</v>
      </c>
      <c r="D1516" s="153" t="s">
        <v>1235</v>
      </c>
      <c r="E1516" s="153" t="s">
        <v>1230</v>
      </c>
      <c r="F1516" s="153">
        <v>1</v>
      </c>
      <c r="G1516" s="153" t="s">
        <v>189</v>
      </c>
      <c r="H1516" s="153">
        <v>1</v>
      </c>
      <c r="I1516" s="153" t="s">
        <v>1588</v>
      </c>
      <c r="J1516" s="153" t="s">
        <v>1431</v>
      </c>
      <c r="K1516" s="153" t="s">
        <v>1432</v>
      </c>
      <c r="L1516" s="153"/>
      <c r="M1516" s="153" t="s">
        <v>184</v>
      </c>
      <c r="N1516" s="153">
        <v>860062808</v>
      </c>
      <c r="O1516" s="155">
        <v>12039370</v>
      </c>
      <c r="P1516" s="7"/>
      <c r="Q1516" s="12" t="str">
        <f>+IF(IFERROR(VLOOKUP(Tabla3[[#This Row],[Column14]],Tabla4[[NIT]:[TOTAL CREDITO]],3,FALSE),0)="",0,IFERROR(VLOOKUP(Tabla3[[#This Row],[Column14]],Tabla4[[NIT]:[TOTAL CREDITO]],3,FALSE),0))</f>
        <v>NO TIENE CUPO</v>
      </c>
      <c r="R1516" s="9">
        <f>+IFERROR(VLOOKUP(Tabla3[[#This Row],[Column14]],Tabla4[[NIT]:[TOTAL CREDITO]],6,FALSE),0)</f>
        <v>0</v>
      </c>
      <c r="S15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6" s="5"/>
      <c r="AL1516"/>
    </row>
    <row r="1517" spans="1:38" ht="15" customHeight="1">
      <c r="A1517" s="153" t="s">
        <v>1914</v>
      </c>
      <c r="B1517" s="154">
        <v>42979</v>
      </c>
      <c r="C1517" s="153" t="s">
        <v>1229</v>
      </c>
      <c r="D1517" s="153" t="s">
        <v>1235</v>
      </c>
      <c r="E1517" s="153" t="s">
        <v>1230</v>
      </c>
      <c r="F1517" s="153">
        <v>1</v>
      </c>
      <c r="G1517" s="153" t="s">
        <v>189</v>
      </c>
      <c r="H1517" s="153">
        <v>1</v>
      </c>
      <c r="I1517" s="153" t="s">
        <v>1588</v>
      </c>
      <c r="J1517" s="153" t="s">
        <v>1434</v>
      </c>
      <c r="K1517" s="153" t="s">
        <v>1436</v>
      </c>
      <c r="L1517" s="153"/>
      <c r="M1517" s="153" t="s">
        <v>184</v>
      </c>
      <c r="N1517" s="153">
        <v>860062808</v>
      </c>
      <c r="O1517" s="155">
        <v>7352941</v>
      </c>
      <c r="P1517" s="7"/>
      <c r="Q1517" s="12" t="str">
        <f>+IF(IFERROR(VLOOKUP(Tabla3[[#This Row],[Column14]],Tabla4[[NIT]:[TOTAL CREDITO]],3,FALSE),0)="",0,IFERROR(VLOOKUP(Tabla3[[#This Row],[Column14]],Tabla4[[NIT]:[TOTAL CREDITO]],3,FALSE),0))</f>
        <v>NO TIENE CUPO</v>
      </c>
      <c r="R1517" s="9">
        <f>+IFERROR(VLOOKUP(Tabla3[[#This Row],[Column14]],Tabla4[[NIT]:[TOTAL CREDITO]],6,FALSE),0)</f>
        <v>0</v>
      </c>
      <c r="S15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7" s="5"/>
      <c r="AL1517"/>
    </row>
    <row r="1518" spans="1:38" ht="15" customHeight="1">
      <c r="A1518" s="153" t="s">
        <v>1914</v>
      </c>
      <c r="B1518" s="154">
        <v>42979</v>
      </c>
      <c r="C1518" s="153" t="s">
        <v>1229</v>
      </c>
      <c r="D1518" s="153" t="s">
        <v>1235</v>
      </c>
      <c r="E1518" s="153" t="s">
        <v>1230</v>
      </c>
      <c r="F1518" s="153">
        <v>1</v>
      </c>
      <c r="G1518" s="153" t="s">
        <v>189</v>
      </c>
      <c r="H1518" s="153">
        <v>1</v>
      </c>
      <c r="I1518" s="153" t="s">
        <v>1588</v>
      </c>
      <c r="J1518" s="153" t="s">
        <v>1427</v>
      </c>
      <c r="K1518" s="153" t="s">
        <v>1432</v>
      </c>
      <c r="L1518" s="153"/>
      <c r="M1518" s="153" t="s">
        <v>184</v>
      </c>
      <c r="N1518" s="153">
        <v>860062808</v>
      </c>
      <c r="O1518" s="155">
        <v>9210084</v>
      </c>
      <c r="P1518" s="7"/>
      <c r="Q1518" s="12" t="str">
        <f>+IF(IFERROR(VLOOKUP(Tabla3[[#This Row],[Column14]],Tabla4[[NIT]:[TOTAL CREDITO]],3,FALSE),0)="",0,IFERROR(VLOOKUP(Tabla3[[#This Row],[Column14]],Tabla4[[NIT]:[TOTAL CREDITO]],3,FALSE),0))</f>
        <v>NO TIENE CUPO</v>
      </c>
      <c r="R1518" s="9">
        <f>+IFERROR(VLOOKUP(Tabla3[[#This Row],[Column14]],Tabla4[[NIT]:[TOTAL CREDITO]],6,FALSE),0)</f>
        <v>0</v>
      </c>
      <c r="S15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8" s="5"/>
      <c r="AL1518"/>
    </row>
    <row r="1519" spans="1:38" ht="15" customHeight="1">
      <c r="A1519" s="153" t="s">
        <v>1915</v>
      </c>
      <c r="B1519" s="154">
        <v>42979</v>
      </c>
      <c r="C1519" s="153" t="s">
        <v>1229</v>
      </c>
      <c r="D1519" s="153" t="s">
        <v>1235</v>
      </c>
      <c r="E1519" s="153" t="s">
        <v>1230</v>
      </c>
      <c r="F1519" s="153">
        <v>1</v>
      </c>
      <c r="G1519" s="153" t="s">
        <v>189</v>
      </c>
      <c r="H1519" s="153">
        <v>1</v>
      </c>
      <c r="I1519" s="153" t="s">
        <v>1592</v>
      </c>
      <c r="J1519" s="153" t="s">
        <v>1431</v>
      </c>
      <c r="K1519" s="153" t="s">
        <v>16</v>
      </c>
      <c r="L1519" s="153"/>
      <c r="M1519" s="153" t="s">
        <v>184</v>
      </c>
      <c r="N1519" s="153">
        <v>860062808</v>
      </c>
      <c r="O1519" s="155">
        <v>12039370</v>
      </c>
      <c r="P1519" s="7"/>
      <c r="Q1519" s="12" t="str">
        <f>+IF(IFERROR(VLOOKUP(Tabla3[[#This Row],[Column14]],Tabla4[[NIT]:[TOTAL CREDITO]],3,FALSE),0)="",0,IFERROR(VLOOKUP(Tabla3[[#This Row],[Column14]],Tabla4[[NIT]:[TOTAL CREDITO]],3,FALSE),0))</f>
        <v>NO TIENE CUPO</v>
      </c>
      <c r="R1519" s="9">
        <f>+IFERROR(VLOOKUP(Tabla3[[#This Row],[Column14]],Tabla4[[NIT]:[TOTAL CREDITO]],6,FALSE),0)</f>
        <v>0</v>
      </c>
      <c r="S15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19" s="5"/>
      <c r="AL1519"/>
    </row>
    <row r="1520" spans="1:38" ht="15" customHeight="1">
      <c r="A1520" s="153" t="s">
        <v>1915</v>
      </c>
      <c r="B1520" s="154">
        <v>42979</v>
      </c>
      <c r="C1520" s="153" t="s">
        <v>1229</v>
      </c>
      <c r="D1520" s="153" t="s">
        <v>1235</v>
      </c>
      <c r="E1520" s="153" t="s">
        <v>1230</v>
      </c>
      <c r="F1520" s="153">
        <v>1</v>
      </c>
      <c r="G1520" s="153" t="s">
        <v>189</v>
      </c>
      <c r="H1520" s="153">
        <v>1</v>
      </c>
      <c r="I1520" s="153" t="s">
        <v>1592</v>
      </c>
      <c r="J1520" s="153" t="s">
        <v>1434</v>
      </c>
      <c r="K1520" s="153" t="s">
        <v>1436</v>
      </c>
      <c r="L1520" s="153"/>
      <c r="M1520" s="153" t="s">
        <v>184</v>
      </c>
      <c r="N1520" s="153">
        <v>860062808</v>
      </c>
      <c r="O1520" s="155">
        <v>7352941</v>
      </c>
      <c r="P1520" s="7"/>
      <c r="Q1520" s="12" t="str">
        <f>+IF(IFERROR(VLOOKUP(Tabla3[[#This Row],[Column14]],Tabla4[[NIT]:[TOTAL CREDITO]],3,FALSE),0)="",0,IFERROR(VLOOKUP(Tabla3[[#This Row],[Column14]],Tabla4[[NIT]:[TOTAL CREDITO]],3,FALSE),0))</f>
        <v>NO TIENE CUPO</v>
      </c>
      <c r="R1520" s="9">
        <f>+IFERROR(VLOOKUP(Tabla3[[#This Row],[Column14]],Tabla4[[NIT]:[TOTAL CREDITO]],6,FALSE),0)</f>
        <v>0</v>
      </c>
      <c r="S15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0" s="5"/>
      <c r="AL1520"/>
    </row>
    <row r="1521" spans="1:38" ht="15" customHeight="1">
      <c r="A1521" s="153" t="s">
        <v>1915</v>
      </c>
      <c r="B1521" s="154">
        <v>42979</v>
      </c>
      <c r="C1521" s="153" t="s">
        <v>1229</v>
      </c>
      <c r="D1521" s="153" t="s">
        <v>1235</v>
      </c>
      <c r="E1521" s="153" t="s">
        <v>1230</v>
      </c>
      <c r="F1521" s="153">
        <v>1</v>
      </c>
      <c r="G1521" s="153" t="s">
        <v>189</v>
      </c>
      <c r="H1521" s="153">
        <v>1</v>
      </c>
      <c r="I1521" s="153" t="s">
        <v>1592</v>
      </c>
      <c r="J1521" s="153" t="s">
        <v>1427</v>
      </c>
      <c r="K1521" s="153" t="s">
        <v>1432</v>
      </c>
      <c r="L1521" s="153"/>
      <c r="M1521" s="153" t="s">
        <v>184</v>
      </c>
      <c r="N1521" s="153">
        <v>860062808</v>
      </c>
      <c r="O1521" s="155">
        <v>9210084</v>
      </c>
      <c r="P1521" s="7"/>
      <c r="Q1521" s="12" t="str">
        <f>+IF(IFERROR(VLOOKUP(Tabla3[[#This Row],[Column14]],Tabla4[[NIT]:[TOTAL CREDITO]],3,FALSE),0)="",0,IFERROR(VLOOKUP(Tabla3[[#This Row],[Column14]],Tabla4[[NIT]:[TOTAL CREDITO]],3,FALSE),0))</f>
        <v>NO TIENE CUPO</v>
      </c>
      <c r="R1521" s="9">
        <f>+IFERROR(VLOOKUP(Tabla3[[#This Row],[Column14]],Tabla4[[NIT]:[TOTAL CREDITO]],6,FALSE),0)</f>
        <v>0</v>
      </c>
      <c r="S15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1" s="5"/>
      <c r="AL1521"/>
    </row>
    <row r="1522" spans="1:38" ht="15" customHeight="1">
      <c r="A1522" s="153" t="s">
        <v>1915</v>
      </c>
      <c r="B1522" s="154">
        <v>42979</v>
      </c>
      <c r="C1522" s="153" t="s">
        <v>1229</v>
      </c>
      <c r="D1522" s="153" t="s">
        <v>1235</v>
      </c>
      <c r="E1522" s="153" t="s">
        <v>1230</v>
      </c>
      <c r="F1522" s="153">
        <v>1</v>
      </c>
      <c r="G1522" s="153" t="s">
        <v>189</v>
      </c>
      <c r="H1522" s="153">
        <v>1</v>
      </c>
      <c r="I1522" s="153" t="s">
        <v>1592</v>
      </c>
      <c r="J1522" s="153" t="s">
        <v>1427</v>
      </c>
      <c r="K1522" s="153" t="s">
        <v>16</v>
      </c>
      <c r="L1522" s="153"/>
      <c r="M1522" s="153" t="s">
        <v>184</v>
      </c>
      <c r="N1522" s="153">
        <v>860062808</v>
      </c>
      <c r="O1522" s="155">
        <v>9210084</v>
      </c>
      <c r="P1522" s="7"/>
      <c r="Q1522" s="12" t="str">
        <f>+IF(IFERROR(VLOOKUP(Tabla3[[#This Row],[Column14]],Tabla4[[NIT]:[TOTAL CREDITO]],3,FALSE),0)="",0,IFERROR(VLOOKUP(Tabla3[[#This Row],[Column14]],Tabla4[[NIT]:[TOTAL CREDITO]],3,FALSE),0))</f>
        <v>NO TIENE CUPO</v>
      </c>
      <c r="R1522" s="9">
        <f>+IFERROR(VLOOKUP(Tabla3[[#This Row],[Column14]],Tabla4[[NIT]:[TOTAL CREDITO]],6,FALSE),0)</f>
        <v>0</v>
      </c>
      <c r="S15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2" s="5"/>
      <c r="AL1522"/>
    </row>
    <row r="1523" spans="1:38" ht="15" customHeight="1">
      <c r="A1523" s="153" t="s">
        <v>1916</v>
      </c>
      <c r="B1523" s="154">
        <v>42979</v>
      </c>
      <c r="C1523" s="153" t="s">
        <v>1229</v>
      </c>
      <c r="D1523" s="153" t="s">
        <v>1235</v>
      </c>
      <c r="E1523" s="153" t="s">
        <v>1230</v>
      </c>
      <c r="F1523" s="153">
        <v>1</v>
      </c>
      <c r="G1523" s="153" t="s">
        <v>189</v>
      </c>
      <c r="H1523" s="153">
        <v>1</v>
      </c>
      <c r="I1523" s="153" t="s">
        <v>1594</v>
      </c>
      <c r="J1523" s="153" t="s">
        <v>1431</v>
      </c>
      <c r="K1523" s="153" t="s">
        <v>1432</v>
      </c>
      <c r="L1523" s="153"/>
      <c r="M1523" s="153" t="s">
        <v>184</v>
      </c>
      <c r="N1523" s="153">
        <v>860062808</v>
      </c>
      <c r="O1523" s="155">
        <v>12039370</v>
      </c>
      <c r="P1523" s="7"/>
      <c r="Q1523" s="12" t="str">
        <f>+IF(IFERROR(VLOOKUP(Tabla3[[#This Row],[Column14]],Tabla4[[NIT]:[TOTAL CREDITO]],3,FALSE),0)="",0,IFERROR(VLOOKUP(Tabla3[[#This Row],[Column14]],Tabla4[[NIT]:[TOTAL CREDITO]],3,FALSE),0))</f>
        <v>NO TIENE CUPO</v>
      </c>
      <c r="R1523" s="9">
        <f>+IFERROR(VLOOKUP(Tabla3[[#This Row],[Column14]],Tabla4[[NIT]:[TOTAL CREDITO]],6,FALSE),0)</f>
        <v>0</v>
      </c>
      <c r="S15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3" s="5"/>
      <c r="AL1523"/>
    </row>
    <row r="1524" spans="1:38" ht="15" customHeight="1">
      <c r="A1524" s="153" t="s">
        <v>1916</v>
      </c>
      <c r="B1524" s="154">
        <v>42979</v>
      </c>
      <c r="C1524" s="153" t="s">
        <v>1229</v>
      </c>
      <c r="D1524" s="153" t="s">
        <v>1235</v>
      </c>
      <c r="E1524" s="153" t="s">
        <v>1230</v>
      </c>
      <c r="F1524" s="153">
        <v>1</v>
      </c>
      <c r="G1524" s="153" t="s">
        <v>189</v>
      </c>
      <c r="H1524" s="153">
        <v>1</v>
      </c>
      <c r="I1524" s="153" t="s">
        <v>1594</v>
      </c>
      <c r="J1524" s="153" t="s">
        <v>1434</v>
      </c>
      <c r="K1524" s="153" t="s">
        <v>1436</v>
      </c>
      <c r="L1524" s="153"/>
      <c r="M1524" s="153" t="s">
        <v>184</v>
      </c>
      <c r="N1524" s="153">
        <v>860062808</v>
      </c>
      <c r="O1524" s="155">
        <v>7352941</v>
      </c>
      <c r="P1524" s="7"/>
      <c r="Q1524" s="12" t="str">
        <f>+IF(IFERROR(VLOOKUP(Tabla3[[#This Row],[Column14]],Tabla4[[NIT]:[TOTAL CREDITO]],3,FALSE),0)="",0,IFERROR(VLOOKUP(Tabla3[[#This Row],[Column14]],Tabla4[[NIT]:[TOTAL CREDITO]],3,FALSE),0))</f>
        <v>NO TIENE CUPO</v>
      </c>
      <c r="R1524" s="9">
        <f>+IFERROR(VLOOKUP(Tabla3[[#This Row],[Column14]],Tabla4[[NIT]:[TOTAL CREDITO]],6,FALSE),0)</f>
        <v>0</v>
      </c>
      <c r="S15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4" s="5"/>
      <c r="AL1524"/>
    </row>
    <row r="1525" spans="1:38" ht="15" customHeight="1">
      <c r="A1525" s="153" t="s">
        <v>1916</v>
      </c>
      <c r="B1525" s="154">
        <v>42979</v>
      </c>
      <c r="C1525" s="153" t="s">
        <v>1229</v>
      </c>
      <c r="D1525" s="153" t="s">
        <v>1235</v>
      </c>
      <c r="E1525" s="153" t="s">
        <v>1230</v>
      </c>
      <c r="F1525" s="153">
        <v>1</v>
      </c>
      <c r="G1525" s="153" t="s">
        <v>189</v>
      </c>
      <c r="H1525" s="153">
        <v>1</v>
      </c>
      <c r="I1525" s="153" t="s">
        <v>1594</v>
      </c>
      <c r="J1525" s="153" t="s">
        <v>1427</v>
      </c>
      <c r="K1525" s="153" t="s">
        <v>1432</v>
      </c>
      <c r="L1525" s="153"/>
      <c r="M1525" s="153" t="s">
        <v>184</v>
      </c>
      <c r="N1525" s="153">
        <v>860062808</v>
      </c>
      <c r="O1525" s="155">
        <v>9210084</v>
      </c>
      <c r="P1525" s="7"/>
      <c r="Q1525" s="12" t="str">
        <f>+IF(IFERROR(VLOOKUP(Tabla3[[#This Row],[Column14]],Tabla4[[NIT]:[TOTAL CREDITO]],3,FALSE),0)="",0,IFERROR(VLOOKUP(Tabla3[[#This Row],[Column14]],Tabla4[[NIT]:[TOTAL CREDITO]],3,FALSE),0))</f>
        <v>NO TIENE CUPO</v>
      </c>
      <c r="R1525" s="9">
        <f>+IFERROR(VLOOKUP(Tabla3[[#This Row],[Column14]],Tabla4[[NIT]:[TOTAL CREDITO]],6,FALSE),0)</f>
        <v>0</v>
      </c>
      <c r="S15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5" s="5"/>
      <c r="AL1525"/>
    </row>
    <row r="1526" spans="1:38" ht="15" customHeight="1">
      <c r="A1526" s="153" t="s">
        <v>1917</v>
      </c>
      <c r="B1526" s="154">
        <v>42979</v>
      </c>
      <c r="C1526" s="153" t="s">
        <v>1229</v>
      </c>
      <c r="D1526" s="153" t="s">
        <v>1235</v>
      </c>
      <c r="E1526" s="153" t="s">
        <v>1230</v>
      </c>
      <c r="F1526" s="153">
        <v>1</v>
      </c>
      <c r="G1526" s="153" t="s">
        <v>189</v>
      </c>
      <c r="H1526" s="153">
        <v>1</v>
      </c>
      <c r="I1526" s="153" t="s">
        <v>1596</v>
      </c>
      <c r="J1526" s="153" t="s">
        <v>1427</v>
      </c>
      <c r="K1526" s="153" t="s">
        <v>1426</v>
      </c>
      <c r="L1526" s="153"/>
      <c r="M1526" s="153" t="s">
        <v>184</v>
      </c>
      <c r="N1526" s="153">
        <v>860062808</v>
      </c>
      <c r="O1526" s="155">
        <v>9210084</v>
      </c>
      <c r="P1526" s="7"/>
      <c r="Q1526" s="12" t="str">
        <f>+IF(IFERROR(VLOOKUP(Tabla3[[#This Row],[Column14]],Tabla4[[NIT]:[TOTAL CREDITO]],3,FALSE),0)="",0,IFERROR(VLOOKUP(Tabla3[[#This Row],[Column14]],Tabla4[[NIT]:[TOTAL CREDITO]],3,FALSE),0))</f>
        <v>NO TIENE CUPO</v>
      </c>
      <c r="R1526" s="9">
        <f>+IFERROR(VLOOKUP(Tabla3[[#This Row],[Column14]],Tabla4[[NIT]:[TOTAL CREDITO]],6,FALSE),0)</f>
        <v>0</v>
      </c>
      <c r="S15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6" s="5"/>
      <c r="AL1526"/>
    </row>
    <row r="1527" spans="1:38" ht="15" customHeight="1">
      <c r="A1527" s="153" t="s">
        <v>1918</v>
      </c>
      <c r="B1527" s="154">
        <v>42979</v>
      </c>
      <c r="C1527" s="153" t="s">
        <v>1229</v>
      </c>
      <c r="D1527" s="153" t="s">
        <v>1235</v>
      </c>
      <c r="E1527" s="153" t="s">
        <v>1230</v>
      </c>
      <c r="F1527" s="153">
        <v>2</v>
      </c>
      <c r="G1527" s="153" t="s">
        <v>186</v>
      </c>
      <c r="H1527" s="153">
        <v>2</v>
      </c>
      <c r="I1527" s="153" t="s">
        <v>1600</v>
      </c>
      <c r="J1527" s="153" t="s">
        <v>1431</v>
      </c>
      <c r="K1527" s="153" t="s">
        <v>16</v>
      </c>
      <c r="L1527" s="153"/>
      <c r="M1527" s="153" t="s">
        <v>184</v>
      </c>
      <c r="N1527" s="153">
        <v>900056664</v>
      </c>
      <c r="O1527" s="155">
        <v>12039370</v>
      </c>
      <c r="P1527" s="7"/>
      <c r="Q1527" s="12" t="str">
        <f>+IF(IFERROR(VLOOKUP(Tabla3[[#This Row],[Column14]],Tabla4[[NIT]:[TOTAL CREDITO]],3,FALSE),0)="",0,IFERROR(VLOOKUP(Tabla3[[#This Row],[Column14]],Tabla4[[NIT]:[TOTAL CREDITO]],3,FALSE),0))</f>
        <v>NO TIENE CUPO</v>
      </c>
      <c r="R1527" s="9">
        <f>+IFERROR(VLOOKUP(Tabla3[[#This Row],[Column14]],Tabla4[[NIT]:[TOTAL CREDITO]],6,FALSE),0)</f>
        <v>0</v>
      </c>
      <c r="S15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7" s="5"/>
      <c r="AL1527"/>
    </row>
    <row r="1528" spans="1:38" ht="15" customHeight="1">
      <c r="A1528" s="153" t="s">
        <v>1918</v>
      </c>
      <c r="B1528" s="154">
        <v>42979</v>
      </c>
      <c r="C1528" s="153" t="s">
        <v>1229</v>
      </c>
      <c r="D1528" s="153" t="s">
        <v>1235</v>
      </c>
      <c r="E1528" s="153" t="s">
        <v>1230</v>
      </c>
      <c r="F1528" s="153">
        <v>2</v>
      </c>
      <c r="G1528" s="153" t="s">
        <v>186</v>
      </c>
      <c r="H1528" s="153">
        <v>2</v>
      </c>
      <c r="I1528" s="153" t="s">
        <v>1600</v>
      </c>
      <c r="J1528" s="153" t="s">
        <v>1434</v>
      </c>
      <c r="K1528" s="153" t="s">
        <v>1435</v>
      </c>
      <c r="L1528" s="153"/>
      <c r="M1528" s="153" t="s">
        <v>184</v>
      </c>
      <c r="N1528" s="153">
        <v>900056664</v>
      </c>
      <c r="O1528" s="155">
        <v>7352941</v>
      </c>
      <c r="P1528" s="7"/>
      <c r="Q1528" s="12" t="str">
        <f>+IF(IFERROR(VLOOKUP(Tabla3[[#This Row],[Column14]],Tabla4[[NIT]:[TOTAL CREDITO]],3,FALSE),0)="",0,IFERROR(VLOOKUP(Tabla3[[#This Row],[Column14]],Tabla4[[NIT]:[TOTAL CREDITO]],3,FALSE),0))</f>
        <v>NO TIENE CUPO</v>
      </c>
      <c r="R1528" s="9">
        <f>+IFERROR(VLOOKUP(Tabla3[[#This Row],[Column14]],Tabla4[[NIT]:[TOTAL CREDITO]],6,FALSE),0)</f>
        <v>0</v>
      </c>
      <c r="S15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8" s="5"/>
      <c r="AL1528"/>
    </row>
    <row r="1529" spans="1:38" ht="15" customHeight="1">
      <c r="A1529" s="153" t="s">
        <v>1918</v>
      </c>
      <c r="B1529" s="154">
        <v>42979</v>
      </c>
      <c r="C1529" s="153" t="s">
        <v>1229</v>
      </c>
      <c r="D1529" s="153" t="s">
        <v>1235</v>
      </c>
      <c r="E1529" s="153" t="s">
        <v>1230</v>
      </c>
      <c r="F1529" s="153">
        <v>3</v>
      </c>
      <c r="G1529" s="153" t="s">
        <v>186</v>
      </c>
      <c r="H1529" s="153">
        <v>3</v>
      </c>
      <c r="I1529" s="153" t="s">
        <v>1600</v>
      </c>
      <c r="J1529" s="153" t="s">
        <v>1434</v>
      </c>
      <c r="K1529" s="153" t="s">
        <v>1436</v>
      </c>
      <c r="L1529" s="153"/>
      <c r="M1529" s="153" t="s">
        <v>184</v>
      </c>
      <c r="N1529" s="153">
        <v>900056664</v>
      </c>
      <c r="O1529" s="155">
        <v>7352941</v>
      </c>
      <c r="P1529" s="7"/>
      <c r="Q1529" s="12" t="str">
        <f>+IF(IFERROR(VLOOKUP(Tabla3[[#This Row],[Column14]],Tabla4[[NIT]:[TOTAL CREDITO]],3,FALSE),0)="",0,IFERROR(VLOOKUP(Tabla3[[#This Row],[Column14]],Tabla4[[NIT]:[TOTAL CREDITO]],3,FALSE),0))</f>
        <v>NO TIENE CUPO</v>
      </c>
      <c r="R1529" s="9">
        <f>+IFERROR(VLOOKUP(Tabla3[[#This Row],[Column14]],Tabla4[[NIT]:[TOTAL CREDITO]],6,FALSE),0)</f>
        <v>0</v>
      </c>
      <c r="S15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29" s="5"/>
      <c r="AL1529"/>
    </row>
    <row r="1530" spans="1:38" ht="15" customHeight="1">
      <c r="A1530" s="153" t="s">
        <v>1918</v>
      </c>
      <c r="B1530" s="154">
        <v>42979</v>
      </c>
      <c r="C1530" s="153" t="s">
        <v>1229</v>
      </c>
      <c r="D1530" s="153" t="s">
        <v>1235</v>
      </c>
      <c r="E1530" s="153" t="s">
        <v>1230</v>
      </c>
      <c r="F1530" s="153">
        <v>3</v>
      </c>
      <c r="G1530" s="153" t="s">
        <v>186</v>
      </c>
      <c r="H1530" s="153">
        <v>3</v>
      </c>
      <c r="I1530" s="153" t="s">
        <v>1600</v>
      </c>
      <c r="J1530" s="153" t="s">
        <v>1427</v>
      </c>
      <c r="K1530" s="153" t="s">
        <v>1432</v>
      </c>
      <c r="L1530" s="153"/>
      <c r="M1530" s="153" t="s">
        <v>184</v>
      </c>
      <c r="N1530" s="153">
        <v>900056664</v>
      </c>
      <c r="O1530" s="155">
        <v>9210084</v>
      </c>
      <c r="P1530" s="7"/>
      <c r="Q1530" s="12" t="str">
        <f>+IF(IFERROR(VLOOKUP(Tabla3[[#This Row],[Column14]],Tabla4[[NIT]:[TOTAL CREDITO]],3,FALSE),0)="",0,IFERROR(VLOOKUP(Tabla3[[#This Row],[Column14]],Tabla4[[NIT]:[TOTAL CREDITO]],3,FALSE),0))</f>
        <v>NO TIENE CUPO</v>
      </c>
      <c r="R1530" s="9">
        <f>+IFERROR(VLOOKUP(Tabla3[[#This Row],[Column14]],Tabla4[[NIT]:[TOTAL CREDITO]],6,FALSE),0)</f>
        <v>0</v>
      </c>
      <c r="S15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0" s="5"/>
      <c r="AL1530"/>
    </row>
    <row r="1531" spans="1:38" ht="15" customHeight="1">
      <c r="A1531" s="153" t="s">
        <v>1919</v>
      </c>
      <c r="B1531" s="154">
        <v>42979</v>
      </c>
      <c r="C1531" s="153" t="s">
        <v>1229</v>
      </c>
      <c r="D1531" s="153" t="s">
        <v>1235</v>
      </c>
      <c r="E1531" s="153" t="s">
        <v>1547</v>
      </c>
      <c r="F1531" s="153">
        <v>1</v>
      </c>
      <c r="G1531" s="153" t="s">
        <v>185</v>
      </c>
      <c r="H1531" s="153">
        <v>1</v>
      </c>
      <c r="I1531" s="153" t="s">
        <v>185</v>
      </c>
      <c r="J1531" s="153" t="s">
        <v>1427</v>
      </c>
      <c r="K1531" s="153" t="s">
        <v>1426</v>
      </c>
      <c r="L1531" s="153"/>
      <c r="M1531" s="153" t="s">
        <v>184</v>
      </c>
      <c r="N1531" s="153">
        <v>900599349</v>
      </c>
      <c r="O1531" s="155">
        <v>9210084</v>
      </c>
      <c r="P1531" s="7"/>
      <c r="Q1531" s="12">
        <f>+IF(IFERROR(VLOOKUP(Tabla3[[#This Row],[Column14]],Tabla4[[NIT]:[TOTAL CREDITO]],3,FALSE),0)="",0,IFERROR(VLOOKUP(Tabla3[[#This Row],[Column14]],Tabla4[[NIT]:[TOTAL CREDITO]],3,FALSE),0))</f>
        <v>0</v>
      </c>
      <c r="R1531" s="9">
        <f>+IFERROR(VLOOKUP(Tabla3[[#This Row],[Column14]],Tabla4[[NIT]:[TOTAL CREDITO]],6,FALSE),0)</f>
        <v>0</v>
      </c>
      <c r="S15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31" s="5"/>
      <c r="AL1531"/>
    </row>
    <row r="1532" spans="1:38" ht="15" customHeight="1">
      <c r="A1532" s="153" t="s">
        <v>1919</v>
      </c>
      <c r="B1532" s="154">
        <v>42979</v>
      </c>
      <c r="C1532" s="153" t="s">
        <v>1229</v>
      </c>
      <c r="D1532" s="153" t="s">
        <v>1235</v>
      </c>
      <c r="E1532" s="153" t="s">
        <v>1547</v>
      </c>
      <c r="F1532" s="153">
        <v>1</v>
      </c>
      <c r="G1532" s="153" t="s">
        <v>185</v>
      </c>
      <c r="H1532" s="153">
        <v>1</v>
      </c>
      <c r="I1532" s="153" t="s">
        <v>185</v>
      </c>
      <c r="J1532" s="153" t="s">
        <v>1425</v>
      </c>
      <c r="K1532" s="153" t="s">
        <v>1426</v>
      </c>
      <c r="L1532" s="153"/>
      <c r="M1532" s="153" t="s">
        <v>184</v>
      </c>
      <c r="N1532" s="153">
        <v>900599349</v>
      </c>
      <c r="O1532" s="155">
        <v>9362205</v>
      </c>
      <c r="P1532" s="7"/>
      <c r="Q1532" s="12">
        <f>+IF(IFERROR(VLOOKUP(Tabla3[[#This Row],[Column14]],Tabla4[[NIT]:[TOTAL CREDITO]],3,FALSE),0)="",0,IFERROR(VLOOKUP(Tabla3[[#This Row],[Column14]],Tabla4[[NIT]:[TOTAL CREDITO]],3,FALSE),0))</f>
        <v>0</v>
      </c>
      <c r="R1532" s="9">
        <f>+IFERROR(VLOOKUP(Tabla3[[#This Row],[Column14]],Tabla4[[NIT]:[TOTAL CREDITO]],6,FALSE),0)</f>
        <v>0</v>
      </c>
      <c r="S15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32" s="5"/>
      <c r="AL1532"/>
    </row>
    <row r="1533" spans="1:38" ht="15" customHeight="1">
      <c r="A1533" s="153" t="s">
        <v>1920</v>
      </c>
      <c r="B1533" s="154">
        <v>42979</v>
      </c>
      <c r="C1533" s="153" t="s">
        <v>1545</v>
      </c>
      <c r="D1533" s="153" t="s">
        <v>1235</v>
      </c>
      <c r="E1533" s="153" t="s">
        <v>1547</v>
      </c>
      <c r="F1533" s="153">
        <v>1</v>
      </c>
      <c r="G1533" s="153" t="s">
        <v>99</v>
      </c>
      <c r="H1533" s="153">
        <v>1</v>
      </c>
      <c r="I1533" s="153" t="s">
        <v>1625</v>
      </c>
      <c r="J1533" s="153" t="s">
        <v>1427</v>
      </c>
      <c r="K1533" s="153" t="s">
        <v>16</v>
      </c>
      <c r="L1533" s="153"/>
      <c r="M1533" s="153" t="s">
        <v>157</v>
      </c>
      <c r="N1533" s="153">
        <v>900334447</v>
      </c>
      <c r="O1533" s="155">
        <v>9210084</v>
      </c>
      <c r="P1533" s="7"/>
      <c r="Q1533" s="12">
        <f>+IF(IFERROR(VLOOKUP(Tabla3[[#This Row],[Column14]],Tabla4[[NIT]:[TOTAL CREDITO]],3,FALSE),0)="",0,IFERROR(VLOOKUP(Tabla3[[#This Row],[Column14]],Tabla4[[NIT]:[TOTAL CREDITO]],3,FALSE),0))</f>
        <v>0</v>
      </c>
      <c r="R1533" s="9">
        <f>+IFERROR(VLOOKUP(Tabla3[[#This Row],[Column14]],Tabla4[[NIT]:[TOTAL CREDITO]],6,FALSE),0)</f>
        <v>0</v>
      </c>
      <c r="S15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33" s="5"/>
      <c r="AL1533"/>
    </row>
    <row r="1534" spans="1:38" ht="15" customHeight="1">
      <c r="A1534" s="153" t="s">
        <v>1921</v>
      </c>
      <c r="B1534" s="154">
        <v>42979</v>
      </c>
      <c r="C1534" s="153" t="s">
        <v>1545</v>
      </c>
      <c r="D1534" s="153" t="s">
        <v>1235</v>
      </c>
      <c r="E1534" s="153" t="s">
        <v>1547</v>
      </c>
      <c r="F1534" s="153">
        <v>1</v>
      </c>
      <c r="G1534" s="153" t="s">
        <v>393</v>
      </c>
      <c r="H1534" s="153">
        <v>1</v>
      </c>
      <c r="I1534" s="153" t="s">
        <v>393</v>
      </c>
      <c r="J1534" s="153" t="s">
        <v>1431</v>
      </c>
      <c r="K1534" s="153" t="s">
        <v>1432</v>
      </c>
      <c r="L1534" s="153"/>
      <c r="M1534" s="153" t="s">
        <v>184</v>
      </c>
      <c r="N1534" s="153">
        <v>901023135</v>
      </c>
      <c r="O1534" s="155">
        <v>12039370</v>
      </c>
      <c r="P1534" s="7"/>
      <c r="Q1534" s="12">
        <f>+IF(IFERROR(VLOOKUP(Tabla3[[#This Row],[Column14]],Tabla4[[NIT]:[TOTAL CREDITO]],3,FALSE),0)="",0,IFERROR(VLOOKUP(Tabla3[[#This Row],[Column14]],Tabla4[[NIT]:[TOTAL CREDITO]],3,FALSE),0))</f>
        <v>16737000</v>
      </c>
      <c r="R1534" s="9">
        <f>+IFERROR(VLOOKUP(Tabla3[[#This Row],[Column14]],Tabla4[[NIT]:[TOTAL CREDITO]],6,FALSE),0)</f>
        <v>0</v>
      </c>
      <c r="S15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4" s="5"/>
      <c r="AL1534"/>
    </row>
    <row r="1535" spans="1:38" ht="15" customHeight="1">
      <c r="A1535" s="153" t="s">
        <v>1921</v>
      </c>
      <c r="B1535" s="154">
        <v>42979</v>
      </c>
      <c r="C1535" s="153" t="s">
        <v>1545</v>
      </c>
      <c r="D1535" s="153" t="s">
        <v>1235</v>
      </c>
      <c r="E1535" s="153" t="s">
        <v>1547</v>
      </c>
      <c r="F1535" s="153">
        <v>1</v>
      </c>
      <c r="G1535" s="153" t="s">
        <v>393</v>
      </c>
      <c r="H1535" s="153">
        <v>1</v>
      </c>
      <c r="I1535" s="153" t="s">
        <v>393</v>
      </c>
      <c r="J1535" s="153" t="s">
        <v>1431</v>
      </c>
      <c r="K1535" s="153" t="s">
        <v>16</v>
      </c>
      <c r="L1535" s="153"/>
      <c r="M1535" s="153" t="s">
        <v>184</v>
      </c>
      <c r="N1535" s="153">
        <v>901023135</v>
      </c>
      <c r="O1535" s="155">
        <v>12039370</v>
      </c>
      <c r="P1535" s="7"/>
      <c r="Q1535" s="12">
        <f>+IF(IFERROR(VLOOKUP(Tabla3[[#This Row],[Column14]],Tabla4[[NIT]:[TOTAL CREDITO]],3,FALSE),0)="",0,IFERROR(VLOOKUP(Tabla3[[#This Row],[Column14]],Tabla4[[NIT]:[TOTAL CREDITO]],3,FALSE),0))</f>
        <v>16737000</v>
      </c>
      <c r="R1535" s="9">
        <f>+IFERROR(VLOOKUP(Tabla3[[#This Row],[Column14]],Tabla4[[NIT]:[TOTAL CREDITO]],6,FALSE),0)</f>
        <v>0</v>
      </c>
      <c r="S15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5" s="5"/>
      <c r="AL1535"/>
    </row>
    <row r="1536" spans="1:38" ht="15" customHeight="1">
      <c r="A1536" s="153" t="s">
        <v>1921</v>
      </c>
      <c r="B1536" s="154">
        <v>42979</v>
      </c>
      <c r="C1536" s="153" t="s">
        <v>1545</v>
      </c>
      <c r="D1536" s="153" t="s">
        <v>1235</v>
      </c>
      <c r="E1536" s="153" t="s">
        <v>1547</v>
      </c>
      <c r="F1536" s="153">
        <v>1</v>
      </c>
      <c r="G1536" s="153" t="s">
        <v>393</v>
      </c>
      <c r="H1536" s="153">
        <v>1</v>
      </c>
      <c r="I1536" s="153" t="s">
        <v>393</v>
      </c>
      <c r="J1536" s="153" t="s">
        <v>1434</v>
      </c>
      <c r="K1536" s="153" t="s">
        <v>1436</v>
      </c>
      <c r="L1536" s="153"/>
      <c r="M1536" s="153" t="s">
        <v>184</v>
      </c>
      <c r="N1536" s="153">
        <v>901023135</v>
      </c>
      <c r="O1536" s="155">
        <v>7352941</v>
      </c>
      <c r="P1536" s="7"/>
      <c r="Q1536" s="12">
        <f>+IF(IFERROR(VLOOKUP(Tabla3[[#This Row],[Column14]],Tabla4[[NIT]:[TOTAL CREDITO]],3,FALSE),0)="",0,IFERROR(VLOOKUP(Tabla3[[#This Row],[Column14]],Tabla4[[NIT]:[TOTAL CREDITO]],3,FALSE),0))</f>
        <v>16737000</v>
      </c>
      <c r="R1536" s="9">
        <f>+IFERROR(VLOOKUP(Tabla3[[#This Row],[Column14]],Tabla4[[NIT]:[TOTAL CREDITO]],6,FALSE),0)</f>
        <v>0</v>
      </c>
      <c r="S15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6" s="5"/>
      <c r="AL1536"/>
    </row>
    <row r="1537" spans="1:38" ht="15" customHeight="1">
      <c r="A1537" s="153" t="s">
        <v>1921</v>
      </c>
      <c r="B1537" s="154">
        <v>42979</v>
      </c>
      <c r="C1537" s="153" t="s">
        <v>1545</v>
      </c>
      <c r="D1537" s="153" t="s">
        <v>1235</v>
      </c>
      <c r="E1537" s="153" t="s">
        <v>1547</v>
      </c>
      <c r="F1537" s="153">
        <v>1</v>
      </c>
      <c r="G1537" s="153" t="s">
        <v>393</v>
      </c>
      <c r="H1537" s="153">
        <v>1</v>
      </c>
      <c r="I1537" s="153" t="s">
        <v>393</v>
      </c>
      <c r="J1537" s="153" t="s">
        <v>1461</v>
      </c>
      <c r="K1537" s="153" t="s">
        <v>1460</v>
      </c>
      <c r="L1537" s="153"/>
      <c r="M1537" s="153" t="s">
        <v>184</v>
      </c>
      <c r="N1537" s="153">
        <v>901023135</v>
      </c>
      <c r="O1537" s="155">
        <v>12433071</v>
      </c>
      <c r="P1537" s="7"/>
      <c r="Q1537" s="12">
        <f>+IF(IFERROR(VLOOKUP(Tabla3[[#This Row],[Column14]],Tabla4[[NIT]:[TOTAL CREDITO]],3,FALSE),0)="",0,IFERROR(VLOOKUP(Tabla3[[#This Row],[Column14]],Tabla4[[NIT]:[TOTAL CREDITO]],3,FALSE),0))</f>
        <v>16737000</v>
      </c>
      <c r="R1537" s="9">
        <f>+IFERROR(VLOOKUP(Tabla3[[#This Row],[Column14]],Tabla4[[NIT]:[TOTAL CREDITO]],6,FALSE),0)</f>
        <v>0</v>
      </c>
      <c r="S15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7" s="5"/>
      <c r="AL1537"/>
    </row>
    <row r="1538" spans="1:38" ht="15" customHeight="1">
      <c r="A1538" s="153" t="s">
        <v>1922</v>
      </c>
      <c r="B1538" s="154">
        <v>42979</v>
      </c>
      <c r="C1538" s="153" t="s">
        <v>1229</v>
      </c>
      <c r="D1538" s="153" t="s">
        <v>1546</v>
      </c>
      <c r="E1538" s="153" t="s">
        <v>1547</v>
      </c>
      <c r="F1538" s="153">
        <v>1</v>
      </c>
      <c r="G1538" s="153" t="s">
        <v>107</v>
      </c>
      <c r="H1538" s="153">
        <v>1</v>
      </c>
      <c r="I1538" s="153" t="s">
        <v>1645</v>
      </c>
      <c r="J1538" s="153" t="s">
        <v>1427</v>
      </c>
      <c r="K1538" s="153" t="s">
        <v>1426</v>
      </c>
      <c r="L1538" s="153"/>
      <c r="M1538" s="153" t="s">
        <v>106</v>
      </c>
      <c r="N1538" s="153">
        <v>830145805</v>
      </c>
      <c r="O1538" s="155">
        <v>9210084</v>
      </c>
      <c r="P1538" s="7"/>
      <c r="Q1538" s="12">
        <f>+IF(IFERROR(VLOOKUP(Tabla3[[#This Row],[Column14]],Tabla4[[NIT]:[TOTAL CREDITO]],3,FALSE),0)="",0,IFERROR(VLOOKUP(Tabla3[[#This Row],[Column14]],Tabla4[[NIT]:[TOTAL CREDITO]],3,FALSE),0))</f>
        <v>1240557</v>
      </c>
      <c r="R1538" s="9">
        <f>+IFERROR(VLOOKUP(Tabla3[[#This Row],[Column14]],Tabla4[[NIT]:[TOTAL CREDITO]],6,FALSE),0)</f>
        <v>300000000</v>
      </c>
      <c r="S15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8" s="5"/>
      <c r="AL1538"/>
    </row>
    <row r="1539" spans="1:38" ht="15" customHeight="1">
      <c r="A1539" s="153" t="s">
        <v>1923</v>
      </c>
      <c r="B1539" s="154">
        <v>42979</v>
      </c>
      <c r="C1539" s="153" t="s">
        <v>1229</v>
      </c>
      <c r="D1539" s="153" t="s">
        <v>1546</v>
      </c>
      <c r="E1539" s="153" t="s">
        <v>1230</v>
      </c>
      <c r="F1539" s="153">
        <v>1</v>
      </c>
      <c r="G1539" s="153" t="s">
        <v>43</v>
      </c>
      <c r="H1539" s="153">
        <v>1</v>
      </c>
      <c r="I1539" s="153" t="s">
        <v>1218</v>
      </c>
      <c r="J1539" s="153" t="s">
        <v>1427</v>
      </c>
      <c r="K1539" s="153" t="s">
        <v>1426</v>
      </c>
      <c r="L1539" s="153"/>
      <c r="M1539" s="153" t="s">
        <v>55</v>
      </c>
      <c r="N1539" s="153">
        <v>890330584</v>
      </c>
      <c r="O1539" s="155">
        <v>9210084</v>
      </c>
      <c r="P1539" s="7"/>
      <c r="Q1539" s="12">
        <f>+IF(IFERROR(VLOOKUP(Tabla3[[#This Row],[Column14]],Tabla4[[NIT]:[TOTAL CREDITO]],3,FALSE),0)="",0,IFERROR(VLOOKUP(Tabla3[[#This Row],[Column14]],Tabla4[[NIT]:[TOTAL CREDITO]],3,FALSE),0))</f>
        <v>548212607</v>
      </c>
      <c r="R1539" s="9">
        <f>+IFERROR(VLOOKUP(Tabla3[[#This Row],[Column14]],Tabla4[[NIT]:[TOTAL CREDITO]],6,FALSE),0)</f>
        <v>0</v>
      </c>
      <c r="S15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39" s="5"/>
      <c r="AL1539"/>
    </row>
    <row r="1540" spans="1:38" ht="15" customHeight="1">
      <c r="A1540" s="153" t="s">
        <v>1924</v>
      </c>
      <c r="B1540" s="154">
        <v>42979</v>
      </c>
      <c r="C1540" s="153" t="s">
        <v>1229</v>
      </c>
      <c r="D1540" s="153" t="s">
        <v>1546</v>
      </c>
      <c r="E1540" s="153" t="s">
        <v>1230</v>
      </c>
      <c r="F1540" s="153">
        <v>1</v>
      </c>
      <c r="G1540" s="153" t="s">
        <v>43</v>
      </c>
      <c r="H1540" s="153">
        <v>1</v>
      </c>
      <c r="I1540" s="153" t="s">
        <v>1221</v>
      </c>
      <c r="J1540" s="153" t="s">
        <v>1427</v>
      </c>
      <c r="K1540" s="153" t="s">
        <v>1432</v>
      </c>
      <c r="L1540" s="153"/>
      <c r="M1540" s="153" t="s">
        <v>42</v>
      </c>
      <c r="N1540" s="153">
        <v>890330584</v>
      </c>
      <c r="O1540" s="155">
        <v>9210084</v>
      </c>
      <c r="P1540" s="7"/>
      <c r="Q1540" s="12">
        <f>+IF(IFERROR(VLOOKUP(Tabla3[[#This Row],[Column14]],Tabla4[[NIT]:[TOTAL CREDITO]],3,FALSE),0)="",0,IFERROR(VLOOKUP(Tabla3[[#This Row],[Column14]],Tabla4[[NIT]:[TOTAL CREDITO]],3,FALSE),0))</f>
        <v>548212607</v>
      </c>
      <c r="R1540" s="9">
        <f>+IFERROR(VLOOKUP(Tabla3[[#This Row],[Column14]],Tabla4[[NIT]:[TOTAL CREDITO]],6,FALSE),0)</f>
        <v>0</v>
      </c>
      <c r="S15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0" s="5"/>
      <c r="AL1540"/>
    </row>
    <row r="1541" spans="1:38" ht="15" customHeight="1">
      <c r="A1541" s="153" t="s">
        <v>1925</v>
      </c>
      <c r="B1541" s="154">
        <v>42979</v>
      </c>
      <c r="C1541" s="153" t="s">
        <v>1229</v>
      </c>
      <c r="D1541" s="153" t="s">
        <v>1602</v>
      </c>
      <c r="E1541" s="153" t="s">
        <v>1230</v>
      </c>
      <c r="F1541" s="153">
        <v>1</v>
      </c>
      <c r="G1541" s="153" t="s">
        <v>85</v>
      </c>
      <c r="H1541" s="153">
        <v>1</v>
      </c>
      <c r="I1541" s="153" t="s">
        <v>1662</v>
      </c>
      <c r="J1541" s="153" t="s">
        <v>1434</v>
      </c>
      <c r="K1541" s="153" t="s">
        <v>1435</v>
      </c>
      <c r="L1541" s="153"/>
      <c r="M1541" s="153" t="s">
        <v>86</v>
      </c>
      <c r="N1541" s="153">
        <v>900052338</v>
      </c>
      <c r="O1541" s="155">
        <v>7352941</v>
      </c>
      <c r="P1541" s="7"/>
      <c r="Q1541" s="12" t="str">
        <f>+IF(IFERROR(VLOOKUP(Tabla3[[#This Row],[Column14]],Tabla4[[NIT]:[TOTAL CREDITO]],3,FALSE),0)="",0,IFERROR(VLOOKUP(Tabla3[[#This Row],[Column14]],Tabla4[[NIT]:[TOTAL CREDITO]],3,FALSE),0))</f>
        <v>NO TIENE CUPO</v>
      </c>
      <c r="R1541" s="9">
        <f>+IFERROR(VLOOKUP(Tabla3[[#This Row],[Column14]],Tabla4[[NIT]:[TOTAL CREDITO]],6,FALSE),0)</f>
        <v>0</v>
      </c>
      <c r="S15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1" s="5"/>
      <c r="AL1541"/>
    </row>
    <row r="1542" spans="1:38" ht="15" customHeight="1">
      <c r="A1542" s="153" t="s">
        <v>1926</v>
      </c>
      <c r="B1542" s="154">
        <v>42979</v>
      </c>
      <c r="C1542" s="153" t="s">
        <v>1229</v>
      </c>
      <c r="D1542" s="153" t="s">
        <v>1235</v>
      </c>
      <c r="E1542" s="153" t="s">
        <v>1230</v>
      </c>
      <c r="F1542" s="153">
        <v>1</v>
      </c>
      <c r="G1542" s="153" t="s">
        <v>37</v>
      </c>
      <c r="H1542" s="153">
        <v>1</v>
      </c>
      <c r="I1542" s="153" t="s">
        <v>1237</v>
      </c>
      <c r="J1542" s="153" t="s">
        <v>1427</v>
      </c>
      <c r="K1542" s="153" t="s">
        <v>1432</v>
      </c>
      <c r="L1542" s="153"/>
      <c r="M1542" s="153" t="s">
        <v>148</v>
      </c>
      <c r="N1542" s="153">
        <v>890705341</v>
      </c>
      <c r="O1542" s="155">
        <v>9210084</v>
      </c>
      <c r="P1542" s="7"/>
      <c r="Q1542" s="12">
        <f>+IF(IFERROR(VLOOKUP(Tabla3[[#This Row],[Column14]],Tabla4[[NIT]:[TOTAL CREDITO]],3,FALSE),0)="",0,IFERROR(VLOOKUP(Tabla3[[#This Row],[Column14]],Tabla4[[NIT]:[TOTAL CREDITO]],3,FALSE),0))</f>
        <v>91000000</v>
      </c>
      <c r="R1542" s="9">
        <f>+IFERROR(VLOOKUP(Tabla3[[#This Row],[Column14]],Tabla4[[NIT]:[TOTAL CREDITO]],6,FALSE),0)</f>
        <v>0</v>
      </c>
      <c r="S15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2" s="5"/>
      <c r="AL1542"/>
    </row>
    <row r="1543" spans="1:38" ht="15" customHeight="1">
      <c r="A1543" s="153" t="s">
        <v>1927</v>
      </c>
      <c r="B1543" s="154">
        <v>42979</v>
      </c>
      <c r="C1543" s="153" t="s">
        <v>1229</v>
      </c>
      <c r="D1543" s="153" t="s">
        <v>1235</v>
      </c>
      <c r="E1543" s="153" t="s">
        <v>1230</v>
      </c>
      <c r="F1543" s="153">
        <v>1</v>
      </c>
      <c r="G1543" s="153" t="s">
        <v>37</v>
      </c>
      <c r="H1543" s="153">
        <v>1</v>
      </c>
      <c r="I1543" s="153" t="s">
        <v>1665</v>
      </c>
      <c r="J1543" s="153" t="s">
        <v>1427</v>
      </c>
      <c r="K1543" s="153" t="s">
        <v>1432</v>
      </c>
      <c r="L1543" s="153"/>
      <c r="M1543" s="153" t="s">
        <v>148</v>
      </c>
      <c r="N1543" s="153">
        <v>890705341</v>
      </c>
      <c r="O1543" s="155">
        <v>9210084</v>
      </c>
      <c r="P1543" s="7"/>
      <c r="Q1543" s="12">
        <f>+IF(IFERROR(VLOOKUP(Tabla3[[#This Row],[Column14]],Tabla4[[NIT]:[TOTAL CREDITO]],3,FALSE),0)="",0,IFERROR(VLOOKUP(Tabla3[[#This Row],[Column14]],Tabla4[[NIT]:[TOTAL CREDITO]],3,FALSE),0))</f>
        <v>91000000</v>
      </c>
      <c r="R1543" s="9">
        <f>+IFERROR(VLOOKUP(Tabla3[[#This Row],[Column14]],Tabla4[[NIT]:[TOTAL CREDITO]],6,FALSE),0)</f>
        <v>0</v>
      </c>
      <c r="S15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3" s="5"/>
      <c r="AL1543"/>
    </row>
    <row r="1544" spans="1:38" ht="15" customHeight="1">
      <c r="A1544" s="153" t="s">
        <v>1928</v>
      </c>
      <c r="B1544" s="154">
        <v>42979</v>
      </c>
      <c r="C1544" s="153" t="s">
        <v>1229</v>
      </c>
      <c r="D1544" s="153" t="s">
        <v>1235</v>
      </c>
      <c r="E1544" s="153" t="s">
        <v>1230</v>
      </c>
      <c r="F1544" s="153">
        <v>1</v>
      </c>
      <c r="G1544" s="153" t="s">
        <v>9</v>
      </c>
      <c r="H1544" s="153">
        <v>1</v>
      </c>
      <c r="I1544" s="153" t="s">
        <v>1239</v>
      </c>
      <c r="J1544" s="153" t="s">
        <v>1427</v>
      </c>
      <c r="K1544" s="153" t="s">
        <v>1432</v>
      </c>
      <c r="L1544" s="153"/>
      <c r="M1544" s="153" t="s">
        <v>256</v>
      </c>
      <c r="N1544" s="153">
        <v>900129262</v>
      </c>
      <c r="O1544" s="155">
        <v>9210084</v>
      </c>
      <c r="P1544" s="7"/>
      <c r="Q1544" s="12" t="str">
        <f>+IF(IFERROR(VLOOKUP(Tabla3[[#This Row],[Column14]],Tabla4[[NIT]:[TOTAL CREDITO]],3,FALSE),0)="",0,IFERROR(VLOOKUP(Tabla3[[#This Row],[Column14]],Tabla4[[NIT]:[TOTAL CREDITO]],3,FALSE),0))</f>
        <v>NO TIENE CUPO</v>
      </c>
      <c r="R1544" s="9">
        <f>+IFERROR(VLOOKUP(Tabla3[[#This Row],[Column14]],Tabla4[[NIT]:[TOTAL CREDITO]],6,FALSE),0)</f>
        <v>0</v>
      </c>
      <c r="S15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4" s="5"/>
      <c r="AL1544"/>
    </row>
    <row r="1545" spans="1:38" ht="15" customHeight="1">
      <c r="A1545" s="153" t="s">
        <v>1929</v>
      </c>
      <c r="B1545" s="154">
        <v>42979</v>
      </c>
      <c r="C1545" s="153" t="s">
        <v>1545</v>
      </c>
      <c r="D1545" s="153" t="s">
        <v>1235</v>
      </c>
      <c r="E1545" s="153" t="s">
        <v>1547</v>
      </c>
      <c r="F1545" s="153">
        <v>1</v>
      </c>
      <c r="G1545" s="153" t="s">
        <v>101</v>
      </c>
      <c r="H1545" s="153">
        <v>1</v>
      </c>
      <c r="I1545" s="153" t="s">
        <v>101</v>
      </c>
      <c r="J1545" s="153" t="s">
        <v>1427</v>
      </c>
      <c r="K1545" s="153" t="s">
        <v>16</v>
      </c>
      <c r="L1545" s="153"/>
      <c r="M1545" s="153" t="s">
        <v>184</v>
      </c>
      <c r="N1545" s="153">
        <v>900426895</v>
      </c>
      <c r="O1545" s="155">
        <v>9210084</v>
      </c>
      <c r="P1545" s="7"/>
      <c r="Q1545" s="12">
        <f>+IF(IFERROR(VLOOKUP(Tabla3[[#This Row],[Column14]],Tabla4[[NIT]:[TOTAL CREDITO]],3,FALSE),0)="",0,IFERROR(VLOOKUP(Tabla3[[#This Row],[Column14]],Tabla4[[NIT]:[TOTAL CREDITO]],3,FALSE),0))</f>
        <v>6375000</v>
      </c>
      <c r="R1545" s="9">
        <f>+IFERROR(VLOOKUP(Tabla3[[#This Row],[Column14]],Tabla4[[NIT]:[TOTAL CREDITO]],6,FALSE),0)</f>
        <v>0</v>
      </c>
      <c r="S15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5" s="5"/>
      <c r="AL1545"/>
    </row>
    <row r="1546" spans="1:38" ht="15" customHeight="1">
      <c r="A1546" s="153" t="s">
        <v>1930</v>
      </c>
      <c r="B1546" s="154">
        <v>42979</v>
      </c>
      <c r="C1546" s="153" t="s">
        <v>1545</v>
      </c>
      <c r="D1546" s="153" t="s">
        <v>1235</v>
      </c>
      <c r="E1546" s="153" t="s">
        <v>1547</v>
      </c>
      <c r="F1546" s="153">
        <v>1</v>
      </c>
      <c r="G1546" s="153" t="s">
        <v>101</v>
      </c>
      <c r="H1546" s="153">
        <v>1</v>
      </c>
      <c r="I1546" s="153" t="s">
        <v>1743</v>
      </c>
      <c r="J1546" s="153" t="s">
        <v>1427</v>
      </c>
      <c r="K1546" s="153" t="s">
        <v>16</v>
      </c>
      <c r="L1546" s="153"/>
      <c r="M1546" s="153" t="s">
        <v>100</v>
      </c>
      <c r="N1546" s="153">
        <v>900426895</v>
      </c>
      <c r="O1546" s="155">
        <v>9210084</v>
      </c>
      <c r="P1546" s="7"/>
      <c r="Q1546" s="12">
        <f>+IF(IFERROR(VLOOKUP(Tabla3[[#This Row],[Column14]],Tabla4[[NIT]:[TOTAL CREDITO]],3,FALSE),0)="",0,IFERROR(VLOOKUP(Tabla3[[#This Row],[Column14]],Tabla4[[NIT]:[TOTAL CREDITO]],3,FALSE),0))</f>
        <v>6375000</v>
      </c>
      <c r="R1546" s="9">
        <f>+IFERROR(VLOOKUP(Tabla3[[#This Row],[Column14]],Tabla4[[NIT]:[TOTAL CREDITO]],6,FALSE),0)</f>
        <v>0</v>
      </c>
      <c r="S15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6" s="5"/>
      <c r="AL1546"/>
    </row>
    <row r="1547" spans="1:38" ht="15" customHeight="1">
      <c r="A1547" s="153" t="s">
        <v>1931</v>
      </c>
      <c r="B1547" s="154">
        <v>42979</v>
      </c>
      <c r="C1547" s="153" t="s">
        <v>1545</v>
      </c>
      <c r="D1547" s="153" t="s">
        <v>1235</v>
      </c>
      <c r="E1547" s="153" t="s">
        <v>1547</v>
      </c>
      <c r="F1547" s="153">
        <v>1</v>
      </c>
      <c r="G1547" s="153" t="s">
        <v>101</v>
      </c>
      <c r="H1547" s="153">
        <v>1</v>
      </c>
      <c r="I1547" s="153" t="s">
        <v>1745</v>
      </c>
      <c r="J1547" s="153" t="s">
        <v>1427</v>
      </c>
      <c r="K1547" s="153" t="s">
        <v>16</v>
      </c>
      <c r="L1547" s="153"/>
      <c r="M1547" s="153" t="s">
        <v>202</v>
      </c>
      <c r="N1547" s="153">
        <v>900426895</v>
      </c>
      <c r="O1547" s="155">
        <v>9210084</v>
      </c>
      <c r="P1547" s="7"/>
      <c r="Q1547" s="12">
        <f>+IF(IFERROR(VLOOKUP(Tabla3[[#This Row],[Column14]],Tabla4[[NIT]:[TOTAL CREDITO]],3,FALSE),0)="",0,IFERROR(VLOOKUP(Tabla3[[#This Row],[Column14]],Tabla4[[NIT]:[TOTAL CREDITO]],3,FALSE),0))</f>
        <v>6375000</v>
      </c>
      <c r="R1547" s="9">
        <f>+IFERROR(VLOOKUP(Tabla3[[#This Row],[Column14]],Tabla4[[NIT]:[TOTAL CREDITO]],6,FALSE),0)</f>
        <v>0</v>
      </c>
      <c r="S15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7" s="5"/>
      <c r="AL1547"/>
    </row>
    <row r="1548" spans="1:38" ht="15" customHeight="1">
      <c r="A1548" s="153" t="s">
        <v>1932</v>
      </c>
      <c r="B1548" s="154">
        <v>42979</v>
      </c>
      <c r="C1548" s="153" t="s">
        <v>1229</v>
      </c>
      <c r="D1548" s="153" t="s">
        <v>1602</v>
      </c>
      <c r="E1548" s="153" t="s">
        <v>1230</v>
      </c>
      <c r="F1548" s="153">
        <v>4</v>
      </c>
      <c r="G1548" s="153" t="s">
        <v>149</v>
      </c>
      <c r="H1548" s="153">
        <v>4</v>
      </c>
      <c r="I1548" s="153" t="s">
        <v>1749</v>
      </c>
      <c r="J1548" s="153" t="s">
        <v>1427</v>
      </c>
      <c r="K1548" s="153" t="s">
        <v>1432</v>
      </c>
      <c r="L1548" s="153"/>
      <c r="M1548" s="153" t="s">
        <v>150</v>
      </c>
      <c r="N1548" s="153">
        <v>890924996</v>
      </c>
      <c r="O1548" s="155">
        <v>9210084</v>
      </c>
      <c r="P1548" s="7"/>
      <c r="Q1548" s="12" t="str">
        <f>+IF(IFERROR(VLOOKUP(Tabla3[[#This Row],[Column14]],Tabla4[[NIT]:[TOTAL CREDITO]],3,FALSE),0)="",0,IFERROR(VLOOKUP(Tabla3[[#This Row],[Column14]],Tabla4[[NIT]:[TOTAL CREDITO]],3,FALSE),0))</f>
        <v>NO TIENE CUPO</v>
      </c>
      <c r="R1548" s="9">
        <f>+IFERROR(VLOOKUP(Tabla3[[#This Row],[Column14]],Tabla4[[NIT]:[TOTAL CREDITO]],6,FALSE),0)</f>
        <v>0</v>
      </c>
      <c r="S15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8" s="5"/>
      <c r="AL1548"/>
    </row>
    <row r="1549" spans="1:38" ht="15" customHeight="1">
      <c r="A1549" s="153" t="s">
        <v>1932</v>
      </c>
      <c r="B1549" s="154">
        <v>42979</v>
      </c>
      <c r="C1549" s="153" t="s">
        <v>1229</v>
      </c>
      <c r="D1549" s="153" t="s">
        <v>1602</v>
      </c>
      <c r="E1549" s="153" t="s">
        <v>1230</v>
      </c>
      <c r="F1549" s="153">
        <v>1</v>
      </c>
      <c r="G1549" s="153" t="s">
        <v>149</v>
      </c>
      <c r="H1549" s="153">
        <v>1</v>
      </c>
      <c r="I1549" s="153" t="s">
        <v>1749</v>
      </c>
      <c r="J1549" s="153" t="s">
        <v>1427</v>
      </c>
      <c r="K1549" s="153" t="s">
        <v>16</v>
      </c>
      <c r="L1549" s="153"/>
      <c r="M1549" s="153" t="s">
        <v>150</v>
      </c>
      <c r="N1549" s="153">
        <v>890924996</v>
      </c>
      <c r="O1549" s="155">
        <v>9210084</v>
      </c>
      <c r="P1549" s="7"/>
      <c r="Q1549" s="12" t="str">
        <f>+IF(IFERROR(VLOOKUP(Tabla3[[#This Row],[Column14]],Tabla4[[NIT]:[TOTAL CREDITO]],3,FALSE),0)="",0,IFERROR(VLOOKUP(Tabla3[[#This Row],[Column14]],Tabla4[[NIT]:[TOTAL CREDITO]],3,FALSE),0))</f>
        <v>NO TIENE CUPO</v>
      </c>
      <c r="R1549" s="9">
        <f>+IFERROR(VLOOKUP(Tabla3[[#This Row],[Column14]],Tabla4[[NIT]:[TOTAL CREDITO]],6,FALSE),0)</f>
        <v>0</v>
      </c>
      <c r="S15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49" s="5"/>
      <c r="AL1549"/>
    </row>
    <row r="1550" spans="1:38" ht="15" customHeight="1">
      <c r="A1550" s="153" t="s">
        <v>1933</v>
      </c>
      <c r="B1550" s="154">
        <v>42982</v>
      </c>
      <c r="C1550" s="153" t="s">
        <v>1229</v>
      </c>
      <c r="D1550" s="153" t="s">
        <v>1602</v>
      </c>
      <c r="E1550" s="153" t="s">
        <v>1230</v>
      </c>
      <c r="F1550" s="153">
        <v>1</v>
      </c>
      <c r="G1550" s="153" t="s">
        <v>151</v>
      </c>
      <c r="H1550" s="153">
        <v>1</v>
      </c>
      <c r="I1550" s="153" t="s">
        <v>1753</v>
      </c>
      <c r="J1550" s="153" t="s">
        <v>1427</v>
      </c>
      <c r="K1550" s="153" t="s">
        <v>16</v>
      </c>
      <c r="L1550" s="153"/>
      <c r="M1550" s="153" t="s">
        <v>160</v>
      </c>
      <c r="N1550" s="153">
        <v>900185816</v>
      </c>
      <c r="O1550" s="155">
        <v>9210084</v>
      </c>
      <c r="P1550" s="7"/>
      <c r="Q1550" s="12" t="str">
        <f>+IF(IFERROR(VLOOKUP(Tabla3[[#This Row],[Column14]],Tabla4[[NIT]:[TOTAL CREDITO]],3,FALSE),0)="",0,IFERROR(VLOOKUP(Tabla3[[#This Row],[Column14]],Tabla4[[NIT]:[TOTAL CREDITO]],3,FALSE),0))</f>
        <v>NO TIENE CUPO</v>
      </c>
      <c r="R1550" s="9">
        <f>+IFERROR(VLOOKUP(Tabla3[[#This Row],[Column14]],Tabla4[[NIT]:[TOTAL CREDITO]],6,FALSE),0)</f>
        <v>0</v>
      </c>
      <c r="S15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0" s="5"/>
      <c r="AL1550"/>
    </row>
    <row r="1551" spans="1:38" ht="15" customHeight="1">
      <c r="A1551" s="153" t="s">
        <v>1934</v>
      </c>
      <c r="B1551" s="154">
        <v>42982</v>
      </c>
      <c r="C1551" s="153" t="s">
        <v>1229</v>
      </c>
      <c r="D1551" s="153" t="s">
        <v>1602</v>
      </c>
      <c r="E1551" s="153" t="s">
        <v>1230</v>
      </c>
      <c r="F1551" s="153">
        <v>1</v>
      </c>
      <c r="G1551" s="153" t="s">
        <v>151</v>
      </c>
      <c r="H1551" s="153">
        <v>1</v>
      </c>
      <c r="I1551" s="153" t="s">
        <v>1757</v>
      </c>
      <c r="J1551" s="153" t="s">
        <v>1427</v>
      </c>
      <c r="K1551" s="153" t="s">
        <v>1432</v>
      </c>
      <c r="L1551" s="153"/>
      <c r="M1551" s="153" t="s">
        <v>150</v>
      </c>
      <c r="N1551" s="153">
        <v>900185816</v>
      </c>
      <c r="O1551" s="155">
        <v>9210084</v>
      </c>
      <c r="P1551" s="7"/>
      <c r="Q1551" s="12" t="str">
        <f>+IF(IFERROR(VLOOKUP(Tabla3[[#This Row],[Column14]],Tabla4[[NIT]:[TOTAL CREDITO]],3,FALSE),0)="",0,IFERROR(VLOOKUP(Tabla3[[#This Row],[Column14]],Tabla4[[NIT]:[TOTAL CREDITO]],3,FALSE),0))</f>
        <v>NO TIENE CUPO</v>
      </c>
      <c r="R1551" s="9">
        <f>+IFERROR(VLOOKUP(Tabla3[[#This Row],[Column14]],Tabla4[[NIT]:[TOTAL CREDITO]],6,FALSE),0)</f>
        <v>0</v>
      </c>
      <c r="S15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1" s="5"/>
      <c r="AL1551"/>
    </row>
    <row r="1552" spans="1:38" ht="15" customHeight="1">
      <c r="A1552" s="153" t="s">
        <v>1935</v>
      </c>
      <c r="B1552" s="154">
        <v>42982</v>
      </c>
      <c r="C1552" s="153" t="s">
        <v>1229</v>
      </c>
      <c r="D1552" s="153" t="s">
        <v>1546</v>
      </c>
      <c r="E1552" s="153" t="s">
        <v>1230</v>
      </c>
      <c r="F1552" s="153">
        <v>1</v>
      </c>
      <c r="G1552" s="153" t="s">
        <v>52</v>
      </c>
      <c r="H1552" s="153">
        <v>1</v>
      </c>
      <c r="I1552" s="153" t="s">
        <v>1759</v>
      </c>
      <c r="J1552" s="153" t="s">
        <v>1431</v>
      </c>
      <c r="K1552" s="153" t="s">
        <v>16</v>
      </c>
      <c r="L1552" s="153"/>
      <c r="M1552" s="153" t="s">
        <v>121</v>
      </c>
      <c r="N1552" s="153">
        <v>816008547</v>
      </c>
      <c r="O1552" s="155">
        <v>12039370</v>
      </c>
      <c r="P1552" s="7"/>
      <c r="Q1552" s="12">
        <f>+IF(IFERROR(VLOOKUP(Tabla3[[#This Row],[Column14]],Tabla4[[NIT]:[TOTAL CREDITO]],3,FALSE),0)="",0,IFERROR(VLOOKUP(Tabla3[[#This Row],[Column14]],Tabla4[[NIT]:[TOTAL CREDITO]],3,FALSE),0))</f>
        <v>37800000</v>
      </c>
      <c r="R1552" s="9">
        <f>+IFERROR(VLOOKUP(Tabla3[[#This Row],[Column14]],Tabla4[[NIT]:[TOTAL CREDITO]],6,FALSE),0)</f>
        <v>0</v>
      </c>
      <c r="S15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2" s="5"/>
      <c r="AL1552"/>
    </row>
    <row r="1553" spans="1:38" ht="15" customHeight="1">
      <c r="A1553" s="153" t="s">
        <v>1936</v>
      </c>
      <c r="B1553" s="154">
        <v>42982</v>
      </c>
      <c r="C1553" s="153" t="s">
        <v>1229</v>
      </c>
      <c r="D1553" s="153" t="s">
        <v>1546</v>
      </c>
      <c r="E1553" s="153" t="s">
        <v>1230</v>
      </c>
      <c r="F1553" s="153">
        <v>1</v>
      </c>
      <c r="G1553" s="153" t="s">
        <v>52</v>
      </c>
      <c r="H1553" s="153">
        <v>1</v>
      </c>
      <c r="I1553" s="153" t="s">
        <v>1761</v>
      </c>
      <c r="J1553" s="153" t="s">
        <v>1431</v>
      </c>
      <c r="K1553" s="153" t="s">
        <v>1432</v>
      </c>
      <c r="L1553" s="153"/>
      <c r="M1553" s="153" t="s">
        <v>118</v>
      </c>
      <c r="N1553" s="153">
        <v>816008547</v>
      </c>
      <c r="O1553" s="155">
        <v>12039370</v>
      </c>
      <c r="P1553" s="7"/>
      <c r="Q1553" s="12">
        <f>+IF(IFERROR(VLOOKUP(Tabla3[[#This Row],[Column14]],Tabla4[[NIT]:[TOTAL CREDITO]],3,FALSE),0)="",0,IFERROR(VLOOKUP(Tabla3[[#This Row],[Column14]],Tabla4[[NIT]:[TOTAL CREDITO]],3,FALSE),0))</f>
        <v>37800000</v>
      </c>
      <c r="R1553" s="9">
        <f>+IFERROR(VLOOKUP(Tabla3[[#This Row],[Column14]],Tabla4[[NIT]:[TOTAL CREDITO]],6,FALSE),0)</f>
        <v>0</v>
      </c>
      <c r="S15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3" s="5"/>
      <c r="AL1553"/>
    </row>
    <row r="1554" spans="1:38" ht="15" customHeight="1">
      <c r="A1554" s="153" t="s">
        <v>1936</v>
      </c>
      <c r="B1554" s="154">
        <v>42982</v>
      </c>
      <c r="C1554" s="153" t="s">
        <v>1229</v>
      </c>
      <c r="D1554" s="153" t="s">
        <v>1546</v>
      </c>
      <c r="E1554" s="153" t="s">
        <v>1230</v>
      </c>
      <c r="F1554" s="153">
        <v>1</v>
      </c>
      <c r="G1554" s="153" t="s">
        <v>52</v>
      </c>
      <c r="H1554" s="153">
        <v>1</v>
      </c>
      <c r="I1554" s="153" t="s">
        <v>1761</v>
      </c>
      <c r="J1554" s="153" t="s">
        <v>1427</v>
      </c>
      <c r="K1554" s="153" t="s">
        <v>16</v>
      </c>
      <c r="L1554" s="153"/>
      <c r="M1554" s="153" t="s">
        <v>118</v>
      </c>
      <c r="N1554" s="153">
        <v>816008547</v>
      </c>
      <c r="O1554" s="155">
        <v>9210084</v>
      </c>
      <c r="P1554" s="7"/>
      <c r="Q1554" s="12">
        <f>+IF(IFERROR(VLOOKUP(Tabla3[[#This Row],[Column14]],Tabla4[[NIT]:[TOTAL CREDITO]],3,FALSE),0)="",0,IFERROR(VLOOKUP(Tabla3[[#This Row],[Column14]],Tabla4[[NIT]:[TOTAL CREDITO]],3,FALSE),0))</f>
        <v>37800000</v>
      </c>
      <c r="R1554" s="9">
        <f>+IFERROR(VLOOKUP(Tabla3[[#This Row],[Column14]],Tabla4[[NIT]:[TOTAL CREDITO]],6,FALSE),0)</f>
        <v>0</v>
      </c>
      <c r="S15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4" s="5"/>
      <c r="AL1554"/>
    </row>
    <row r="1555" spans="1:38" ht="15" customHeight="1">
      <c r="A1555" s="153" t="s">
        <v>1937</v>
      </c>
      <c r="B1555" s="154">
        <v>42982</v>
      </c>
      <c r="C1555" s="153" t="s">
        <v>1229</v>
      </c>
      <c r="D1555" s="153" t="s">
        <v>1546</v>
      </c>
      <c r="E1555" s="153" t="s">
        <v>1230</v>
      </c>
      <c r="F1555" s="153">
        <v>1</v>
      </c>
      <c r="G1555" s="153" t="s">
        <v>52</v>
      </c>
      <c r="H1555" s="153">
        <v>1</v>
      </c>
      <c r="I1555" s="153" t="s">
        <v>1763</v>
      </c>
      <c r="J1555" s="153" t="s">
        <v>1427</v>
      </c>
      <c r="K1555" s="153" t="s">
        <v>1426</v>
      </c>
      <c r="L1555" s="153"/>
      <c r="M1555" s="153" t="s">
        <v>53</v>
      </c>
      <c r="N1555" s="153">
        <v>816008547</v>
      </c>
      <c r="O1555" s="155">
        <v>9210084</v>
      </c>
      <c r="P1555" s="7"/>
      <c r="Q1555" s="12">
        <f>+IF(IFERROR(VLOOKUP(Tabla3[[#This Row],[Column14]],Tabla4[[NIT]:[TOTAL CREDITO]],3,FALSE),0)="",0,IFERROR(VLOOKUP(Tabla3[[#This Row],[Column14]],Tabla4[[NIT]:[TOTAL CREDITO]],3,FALSE),0))</f>
        <v>37800000</v>
      </c>
      <c r="R1555" s="9">
        <f>+IFERROR(VLOOKUP(Tabla3[[#This Row],[Column14]],Tabla4[[NIT]:[TOTAL CREDITO]],6,FALSE),0)</f>
        <v>0</v>
      </c>
      <c r="S15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5" s="5"/>
      <c r="AL1555"/>
    </row>
    <row r="1556" spans="1:38" ht="15" customHeight="1">
      <c r="A1556" s="153" t="s">
        <v>1938</v>
      </c>
      <c r="B1556" s="154">
        <v>42982</v>
      </c>
      <c r="C1556" s="153" t="s">
        <v>1229</v>
      </c>
      <c r="D1556" s="153" t="s">
        <v>1602</v>
      </c>
      <c r="E1556" s="153" t="s">
        <v>1547</v>
      </c>
      <c r="F1556" s="153">
        <v>1</v>
      </c>
      <c r="G1556" s="153" t="s">
        <v>89</v>
      </c>
      <c r="H1556" s="153">
        <v>1</v>
      </c>
      <c r="I1556" s="153" t="s">
        <v>89</v>
      </c>
      <c r="J1556" s="153" t="s">
        <v>1427</v>
      </c>
      <c r="K1556" s="153" t="s">
        <v>16</v>
      </c>
      <c r="L1556" s="153"/>
      <c r="M1556" s="153" t="s">
        <v>90</v>
      </c>
      <c r="N1556" s="153">
        <v>900661269</v>
      </c>
      <c r="O1556" s="155">
        <v>9210084</v>
      </c>
      <c r="P1556" s="7"/>
      <c r="Q1556" s="12">
        <f>+IF(IFERROR(VLOOKUP(Tabla3[[#This Row],[Column14]],Tabla4[[NIT]:[TOTAL CREDITO]],3,FALSE),0)="",0,IFERROR(VLOOKUP(Tabla3[[#This Row],[Column14]],Tabla4[[NIT]:[TOTAL CREDITO]],3,FALSE),0))</f>
        <v>10399677</v>
      </c>
      <c r="R1556" s="9">
        <f>+IFERROR(VLOOKUP(Tabla3[[#This Row],[Column14]],Tabla4[[NIT]:[TOTAL CREDITO]],6,FALSE),0)</f>
        <v>0</v>
      </c>
      <c r="S15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6" s="5"/>
      <c r="AL1556"/>
    </row>
    <row r="1557" spans="1:38" ht="15" customHeight="1">
      <c r="A1557" s="153" t="s">
        <v>1939</v>
      </c>
      <c r="B1557" s="154">
        <v>42983</v>
      </c>
      <c r="C1557" s="153" t="s">
        <v>1545</v>
      </c>
      <c r="D1557" s="153" t="s">
        <v>1602</v>
      </c>
      <c r="E1557" s="153" t="s">
        <v>1547</v>
      </c>
      <c r="F1557" s="153">
        <v>1</v>
      </c>
      <c r="G1557" s="153" t="s">
        <v>161</v>
      </c>
      <c r="H1557" s="153">
        <v>1</v>
      </c>
      <c r="I1557" s="153" t="s">
        <v>161</v>
      </c>
      <c r="J1557" s="153" t="s">
        <v>1427</v>
      </c>
      <c r="K1557" s="153" t="s">
        <v>1426</v>
      </c>
      <c r="L1557" s="153"/>
      <c r="M1557" s="153" t="s">
        <v>162</v>
      </c>
      <c r="N1557" s="153">
        <v>900012357</v>
      </c>
      <c r="O1557" s="155">
        <v>9210084</v>
      </c>
      <c r="P1557" s="7"/>
      <c r="Q1557" s="12">
        <f>+IF(IFERROR(VLOOKUP(Tabla3[[#This Row],[Column14]],Tabla4[[NIT]:[TOTAL CREDITO]],3,FALSE),0)="",0,IFERROR(VLOOKUP(Tabla3[[#This Row],[Column14]],Tabla4[[NIT]:[TOTAL CREDITO]],3,FALSE),0))</f>
        <v>26899835</v>
      </c>
      <c r="R1557" s="9">
        <f>+IFERROR(VLOOKUP(Tabla3[[#This Row],[Column14]],Tabla4[[NIT]:[TOTAL CREDITO]],6,FALSE),0)</f>
        <v>0</v>
      </c>
      <c r="S15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7" s="5"/>
      <c r="AL1557"/>
    </row>
    <row r="1558" spans="1:38" ht="15" customHeight="1">
      <c r="A1558" s="153" t="s">
        <v>1940</v>
      </c>
      <c r="B1558" s="154">
        <v>42985</v>
      </c>
      <c r="C1558" s="153" t="s">
        <v>1229</v>
      </c>
      <c r="D1558" s="153" t="s">
        <v>1546</v>
      </c>
      <c r="E1558" s="153" t="s">
        <v>1230</v>
      </c>
      <c r="F1558" s="153">
        <v>3</v>
      </c>
      <c r="G1558" s="153" t="s">
        <v>125</v>
      </c>
      <c r="H1558" s="153">
        <v>3</v>
      </c>
      <c r="I1558" s="153" t="s">
        <v>125</v>
      </c>
      <c r="J1558" s="153" t="s">
        <v>1427</v>
      </c>
      <c r="K1558" s="153" t="s">
        <v>1432</v>
      </c>
      <c r="L1558" s="153"/>
      <c r="M1558" s="153" t="s">
        <v>126</v>
      </c>
      <c r="N1558" s="153">
        <v>890207088</v>
      </c>
      <c r="O1558" s="155">
        <v>9210084</v>
      </c>
      <c r="P1558" s="7"/>
      <c r="Q1558" s="12" t="str">
        <f>+IF(IFERROR(VLOOKUP(Tabla3[[#This Row],[Column14]],Tabla4[[NIT]:[TOTAL CREDITO]],3,FALSE),0)="",0,IFERROR(VLOOKUP(Tabla3[[#This Row],[Column14]],Tabla4[[NIT]:[TOTAL CREDITO]],3,FALSE),0))</f>
        <v>NO TIENE CUPO</v>
      </c>
      <c r="R1558" s="9">
        <f>+IFERROR(VLOOKUP(Tabla3[[#This Row],[Column14]],Tabla4[[NIT]:[TOTAL CREDITO]],6,FALSE),0)</f>
        <v>0</v>
      </c>
      <c r="S15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8" s="5"/>
      <c r="AL1558"/>
    </row>
    <row r="1559" spans="1:38" ht="15" customHeight="1">
      <c r="A1559" s="153" t="s">
        <v>1940</v>
      </c>
      <c r="B1559" s="154">
        <v>42985</v>
      </c>
      <c r="C1559" s="153" t="s">
        <v>1229</v>
      </c>
      <c r="D1559" s="153" t="s">
        <v>1546</v>
      </c>
      <c r="E1559" s="153" t="s">
        <v>1230</v>
      </c>
      <c r="F1559" s="153">
        <v>2</v>
      </c>
      <c r="G1559" s="153" t="s">
        <v>125</v>
      </c>
      <c r="H1559" s="153">
        <v>2</v>
      </c>
      <c r="I1559" s="153" t="s">
        <v>125</v>
      </c>
      <c r="J1559" s="153" t="s">
        <v>1461</v>
      </c>
      <c r="K1559" s="153" t="s">
        <v>1460</v>
      </c>
      <c r="L1559" s="153"/>
      <c r="M1559" s="153" t="s">
        <v>126</v>
      </c>
      <c r="N1559" s="153">
        <v>890207088</v>
      </c>
      <c r="O1559" s="155">
        <v>12433071</v>
      </c>
      <c r="P1559" s="7"/>
      <c r="Q1559" s="12" t="str">
        <f>+IF(IFERROR(VLOOKUP(Tabla3[[#This Row],[Column14]],Tabla4[[NIT]:[TOTAL CREDITO]],3,FALSE),0)="",0,IFERROR(VLOOKUP(Tabla3[[#This Row],[Column14]],Tabla4[[NIT]:[TOTAL CREDITO]],3,FALSE),0))</f>
        <v>NO TIENE CUPO</v>
      </c>
      <c r="R1559" s="9">
        <f>+IFERROR(VLOOKUP(Tabla3[[#This Row],[Column14]],Tabla4[[NIT]:[TOTAL CREDITO]],6,FALSE),0)</f>
        <v>0</v>
      </c>
      <c r="S15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59" s="5"/>
      <c r="AL1559"/>
    </row>
    <row r="1560" spans="1:38" ht="15" customHeight="1">
      <c r="A1560" s="153" t="s">
        <v>1941</v>
      </c>
      <c r="B1560" s="154">
        <v>42986</v>
      </c>
      <c r="C1560" s="153" t="s">
        <v>1229</v>
      </c>
      <c r="D1560" s="153" t="s">
        <v>1546</v>
      </c>
      <c r="E1560" s="153" t="s">
        <v>1547</v>
      </c>
      <c r="F1560" s="153">
        <v>1</v>
      </c>
      <c r="G1560" s="153" t="s">
        <v>59</v>
      </c>
      <c r="H1560" s="153">
        <v>1</v>
      </c>
      <c r="I1560" s="153" t="s">
        <v>1573</v>
      </c>
      <c r="J1560" s="153" t="s">
        <v>1434</v>
      </c>
      <c r="K1560" s="153" t="s">
        <v>1435</v>
      </c>
      <c r="L1560" s="153"/>
      <c r="M1560" s="153" t="s">
        <v>60</v>
      </c>
      <c r="N1560" s="153">
        <v>891903377</v>
      </c>
      <c r="O1560" s="155">
        <v>7352941</v>
      </c>
      <c r="P1560" s="7"/>
      <c r="Q1560" s="12">
        <f>+IF(IFERROR(VLOOKUP(Tabla3[[#This Row],[Column14]],Tabla4[[NIT]:[TOTAL CREDITO]],3,FALSE),0)="",0,IFERROR(VLOOKUP(Tabla3[[#This Row],[Column14]],Tabla4[[NIT]:[TOTAL CREDITO]],3,FALSE),0))</f>
        <v>28230252</v>
      </c>
      <c r="R1560" s="9">
        <f>+IFERROR(VLOOKUP(Tabla3[[#This Row],[Column14]],Tabla4[[NIT]:[TOTAL CREDITO]],6,FALSE),0)</f>
        <v>0</v>
      </c>
      <c r="S15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0" s="5"/>
      <c r="AL1560"/>
    </row>
    <row r="1561" spans="1:38" ht="15" customHeight="1">
      <c r="A1561" s="153" t="s">
        <v>1942</v>
      </c>
      <c r="B1561" s="154">
        <v>42989</v>
      </c>
      <c r="C1561" s="153" t="s">
        <v>1229</v>
      </c>
      <c r="D1561" s="153" t="s">
        <v>1546</v>
      </c>
      <c r="E1561" s="153" t="s">
        <v>1230</v>
      </c>
      <c r="F1561" s="153">
        <v>1</v>
      </c>
      <c r="G1561" s="153" t="s">
        <v>108</v>
      </c>
      <c r="H1561" s="153">
        <v>1</v>
      </c>
      <c r="I1561" s="153" t="s">
        <v>1779</v>
      </c>
      <c r="J1561" s="153" t="s">
        <v>1431</v>
      </c>
      <c r="K1561" s="153" t="s">
        <v>1432</v>
      </c>
      <c r="L1561" s="153"/>
      <c r="M1561" s="153" t="s">
        <v>106</v>
      </c>
      <c r="N1561" s="153">
        <v>814006664</v>
      </c>
      <c r="O1561" s="155">
        <v>12039370</v>
      </c>
      <c r="P1561" s="7"/>
      <c r="Q1561" s="12">
        <f>+IF(IFERROR(VLOOKUP(Tabla3[[#This Row],[Column14]],Tabla4[[NIT]:[TOTAL CREDITO]],3,FALSE),0)="",0,IFERROR(VLOOKUP(Tabla3[[#This Row],[Column14]],Tabla4[[NIT]:[TOTAL CREDITO]],3,FALSE),0))</f>
        <v>12037319</v>
      </c>
      <c r="R1561" s="9">
        <f>+IFERROR(VLOOKUP(Tabla3[[#This Row],[Column14]],Tabla4[[NIT]:[TOTAL CREDITO]],6,FALSE),0)</f>
        <v>0</v>
      </c>
      <c r="S15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1" s="5"/>
      <c r="AL1561"/>
    </row>
    <row r="1562" spans="1:38" ht="15" customHeight="1">
      <c r="A1562" s="153" t="s">
        <v>1942</v>
      </c>
      <c r="B1562" s="154">
        <v>42989</v>
      </c>
      <c r="C1562" s="153" t="s">
        <v>1229</v>
      </c>
      <c r="D1562" s="153" t="s">
        <v>1546</v>
      </c>
      <c r="E1562" s="153" t="s">
        <v>1230</v>
      </c>
      <c r="F1562" s="153">
        <v>1</v>
      </c>
      <c r="G1562" s="153" t="s">
        <v>108</v>
      </c>
      <c r="H1562" s="153">
        <v>1</v>
      </c>
      <c r="I1562" s="153" t="s">
        <v>1779</v>
      </c>
      <c r="J1562" s="153" t="s">
        <v>1431</v>
      </c>
      <c r="K1562" s="153" t="s">
        <v>16</v>
      </c>
      <c r="L1562" s="153"/>
      <c r="M1562" s="153" t="s">
        <v>106</v>
      </c>
      <c r="N1562" s="153">
        <v>814006664</v>
      </c>
      <c r="O1562" s="155">
        <v>12039370</v>
      </c>
      <c r="P1562" s="7"/>
      <c r="Q1562" s="12">
        <f>+IF(IFERROR(VLOOKUP(Tabla3[[#This Row],[Column14]],Tabla4[[NIT]:[TOTAL CREDITO]],3,FALSE),0)="",0,IFERROR(VLOOKUP(Tabla3[[#This Row],[Column14]],Tabla4[[NIT]:[TOTAL CREDITO]],3,FALSE),0))</f>
        <v>12037319</v>
      </c>
      <c r="R1562" s="9">
        <f>+IFERROR(VLOOKUP(Tabla3[[#This Row],[Column14]],Tabla4[[NIT]:[TOTAL CREDITO]],6,FALSE),0)</f>
        <v>0</v>
      </c>
      <c r="S15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2" s="5"/>
      <c r="AL1562"/>
    </row>
    <row r="1563" spans="1:38" ht="15" customHeight="1">
      <c r="A1563" s="153" t="s">
        <v>1943</v>
      </c>
      <c r="B1563" s="154">
        <v>42989</v>
      </c>
      <c r="C1563" s="153" t="s">
        <v>1545</v>
      </c>
      <c r="D1563" s="153" t="s">
        <v>1235</v>
      </c>
      <c r="E1563" s="153" t="s">
        <v>1547</v>
      </c>
      <c r="F1563" s="153">
        <v>1</v>
      </c>
      <c r="G1563" s="153" t="s">
        <v>408</v>
      </c>
      <c r="H1563" s="153">
        <v>1</v>
      </c>
      <c r="I1563" s="153" t="s">
        <v>1944</v>
      </c>
      <c r="J1563" s="153" t="s">
        <v>1945</v>
      </c>
      <c r="K1563" s="153" t="s">
        <v>1447</v>
      </c>
      <c r="L1563" s="153"/>
      <c r="M1563" s="153" t="s">
        <v>184</v>
      </c>
      <c r="N1563" s="153">
        <v>900984443</v>
      </c>
      <c r="O1563" s="155">
        <v>31488189</v>
      </c>
      <c r="P1563" s="7"/>
      <c r="Q1563" s="12">
        <f>+IF(IFERROR(VLOOKUP(Tabla3[[#This Row],[Column14]],Tabla4[[NIT]:[TOTAL CREDITO]],3,FALSE),0)="",0,IFERROR(VLOOKUP(Tabla3[[#This Row],[Column14]],Tabla4[[NIT]:[TOTAL CREDITO]],3,FALSE),0))</f>
        <v>42622000</v>
      </c>
      <c r="R1563" s="9">
        <f>+IFERROR(VLOOKUP(Tabla3[[#This Row],[Column14]],Tabla4[[NIT]:[TOTAL CREDITO]],6,FALSE),0)</f>
        <v>0</v>
      </c>
      <c r="S15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3" s="5"/>
      <c r="AL1563"/>
    </row>
    <row r="1564" spans="1:38" ht="15" customHeight="1">
      <c r="A1564" s="153" t="s">
        <v>1946</v>
      </c>
      <c r="B1564" s="154">
        <v>42991</v>
      </c>
      <c r="C1564" s="153" t="s">
        <v>1229</v>
      </c>
      <c r="D1564" s="153" t="s">
        <v>1546</v>
      </c>
      <c r="E1564" s="153" t="s">
        <v>1230</v>
      </c>
      <c r="F1564" s="153">
        <v>1</v>
      </c>
      <c r="G1564" s="153" t="s">
        <v>108</v>
      </c>
      <c r="H1564" s="153">
        <v>1</v>
      </c>
      <c r="I1564" s="153" t="s">
        <v>1779</v>
      </c>
      <c r="J1564" s="153" t="s">
        <v>1446</v>
      </c>
      <c r="K1564" s="153" t="s">
        <v>1426</v>
      </c>
      <c r="L1564" s="153"/>
      <c r="M1564" s="153" t="s">
        <v>106</v>
      </c>
      <c r="N1564" s="153">
        <v>814006664</v>
      </c>
      <c r="O1564" s="155">
        <v>10228346</v>
      </c>
      <c r="P1564" s="7"/>
      <c r="Q1564" s="12">
        <f>+IF(IFERROR(VLOOKUP(Tabla3[[#This Row],[Column14]],Tabla4[[NIT]:[TOTAL CREDITO]],3,FALSE),0)="",0,IFERROR(VLOOKUP(Tabla3[[#This Row],[Column14]],Tabla4[[NIT]:[TOTAL CREDITO]],3,FALSE),0))</f>
        <v>12037319</v>
      </c>
      <c r="R1564" s="9">
        <f>+IFERROR(VLOOKUP(Tabla3[[#This Row],[Column14]],Tabla4[[NIT]:[TOTAL CREDITO]],6,FALSE),0)</f>
        <v>0</v>
      </c>
      <c r="S15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4" s="5"/>
      <c r="AL1564"/>
    </row>
    <row r="1565" spans="1:38" ht="15" customHeight="1">
      <c r="A1565" s="177" t="s">
        <v>1754</v>
      </c>
      <c r="B1565" s="178">
        <v>42982</v>
      </c>
      <c r="C1565" s="177" t="s">
        <v>1229</v>
      </c>
      <c r="D1565" s="177" t="s">
        <v>1602</v>
      </c>
      <c r="E1565" s="177" t="s">
        <v>1230</v>
      </c>
      <c r="F1565" s="177">
        <v>1</v>
      </c>
      <c r="G1565" s="177" t="s">
        <v>151</v>
      </c>
      <c r="H1565" s="177">
        <v>1</v>
      </c>
      <c r="I1565" s="177" t="s">
        <v>1755</v>
      </c>
      <c r="J1565" s="177" t="s">
        <v>28</v>
      </c>
      <c r="K1565" s="177" t="s">
        <v>16</v>
      </c>
      <c r="L1565" s="177"/>
      <c r="M1565" s="177" t="s">
        <v>171</v>
      </c>
      <c r="N1565" s="177">
        <v>900185816</v>
      </c>
      <c r="O1565" s="179">
        <v>4109244</v>
      </c>
      <c r="P1565" s="7"/>
      <c r="Q1565" s="12" t="str">
        <f>+IF(IFERROR(VLOOKUP(Tabla3[[#This Row],[Column14]],Tabla4[[NIT]:[TOTAL CREDITO]],3,FALSE),0)="",0,IFERROR(VLOOKUP(Tabla3[[#This Row],[Column14]],Tabla4[[NIT]:[TOTAL CREDITO]],3,FALSE),0))</f>
        <v>NO TIENE CUPO</v>
      </c>
      <c r="R1565" s="9">
        <f>+IFERROR(VLOOKUP(Tabla3[[#This Row],[Column14]],Tabla4[[NIT]:[TOTAL CREDITO]],6,FALSE),0)</f>
        <v>0</v>
      </c>
      <c r="S15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Si</v>
      </c>
      <c r="T1565" s="5"/>
      <c r="AL1565"/>
    </row>
    <row r="1566" spans="1:38" ht="15" customHeight="1">
      <c r="A1566" s="36"/>
      <c r="B1566" s="37"/>
      <c r="C1566" s="36"/>
      <c r="D1566" s="36"/>
      <c r="E1566" s="36"/>
      <c r="F1566" s="36"/>
      <c r="G1566" s="36"/>
      <c r="H1566" s="36"/>
      <c r="I1566" s="36"/>
      <c r="J1566" s="36"/>
      <c r="K1566" s="36"/>
      <c r="L1566" s="37"/>
      <c r="M1566" s="36"/>
      <c r="N1566" s="36"/>
      <c r="O1566" s="38"/>
      <c r="P1566" s="7"/>
      <c r="Q1566" s="12">
        <f>+IF(IFERROR(VLOOKUP(Tabla3[[#This Row],[Column14]],Tabla4[[NIT]:[TOTAL CREDITO]],3,FALSE),0)="",0,IFERROR(VLOOKUP(Tabla3[[#This Row],[Column14]],Tabla4[[NIT]:[TOTAL CREDITO]],3,FALSE),0))</f>
        <v>0</v>
      </c>
      <c r="R1566" s="9">
        <f>+IFERROR(VLOOKUP(Tabla3[[#This Row],[Column14]],Tabla4[[NIT]:[TOTAL CREDITO]],6,FALSE),0)</f>
        <v>0</v>
      </c>
      <c r="S15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66" s="5"/>
      <c r="AL1566"/>
    </row>
    <row r="1567" spans="1:38" ht="15" customHeight="1">
      <c r="A1567" s="36"/>
      <c r="B1567" s="37"/>
      <c r="C1567" s="36"/>
      <c r="D1567" s="36"/>
      <c r="E1567" s="36"/>
      <c r="F1567" s="36"/>
      <c r="G1567" s="36"/>
      <c r="H1567" s="36"/>
      <c r="I1567" s="36"/>
      <c r="J1567" s="36"/>
      <c r="K1567" s="36"/>
      <c r="L1567" s="37"/>
      <c r="M1567" s="36"/>
      <c r="N1567" s="36"/>
      <c r="O1567" s="38"/>
      <c r="P1567" s="7"/>
      <c r="Q1567" s="12">
        <f>+IF(IFERROR(VLOOKUP(Tabla3[[#This Row],[Column14]],Tabla4[[NIT]:[TOTAL CREDITO]],3,FALSE),0)="",0,IFERROR(VLOOKUP(Tabla3[[#This Row],[Column14]],Tabla4[[NIT]:[TOTAL CREDITO]],3,FALSE),0))</f>
        <v>0</v>
      </c>
      <c r="R1567" s="9">
        <f>+IFERROR(VLOOKUP(Tabla3[[#This Row],[Column14]],Tabla4[[NIT]:[TOTAL CREDITO]],6,FALSE),0)</f>
        <v>0</v>
      </c>
      <c r="S15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67" s="5"/>
      <c r="AL1567"/>
    </row>
    <row r="1568" spans="1:38" ht="15" customHeight="1">
      <c r="A1568" s="36"/>
      <c r="B1568" s="37"/>
      <c r="C1568" s="36"/>
      <c r="D1568" s="36"/>
      <c r="E1568" s="36"/>
      <c r="F1568" s="36"/>
      <c r="G1568" s="36"/>
      <c r="H1568" s="36"/>
      <c r="I1568" s="36"/>
      <c r="J1568" s="36"/>
      <c r="K1568" s="36"/>
      <c r="L1568" s="37"/>
      <c r="M1568" s="36"/>
      <c r="N1568" s="36"/>
      <c r="O1568" s="38"/>
      <c r="P1568" s="7"/>
      <c r="Q1568" s="12">
        <f>+IF(IFERROR(VLOOKUP(Tabla3[[#This Row],[Column14]],Tabla4[[NIT]:[TOTAL CREDITO]],3,FALSE),0)="",0,IFERROR(VLOOKUP(Tabla3[[#This Row],[Column14]],Tabla4[[NIT]:[TOTAL CREDITO]],3,FALSE),0))</f>
        <v>0</v>
      </c>
      <c r="R1568" s="9">
        <f>+IFERROR(VLOOKUP(Tabla3[[#This Row],[Column14]],Tabla4[[NIT]:[TOTAL CREDITO]],6,FALSE),0)</f>
        <v>0</v>
      </c>
      <c r="S15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68" s="5"/>
      <c r="AL1568"/>
    </row>
    <row r="1569" spans="1:38" ht="15" customHeight="1">
      <c r="A1569" s="36"/>
      <c r="B1569" s="37"/>
      <c r="C1569" s="36"/>
      <c r="D1569" s="36"/>
      <c r="E1569" s="36"/>
      <c r="F1569" s="36"/>
      <c r="G1569" s="36"/>
      <c r="H1569" s="36"/>
      <c r="I1569" s="36"/>
      <c r="J1569" s="36"/>
      <c r="K1569" s="36"/>
      <c r="L1569" s="37"/>
      <c r="M1569" s="36"/>
      <c r="N1569" s="36"/>
      <c r="O1569" s="38"/>
      <c r="P1569" s="7"/>
      <c r="Q1569" s="12">
        <f>+IF(IFERROR(VLOOKUP(Tabla3[[#This Row],[Column14]],Tabla4[[NIT]:[TOTAL CREDITO]],3,FALSE),0)="",0,IFERROR(VLOOKUP(Tabla3[[#This Row],[Column14]],Tabla4[[NIT]:[TOTAL CREDITO]],3,FALSE),0))</f>
        <v>0</v>
      </c>
      <c r="R1569" s="9">
        <f>+IFERROR(VLOOKUP(Tabla3[[#This Row],[Column14]],Tabla4[[NIT]:[TOTAL CREDITO]],6,FALSE),0)</f>
        <v>0</v>
      </c>
      <c r="S15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69" s="5"/>
      <c r="AL1569"/>
    </row>
    <row r="1570" spans="1:38" ht="15" customHeight="1">
      <c r="A1570" s="36"/>
      <c r="B1570" s="37"/>
      <c r="C1570" s="36"/>
      <c r="D1570" s="36"/>
      <c r="E1570" s="36"/>
      <c r="F1570" s="36"/>
      <c r="G1570" s="36"/>
      <c r="H1570" s="36"/>
      <c r="I1570" s="36"/>
      <c r="J1570" s="36"/>
      <c r="K1570" s="36"/>
      <c r="L1570" s="37"/>
      <c r="M1570" s="36"/>
      <c r="N1570" s="36"/>
      <c r="O1570" s="38"/>
      <c r="P1570" s="7"/>
      <c r="Q1570" s="12">
        <f>+IF(IFERROR(VLOOKUP(Tabla3[[#This Row],[Column14]],Tabla4[[NIT]:[TOTAL CREDITO]],3,FALSE),0)="",0,IFERROR(VLOOKUP(Tabla3[[#This Row],[Column14]],Tabla4[[NIT]:[TOTAL CREDITO]],3,FALSE),0))</f>
        <v>0</v>
      </c>
      <c r="R1570" s="9">
        <f>+IFERROR(VLOOKUP(Tabla3[[#This Row],[Column14]],Tabla4[[NIT]:[TOTAL CREDITO]],6,FALSE),0)</f>
        <v>0</v>
      </c>
      <c r="S15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0" s="5"/>
      <c r="AL1570"/>
    </row>
    <row r="1571" spans="1:38" ht="15" customHeight="1">
      <c r="A1571" s="36"/>
      <c r="B1571" s="37"/>
      <c r="C1571" s="36"/>
      <c r="D1571" s="36"/>
      <c r="E1571" s="36"/>
      <c r="F1571" s="36"/>
      <c r="G1571" s="36"/>
      <c r="H1571" s="36"/>
      <c r="I1571" s="36"/>
      <c r="J1571" s="36"/>
      <c r="K1571" s="36"/>
      <c r="L1571" s="37"/>
      <c r="M1571" s="36"/>
      <c r="N1571" s="36"/>
      <c r="O1571" s="38"/>
      <c r="P1571" s="7"/>
      <c r="Q1571" s="12">
        <f>+IF(IFERROR(VLOOKUP(Tabla3[[#This Row],[Column14]],Tabla4[[NIT]:[TOTAL CREDITO]],3,FALSE),0)="",0,IFERROR(VLOOKUP(Tabla3[[#This Row],[Column14]],Tabla4[[NIT]:[TOTAL CREDITO]],3,FALSE),0))</f>
        <v>0</v>
      </c>
      <c r="R1571" s="9">
        <f>+IFERROR(VLOOKUP(Tabla3[[#This Row],[Column14]],Tabla4[[NIT]:[TOTAL CREDITO]],6,FALSE),0)</f>
        <v>0</v>
      </c>
      <c r="S15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1" s="5"/>
      <c r="AL1571"/>
    </row>
    <row r="1572" spans="1:38" ht="15" customHeight="1">
      <c r="A1572" s="36"/>
      <c r="B1572" s="37"/>
      <c r="C1572" s="36"/>
      <c r="D1572" s="36"/>
      <c r="E1572" s="36"/>
      <c r="F1572" s="36"/>
      <c r="G1572" s="36"/>
      <c r="H1572" s="36"/>
      <c r="I1572" s="36"/>
      <c r="J1572" s="36"/>
      <c r="K1572" s="36"/>
      <c r="L1572" s="37"/>
      <c r="M1572" s="36"/>
      <c r="N1572" s="36"/>
      <c r="O1572" s="38"/>
      <c r="P1572" s="7"/>
      <c r="Q1572" s="12">
        <f>+IF(IFERROR(VLOOKUP(Tabla3[[#This Row],[Column14]],Tabla4[[NIT]:[TOTAL CREDITO]],3,FALSE),0)="",0,IFERROR(VLOOKUP(Tabla3[[#This Row],[Column14]],Tabla4[[NIT]:[TOTAL CREDITO]],3,FALSE),0))</f>
        <v>0</v>
      </c>
      <c r="R1572" s="9">
        <f>+IFERROR(VLOOKUP(Tabla3[[#This Row],[Column14]],Tabla4[[NIT]:[TOTAL CREDITO]],6,FALSE),0)</f>
        <v>0</v>
      </c>
      <c r="S15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2" s="5"/>
      <c r="AL1572"/>
    </row>
    <row r="1573" spans="1:38" ht="15" customHeight="1">
      <c r="A1573" s="36"/>
      <c r="B1573" s="37"/>
      <c r="C1573" s="36"/>
      <c r="D1573" s="36"/>
      <c r="E1573" s="36"/>
      <c r="F1573" s="36"/>
      <c r="G1573" s="36"/>
      <c r="H1573" s="36"/>
      <c r="I1573" s="36"/>
      <c r="J1573" s="36"/>
      <c r="K1573" s="36"/>
      <c r="L1573" s="37"/>
      <c r="M1573" s="36"/>
      <c r="N1573" s="36"/>
      <c r="O1573" s="38"/>
      <c r="P1573" s="7"/>
      <c r="Q1573" s="12">
        <f>+IF(IFERROR(VLOOKUP(Tabla3[[#This Row],[Column14]],Tabla4[[NIT]:[TOTAL CREDITO]],3,FALSE),0)="",0,IFERROR(VLOOKUP(Tabla3[[#This Row],[Column14]],Tabla4[[NIT]:[TOTAL CREDITO]],3,FALSE),0))</f>
        <v>0</v>
      </c>
      <c r="R1573" s="9">
        <f>+IFERROR(VLOOKUP(Tabla3[[#This Row],[Column14]],Tabla4[[NIT]:[TOTAL CREDITO]],6,FALSE),0)</f>
        <v>0</v>
      </c>
      <c r="S15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3" s="5"/>
      <c r="AL1573"/>
    </row>
    <row r="1574" spans="1:38" ht="15" customHeight="1">
      <c r="A1574" s="36"/>
      <c r="B1574" s="37"/>
      <c r="C1574" s="36"/>
      <c r="D1574" s="36"/>
      <c r="E1574" s="36"/>
      <c r="F1574" s="36"/>
      <c r="G1574" s="36"/>
      <c r="H1574" s="36"/>
      <c r="I1574" s="36"/>
      <c r="J1574" s="36"/>
      <c r="K1574" s="36"/>
      <c r="L1574" s="37"/>
      <c r="M1574" s="36"/>
      <c r="N1574" s="36"/>
      <c r="O1574" s="38"/>
      <c r="P1574" s="7"/>
      <c r="Q1574" s="12">
        <f>+IF(IFERROR(VLOOKUP(Tabla3[[#This Row],[Column14]],Tabla4[[NIT]:[TOTAL CREDITO]],3,FALSE),0)="",0,IFERROR(VLOOKUP(Tabla3[[#This Row],[Column14]],Tabla4[[NIT]:[TOTAL CREDITO]],3,FALSE),0))</f>
        <v>0</v>
      </c>
      <c r="R1574" s="9">
        <f>+IFERROR(VLOOKUP(Tabla3[[#This Row],[Column14]],Tabla4[[NIT]:[TOTAL CREDITO]],6,FALSE),0)</f>
        <v>0</v>
      </c>
      <c r="S15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4" s="5"/>
      <c r="AL1574"/>
    </row>
    <row r="1575" spans="1:38" ht="15" customHeight="1">
      <c r="A1575" s="36"/>
      <c r="B1575" s="37"/>
      <c r="C1575" s="36"/>
      <c r="D1575" s="36"/>
      <c r="E1575" s="36"/>
      <c r="F1575" s="36"/>
      <c r="G1575" s="36"/>
      <c r="H1575" s="36"/>
      <c r="I1575" s="36"/>
      <c r="J1575" s="36"/>
      <c r="K1575" s="36"/>
      <c r="L1575" s="37"/>
      <c r="M1575" s="36"/>
      <c r="N1575" s="36"/>
      <c r="O1575" s="38"/>
      <c r="P1575" s="7"/>
      <c r="Q1575" s="12">
        <f>+IF(IFERROR(VLOOKUP(Tabla3[[#This Row],[Column14]],Tabla4[[NIT]:[TOTAL CREDITO]],3,FALSE),0)="",0,IFERROR(VLOOKUP(Tabla3[[#This Row],[Column14]],Tabla4[[NIT]:[TOTAL CREDITO]],3,FALSE),0))</f>
        <v>0</v>
      </c>
      <c r="R1575" s="9">
        <f>+IFERROR(VLOOKUP(Tabla3[[#This Row],[Column14]],Tabla4[[NIT]:[TOTAL CREDITO]],6,FALSE),0)</f>
        <v>0</v>
      </c>
      <c r="S15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5" s="5"/>
      <c r="AL1575"/>
    </row>
    <row r="1576" spans="1:38" ht="15" customHeight="1">
      <c r="A1576" s="36"/>
      <c r="B1576" s="37"/>
      <c r="C1576" s="36"/>
      <c r="D1576" s="36"/>
      <c r="E1576" s="36"/>
      <c r="F1576" s="36"/>
      <c r="G1576" s="36"/>
      <c r="H1576" s="36"/>
      <c r="I1576" s="36"/>
      <c r="J1576" s="36"/>
      <c r="K1576" s="36"/>
      <c r="L1576" s="37"/>
      <c r="M1576" s="36"/>
      <c r="N1576" s="36"/>
      <c r="O1576" s="38"/>
      <c r="P1576" s="7"/>
      <c r="Q1576" s="12">
        <f>+IF(IFERROR(VLOOKUP(Tabla3[[#This Row],[Column14]],Tabla4[[NIT]:[TOTAL CREDITO]],3,FALSE),0)="",0,IFERROR(VLOOKUP(Tabla3[[#This Row],[Column14]],Tabla4[[NIT]:[TOTAL CREDITO]],3,FALSE),0))</f>
        <v>0</v>
      </c>
      <c r="R1576" s="9">
        <f>+IFERROR(VLOOKUP(Tabla3[[#This Row],[Column14]],Tabla4[[NIT]:[TOTAL CREDITO]],6,FALSE),0)</f>
        <v>0</v>
      </c>
      <c r="S15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6" s="5"/>
      <c r="AL1576"/>
    </row>
    <row r="1577" spans="1:38" ht="15" customHeight="1">
      <c r="A1577" s="36"/>
      <c r="B1577" s="37"/>
      <c r="C1577" s="36"/>
      <c r="D1577" s="36"/>
      <c r="E1577" s="36"/>
      <c r="F1577" s="36"/>
      <c r="G1577" s="36"/>
      <c r="H1577" s="36"/>
      <c r="I1577" s="36"/>
      <c r="J1577" s="36"/>
      <c r="K1577" s="36"/>
      <c r="L1577" s="37"/>
      <c r="M1577" s="36"/>
      <c r="N1577" s="36"/>
      <c r="O1577" s="38"/>
      <c r="P1577" s="7"/>
      <c r="Q1577" s="12">
        <f>+IF(IFERROR(VLOOKUP(Tabla3[[#This Row],[Column14]],Tabla4[[NIT]:[TOTAL CREDITO]],3,FALSE),0)="",0,IFERROR(VLOOKUP(Tabla3[[#This Row],[Column14]],Tabla4[[NIT]:[TOTAL CREDITO]],3,FALSE),0))</f>
        <v>0</v>
      </c>
      <c r="R1577" s="9">
        <f>+IFERROR(VLOOKUP(Tabla3[[#This Row],[Column14]],Tabla4[[NIT]:[TOTAL CREDITO]],6,FALSE),0)</f>
        <v>0</v>
      </c>
      <c r="S15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7" s="5"/>
      <c r="AL1577"/>
    </row>
    <row r="1578" spans="1:38" ht="15" customHeight="1">
      <c r="A1578" s="36"/>
      <c r="B1578" s="37"/>
      <c r="C1578" s="36"/>
      <c r="D1578" s="36"/>
      <c r="E1578" s="36"/>
      <c r="F1578" s="36"/>
      <c r="G1578" s="36"/>
      <c r="H1578" s="36"/>
      <c r="I1578" s="36"/>
      <c r="J1578" s="36"/>
      <c r="K1578" s="36"/>
      <c r="L1578" s="37"/>
      <c r="M1578" s="36"/>
      <c r="N1578" s="36"/>
      <c r="O1578" s="38"/>
      <c r="P1578" s="7"/>
      <c r="Q1578" s="12">
        <f>+IF(IFERROR(VLOOKUP(Tabla3[[#This Row],[Column14]],Tabla4[[NIT]:[TOTAL CREDITO]],3,FALSE),0)="",0,IFERROR(VLOOKUP(Tabla3[[#This Row],[Column14]],Tabla4[[NIT]:[TOTAL CREDITO]],3,FALSE),0))</f>
        <v>0</v>
      </c>
      <c r="R1578" s="9">
        <f>+IFERROR(VLOOKUP(Tabla3[[#This Row],[Column14]],Tabla4[[NIT]:[TOTAL CREDITO]],6,FALSE),0)</f>
        <v>0</v>
      </c>
      <c r="S15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8" s="5"/>
      <c r="AL1578"/>
    </row>
    <row r="1579" spans="1:38" ht="15" customHeight="1">
      <c r="A1579" s="36"/>
      <c r="B1579" s="37"/>
      <c r="C1579" s="36"/>
      <c r="D1579" s="36"/>
      <c r="E1579" s="36"/>
      <c r="F1579" s="36"/>
      <c r="G1579" s="36"/>
      <c r="H1579" s="36"/>
      <c r="I1579" s="36"/>
      <c r="J1579" s="36"/>
      <c r="K1579" s="36"/>
      <c r="L1579" s="37"/>
      <c r="M1579" s="36"/>
      <c r="N1579" s="36"/>
      <c r="O1579" s="38"/>
      <c r="P1579" s="7"/>
      <c r="Q1579" s="12">
        <f>+IF(IFERROR(VLOOKUP(Tabla3[[#This Row],[Column14]],Tabla4[[NIT]:[TOTAL CREDITO]],3,FALSE),0)="",0,IFERROR(VLOOKUP(Tabla3[[#This Row],[Column14]],Tabla4[[NIT]:[TOTAL CREDITO]],3,FALSE),0))</f>
        <v>0</v>
      </c>
      <c r="R1579" s="9">
        <f>+IFERROR(VLOOKUP(Tabla3[[#This Row],[Column14]],Tabla4[[NIT]:[TOTAL CREDITO]],6,FALSE),0)</f>
        <v>0</v>
      </c>
      <c r="S15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79" s="5"/>
      <c r="AL1579"/>
    </row>
    <row r="1580" spans="1:38" ht="15" customHeight="1">
      <c r="A1580" s="36"/>
      <c r="B1580" s="37"/>
      <c r="C1580" s="36"/>
      <c r="D1580" s="36"/>
      <c r="E1580" s="36"/>
      <c r="F1580" s="36"/>
      <c r="G1580" s="36"/>
      <c r="H1580" s="36"/>
      <c r="I1580" s="36"/>
      <c r="J1580" s="36"/>
      <c r="K1580" s="36"/>
      <c r="L1580" s="37"/>
      <c r="M1580" s="36"/>
      <c r="N1580" s="36"/>
      <c r="O1580" s="38"/>
      <c r="P1580" s="7"/>
      <c r="Q1580" s="12">
        <f>+IF(IFERROR(VLOOKUP(Tabla3[[#This Row],[Column14]],Tabla4[[NIT]:[TOTAL CREDITO]],3,FALSE),0)="",0,IFERROR(VLOOKUP(Tabla3[[#This Row],[Column14]],Tabla4[[NIT]:[TOTAL CREDITO]],3,FALSE),0))</f>
        <v>0</v>
      </c>
      <c r="R1580" s="9">
        <f>+IFERROR(VLOOKUP(Tabla3[[#This Row],[Column14]],Tabla4[[NIT]:[TOTAL CREDITO]],6,FALSE),0)</f>
        <v>0</v>
      </c>
      <c r="S15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0" s="5"/>
      <c r="AL1580"/>
    </row>
    <row r="1581" spans="1:38" ht="15" customHeight="1">
      <c r="A1581" s="36"/>
      <c r="B1581" s="37"/>
      <c r="C1581" s="36"/>
      <c r="D1581" s="36"/>
      <c r="E1581" s="36"/>
      <c r="F1581" s="36"/>
      <c r="G1581" s="36"/>
      <c r="H1581" s="36"/>
      <c r="I1581" s="36"/>
      <c r="J1581" s="36"/>
      <c r="K1581" s="36"/>
      <c r="L1581" s="37"/>
      <c r="M1581" s="36"/>
      <c r="N1581" s="36"/>
      <c r="O1581" s="38"/>
      <c r="P1581" s="7"/>
      <c r="Q1581" s="12">
        <f>+IF(IFERROR(VLOOKUP(Tabla3[[#This Row],[Column14]],Tabla4[[NIT]:[TOTAL CREDITO]],3,FALSE),0)="",0,IFERROR(VLOOKUP(Tabla3[[#This Row],[Column14]],Tabla4[[NIT]:[TOTAL CREDITO]],3,FALSE),0))</f>
        <v>0</v>
      </c>
      <c r="R1581" s="9">
        <f>+IFERROR(VLOOKUP(Tabla3[[#This Row],[Column14]],Tabla4[[NIT]:[TOTAL CREDITO]],6,FALSE),0)</f>
        <v>0</v>
      </c>
      <c r="S15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1" s="5"/>
      <c r="AL1581"/>
    </row>
    <row r="1582" spans="1:38" ht="15" customHeight="1">
      <c r="A1582" s="36"/>
      <c r="B1582" s="37"/>
      <c r="C1582" s="36"/>
      <c r="D1582" s="36"/>
      <c r="E1582" s="36"/>
      <c r="F1582" s="36"/>
      <c r="G1582" s="36"/>
      <c r="H1582" s="36"/>
      <c r="I1582" s="36"/>
      <c r="J1582" s="36"/>
      <c r="K1582" s="36"/>
      <c r="L1582" s="37"/>
      <c r="M1582" s="36"/>
      <c r="N1582" s="36"/>
      <c r="O1582" s="38"/>
      <c r="P1582" s="7"/>
      <c r="Q1582" s="12">
        <f>+IF(IFERROR(VLOOKUP(Tabla3[[#This Row],[Column14]],Tabla4[[NIT]:[TOTAL CREDITO]],3,FALSE),0)="",0,IFERROR(VLOOKUP(Tabla3[[#This Row],[Column14]],Tabla4[[NIT]:[TOTAL CREDITO]],3,FALSE),0))</f>
        <v>0</v>
      </c>
      <c r="R1582" s="9">
        <f>+IFERROR(VLOOKUP(Tabla3[[#This Row],[Column14]],Tabla4[[NIT]:[TOTAL CREDITO]],6,FALSE),0)</f>
        <v>0</v>
      </c>
      <c r="S15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2" s="5"/>
      <c r="AL1582"/>
    </row>
    <row r="1583" spans="1:38" ht="15" customHeight="1">
      <c r="A1583" s="36"/>
      <c r="B1583" s="37"/>
      <c r="C1583" s="36"/>
      <c r="D1583" s="36"/>
      <c r="E1583" s="36"/>
      <c r="F1583" s="36"/>
      <c r="G1583" s="36"/>
      <c r="H1583" s="36"/>
      <c r="I1583" s="36"/>
      <c r="J1583" s="36"/>
      <c r="K1583" s="36"/>
      <c r="L1583" s="37"/>
      <c r="M1583" s="36"/>
      <c r="N1583" s="36"/>
      <c r="O1583" s="38"/>
      <c r="P1583" s="7"/>
      <c r="Q1583" s="12">
        <f>+IF(IFERROR(VLOOKUP(Tabla3[[#This Row],[Column14]],Tabla4[[NIT]:[TOTAL CREDITO]],3,FALSE),0)="",0,IFERROR(VLOOKUP(Tabla3[[#This Row],[Column14]],Tabla4[[NIT]:[TOTAL CREDITO]],3,FALSE),0))</f>
        <v>0</v>
      </c>
      <c r="R1583" s="9">
        <f>+IFERROR(VLOOKUP(Tabla3[[#This Row],[Column14]],Tabla4[[NIT]:[TOTAL CREDITO]],6,FALSE),0)</f>
        <v>0</v>
      </c>
      <c r="S15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3" s="5"/>
      <c r="AL1583"/>
    </row>
    <row r="1584" spans="1:38" ht="15" customHeight="1">
      <c r="A1584" s="36"/>
      <c r="B1584" s="37"/>
      <c r="C1584" s="36"/>
      <c r="D1584" s="36"/>
      <c r="E1584" s="36"/>
      <c r="F1584" s="36"/>
      <c r="G1584" s="36"/>
      <c r="H1584" s="36"/>
      <c r="I1584" s="36"/>
      <c r="J1584" s="36"/>
      <c r="K1584" s="36"/>
      <c r="L1584" s="37"/>
      <c r="M1584" s="36"/>
      <c r="N1584" s="36"/>
      <c r="O1584" s="38"/>
      <c r="P1584" s="7"/>
      <c r="Q1584" s="12">
        <f>+IF(IFERROR(VLOOKUP(Tabla3[[#This Row],[Column14]],Tabla4[[NIT]:[TOTAL CREDITO]],3,FALSE),0)="",0,IFERROR(VLOOKUP(Tabla3[[#This Row],[Column14]],Tabla4[[NIT]:[TOTAL CREDITO]],3,FALSE),0))</f>
        <v>0</v>
      </c>
      <c r="R1584" s="9">
        <f>+IFERROR(VLOOKUP(Tabla3[[#This Row],[Column14]],Tabla4[[NIT]:[TOTAL CREDITO]],6,FALSE),0)</f>
        <v>0</v>
      </c>
      <c r="S15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4" s="5"/>
      <c r="AL1584"/>
    </row>
    <row r="1585" spans="1:38" ht="15" customHeight="1">
      <c r="A1585" s="36"/>
      <c r="B1585" s="37"/>
      <c r="C1585" s="36"/>
      <c r="D1585" s="36"/>
      <c r="E1585" s="36"/>
      <c r="F1585" s="36"/>
      <c r="G1585" s="36"/>
      <c r="H1585" s="36"/>
      <c r="I1585" s="36"/>
      <c r="J1585" s="36"/>
      <c r="K1585" s="36"/>
      <c r="L1585" s="37"/>
      <c r="M1585" s="36"/>
      <c r="N1585" s="36"/>
      <c r="O1585" s="38"/>
      <c r="P1585" s="7"/>
      <c r="Q1585" s="12">
        <f>+IF(IFERROR(VLOOKUP(Tabla3[[#This Row],[Column14]],Tabla4[[NIT]:[TOTAL CREDITO]],3,FALSE),0)="",0,IFERROR(VLOOKUP(Tabla3[[#This Row],[Column14]],Tabla4[[NIT]:[TOTAL CREDITO]],3,FALSE),0))</f>
        <v>0</v>
      </c>
      <c r="R1585" s="9">
        <f>+IFERROR(VLOOKUP(Tabla3[[#This Row],[Column14]],Tabla4[[NIT]:[TOTAL CREDITO]],6,FALSE),0)</f>
        <v>0</v>
      </c>
      <c r="S15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5" s="5"/>
      <c r="AL1585"/>
    </row>
    <row r="1586" spans="1:38" ht="15" customHeight="1">
      <c r="A1586" s="36"/>
      <c r="B1586" s="37"/>
      <c r="C1586" s="36"/>
      <c r="D1586" s="36"/>
      <c r="E1586" s="36"/>
      <c r="F1586" s="36"/>
      <c r="G1586" s="36"/>
      <c r="H1586" s="36"/>
      <c r="I1586" s="36"/>
      <c r="J1586" s="36"/>
      <c r="K1586" s="36"/>
      <c r="L1586" s="37"/>
      <c r="M1586" s="36"/>
      <c r="N1586" s="36"/>
      <c r="O1586" s="38"/>
      <c r="P1586" s="7"/>
      <c r="Q1586" s="12">
        <f>+IF(IFERROR(VLOOKUP(Tabla3[[#This Row],[Column14]],Tabla4[[NIT]:[TOTAL CREDITO]],3,FALSE),0)="",0,IFERROR(VLOOKUP(Tabla3[[#This Row],[Column14]],Tabla4[[NIT]:[TOTAL CREDITO]],3,FALSE),0))</f>
        <v>0</v>
      </c>
      <c r="R1586" s="9">
        <f>+IFERROR(VLOOKUP(Tabla3[[#This Row],[Column14]],Tabla4[[NIT]:[TOTAL CREDITO]],6,FALSE),0)</f>
        <v>0</v>
      </c>
      <c r="S15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6" s="5"/>
      <c r="AL1586"/>
    </row>
    <row r="1587" spans="1:38" ht="15" customHeight="1">
      <c r="A1587" s="36"/>
      <c r="B1587" s="37"/>
      <c r="C1587" s="36"/>
      <c r="D1587" s="36"/>
      <c r="E1587" s="36"/>
      <c r="F1587" s="36"/>
      <c r="G1587" s="36"/>
      <c r="H1587" s="36"/>
      <c r="I1587" s="36"/>
      <c r="J1587" s="36"/>
      <c r="K1587" s="36"/>
      <c r="L1587" s="37"/>
      <c r="M1587" s="36"/>
      <c r="N1587" s="36"/>
      <c r="O1587" s="38"/>
      <c r="P1587" s="7"/>
      <c r="Q1587" s="12">
        <f>+IF(IFERROR(VLOOKUP(Tabla3[[#This Row],[Column14]],Tabla4[[NIT]:[TOTAL CREDITO]],3,FALSE),0)="",0,IFERROR(VLOOKUP(Tabla3[[#This Row],[Column14]],Tabla4[[NIT]:[TOTAL CREDITO]],3,FALSE),0))</f>
        <v>0</v>
      </c>
      <c r="R1587" s="9">
        <f>+IFERROR(VLOOKUP(Tabla3[[#This Row],[Column14]],Tabla4[[NIT]:[TOTAL CREDITO]],6,FALSE),0)</f>
        <v>0</v>
      </c>
      <c r="S15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7" s="5"/>
      <c r="AL1587"/>
    </row>
    <row r="1588" spans="1:38" ht="15" customHeight="1">
      <c r="A1588" s="36"/>
      <c r="B1588" s="37"/>
      <c r="C1588" s="36"/>
      <c r="D1588" s="36"/>
      <c r="E1588" s="36"/>
      <c r="F1588" s="36"/>
      <c r="G1588" s="36"/>
      <c r="H1588" s="36"/>
      <c r="I1588" s="36"/>
      <c r="J1588" s="36"/>
      <c r="K1588" s="36"/>
      <c r="L1588" s="37"/>
      <c r="M1588" s="36"/>
      <c r="N1588" s="36"/>
      <c r="O1588" s="38"/>
      <c r="P1588" s="7"/>
      <c r="Q1588" s="12">
        <f>+IF(IFERROR(VLOOKUP(Tabla3[[#This Row],[Column14]],Tabla4[[NIT]:[TOTAL CREDITO]],3,FALSE),0)="",0,IFERROR(VLOOKUP(Tabla3[[#This Row],[Column14]],Tabla4[[NIT]:[TOTAL CREDITO]],3,FALSE),0))</f>
        <v>0</v>
      </c>
      <c r="R1588" s="9">
        <f>+IFERROR(VLOOKUP(Tabla3[[#This Row],[Column14]],Tabla4[[NIT]:[TOTAL CREDITO]],6,FALSE),0)</f>
        <v>0</v>
      </c>
      <c r="S15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8" s="5"/>
      <c r="AL1588"/>
    </row>
    <row r="1589" spans="1:38" ht="15" customHeight="1">
      <c r="A1589" s="36"/>
      <c r="B1589" s="37"/>
      <c r="C1589" s="36"/>
      <c r="D1589" s="36"/>
      <c r="E1589" s="36"/>
      <c r="F1589" s="36"/>
      <c r="G1589" s="36"/>
      <c r="H1589" s="36"/>
      <c r="I1589" s="36"/>
      <c r="J1589" s="36"/>
      <c r="K1589" s="36"/>
      <c r="L1589" s="37"/>
      <c r="M1589" s="36"/>
      <c r="N1589" s="36"/>
      <c r="O1589" s="38"/>
      <c r="P1589" s="7"/>
      <c r="Q1589" s="12">
        <f>+IF(IFERROR(VLOOKUP(Tabla3[[#This Row],[Column14]],Tabla4[[NIT]:[TOTAL CREDITO]],3,FALSE),0)="",0,IFERROR(VLOOKUP(Tabla3[[#This Row],[Column14]],Tabla4[[NIT]:[TOTAL CREDITO]],3,FALSE),0))</f>
        <v>0</v>
      </c>
      <c r="R1589" s="9">
        <f>+IFERROR(VLOOKUP(Tabla3[[#This Row],[Column14]],Tabla4[[NIT]:[TOTAL CREDITO]],6,FALSE),0)</f>
        <v>0</v>
      </c>
      <c r="S15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89" s="5"/>
      <c r="AL1589"/>
    </row>
    <row r="1590" spans="1:38" ht="15" customHeight="1">
      <c r="A1590" s="36"/>
      <c r="B1590" s="37"/>
      <c r="C1590" s="36"/>
      <c r="D1590" s="36"/>
      <c r="E1590" s="36"/>
      <c r="F1590" s="36"/>
      <c r="G1590" s="36"/>
      <c r="H1590" s="36"/>
      <c r="I1590" s="36"/>
      <c r="J1590" s="36"/>
      <c r="K1590" s="36"/>
      <c r="L1590" s="37"/>
      <c r="M1590" s="36"/>
      <c r="N1590" s="36"/>
      <c r="O1590" s="38"/>
      <c r="P1590" s="7"/>
      <c r="Q1590" s="12">
        <f>+IF(IFERROR(VLOOKUP(Tabla3[[#This Row],[Column14]],Tabla4[[NIT]:[TOTAL CREDITO]],3,FALSE),0)="",0,IFERROR(VLOOKUP(Tabla3[[#This Row],[Column14]],Tabla4[[NIT]:[TOTAL CREDITO]],3,FALSE),0))</f>
        <v>0</v>
      </c>
      <c r="R1590" s="9">
        <f>+IFERROR(VLOOKUP(Tabla3[[#This Row],[Column14]],Tabla4[[NIT]:[TOTAL CREDITO]],6,FALSE),0)</f>
        <v>0</v>
      </c>
      <c r="S15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0" s="5"/>
      <c r="AL1590"/>
    </row>
    <row r="1591" spans="1:38" ht="15" customHeight="1">
      <c r="A1591" s="36"/>
      <c r="B1591" s="37"/>
      <c r="C1591" s="36"/>
      <c r="D1591" s="36"/>
      <c r="E1591" s="36"/>
      <c r="F1591" s="36"/>
      <c r="G1591" s="36"/>
      <c r="H1591" s="36"/>
      <c r="I1591" s="36"/>
      <c r="J1591" s="36"/>
      <c r="K1591" s="36"/>
      <c r="L1591" s="37"/>
      <c r="M1591" s="36"/>
      <c r="N1591" s="36"/>
      <c r="O1591" s="38"/>
      <c r="P1591" s="7"/>
      <c r="Q1591" s="12">
        <f>+IF(IFERROR(VLOOKUP(Tabla3[[#This Row],[Column14]],Tabla4[[NIT]:[TOTAL CREDITO]],3,FALSE),0)="",0,IFERROR(VLOOKUP(Tabla3[[#This Row],[Column14]],Tabla4[[NIT]:[TOTAL CREDITO]],3,FALSE),0))</f>
        <v>0</v>
      </c>
      <c r="R1591" s="9">
        <f>+IFERROR(VLOOKUP(Tabla3[[#This Row],[Column14]],Tabla4[[NIT]:[TOTAL CREDITO]],6,FALSE),0)</f>
        <v>0</v>
      </c>
      <c r="S15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1" s="5"/>
      <c r="AL1591"/>
    </row>
    <row r="1592" spans="1:38" ht="15" customHeight="1">
      <c r="A1592" s="36"/>
      <c r="B1592" s="37"/>
      <c r="C1592" s="36"/>
      <c r="D1592" s="36"/>
      <c r="E1592" s="36"/>
      <c r="F1592" s="36"/>
      <c r="G1592" s="36"/>
      <c r="H1592" s="36"/>
      <c r="I1592" s="36"/>
      <c r="J1592" s="36"/>
      <c r="K1592" s="36"/>
      <c r="L1592" s="37"/>
      <c r="M1592" s="36"/>
      <c r="N1592" s="36"/>
      <c r="O1592" s="38"/>
      <c r="P1592" s="7"/>
      <c r="Q1592" s="12">
        <f>+IF(IFERROR(VLOOKUP(Tabla3[[#This Row],[Column14]],Tabla4[[NIT]:[TOTAL CREDITO]],3,FALSE),0)="",0,IFERROR(VLOOKUP(Tabla3[[#This Row],[Column14]],Tabla4[[NIT]:[TOTAL CREDITO]],3,FALSE),0))</f>
        <v>0</v>
      </c>
      <c r="R1592" s="9">
        <f>+IFERROR(VLOOKUP(Tabla3[[#This Row],[Column14]],Tabla4[[NIT]:[TOTAL CREDITO]],6,FALSE),0)</f>
        <v>0</v>
      </c>
      <c r="S15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2" s="5"/>
      <c r="AL1592"/>
    </row>
    <row r="1593" spans="1:38" ht="15" customHeight="1">
      <c r="A1593" s="36"/>
      <c r="B1593" s="37"/>
      <c r="C1593" s="36"/>
      <c r="D1593" s="36"/>
      <c r="E1593" s="36"/>
      <c r="F1593" s="36"/>
      <c r="G1593" s="36"/>
      <c r="H1593" s="36"/>
      <c r="I1593" s="36"/>
      <c r="J1593" s="36"/>
      <c r="K1593" s="36"/>
      <c r="L1593" s="37"/>
      <c r="M1593" s="36"/>
      <c r="N1593" s="36"/>
      <c r="O1593" s="38"/>
      <c r="P1593" s="7"/>
      <c r="Q1593" s="12">
        <f>+IF(IFERROR(VLOOKUP(Tabla3[[#This Row],[Column14]],Tabla4[[NIT]:[TOTAL CREDITO]],3,FALSE),0)="",0,IFERROR(VLOOKUP(Tabla3[[#This Row],[Column14]],Tabla4[[NIT]:[TOTAL CREDITO]],3,FALSE),0))</f>
        <v>0</v>
      </c>
      <c r="R1593" s="9">
        <f>+IFERROR(VLOOKUP(Tabla3[[#This Row],[Column14]],Tabla4[[NIT]:[TOTAL CREDITO]],6,FALSE),0)</f>
        <v>0</v>
      </c>
      <c r="S15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3" s="5"/>
      <c r="AL1593"/>
    </row>
    <row r="1594" spans="1:38" ht="15" customHeight="1">
      <c r="A1594" s="36"/>
      <c r="B1594" s="37"/>
      <c r="C1594" s="36"/>
      <c r="D1594" s="36"/>
      <c r="E1594" s="36"/>
      <c r="F1594" s="36"/>
      <c r="G1594" s="36"/>
      <c r="H1594" s="36"/>
      <c r="I1594" s="36"/>
      <c r="J1594" s="36"/>
      <c r="K1594" s="36"/>
      <c r="L1594" s="37"/>
      <c r="M1594" s="36"/>
      <c r="N1594" s="36"/>
      <c r="O1594" s="38"/>
      <c r="P1594" s="7"/>
      <c r="Q1594" s="12">
        <f>+IF(IFERROR(VLOOKUP(Tabla3[[#This Row],[Column14]],Tabla4[[NIT]:[TOTAL CREDITO]],3,FALSE),0)="",0,IFERROR(VLOOKUP(Tabla3[[#This Row],[Column14]],Tabla4[[NIT]:[TOTAL CREDITO]],3,FALSE),0))</f>
        <v>0</v>
      </c>
      <c r="R1594" s="9">
        <f>+IFERROR(VLOOKUP(Tabla3[[#This Row],[Column14]],Tabla4[[NIT]:[TOTAL CREDITO]],6,FALSE),0)</f>
        <v>0</v>
      </c>
      <c r="S15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4" s="5"/>
      <c r="AL1594"/>
    </row>
    <row r="1595" spans="1:38" ht="15" customHeight="1">
      <c r="A1595" s="36"/>
      <c r="B1595" s="37"/>
      <c r="C1595" s="36"/>
      <c r="D1595" s="36"/>
      <c r="E1595" s="36"/>
      <c r="F1595" s="36"/>
      <c r="G1595" s="36"/>
      <c r="H1595" s="36"/>
      <c r="I1595" s="36"/>
      <c r="J1595" s="36"/>
      <c r="K1595" s="36"/>
      <c r="L1595" s="37"/>
      <c r="M1595" s="36"/>
      <c r="N1595" s="36"/>
      <c r="O1595" s="38"/>
      <c r="P1595" s="7"/>
      <c r="Q1595" s="12">
        <f>+IF(IFERROR(VLOOKUP(Tabla3[[#This Row],[Column14]],Tabla4[[NIT]:[TOTAL CREDITO]],3,FALSE),0)="",0,IFERROR(VLOOKUP(Tabla3[[#This Row],[Column14]],Tabla4[[NIT]:[TOTAL CREDITO]],3,FALSE),0))</f>
        <v>0</v>
      </c>
      <c r="R1595" s="9">
        <f>+IFERROR(VLOOKUP(Tabla3[[#This Row],[Column14]],Tabla4[[NIT]:[TOTAL CREDITO]],6,FALSE),0)</f>
        <v>0</v>
      </c>
      <c r="S15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5" s="5"/>
      <c r="AL1595"/>
    </row>
    <row r="1596" spans="1:38" ht="15" customHeight="1">
      <c r="A1596" s="36"/>
      <c r="B1596" s="37"/>
      <c r="C1596" s="36"/>
      <c r="D1596" s="36"/>
      <c r="E1596" s="36"/>
      <c r="F1596" s="36"/>
      <c r="G1596" s="36"/>
      <c r="H1596" s="36"/>
      <c r="I1596" s="36"/>
      <c r="J1596" s="36"/>
      <c r="K1596" s="36"/>
      <c r="L1596" s="37"/>
      <c r="M1596" s="36"/>
      <c r="N1596" s="36"/>
      <c r="O1596" s="38"/>
      <c r="P1596" s="7"/>
      <c r="Q1596" s="12">
        <f>+IF(IFERROR(VLOOKUP(Tabla3[[#This Row],[Column14]],Tabla4[[NIT]:[TOTAL CREDITO]],3,FALSE),0)="",0,IFERROR(VLOOKUP(Tabla3[[#This Row],[Column14]],Tabla4[[NIT]:[TOTAL CREDITO]],3,FALSE),0))</f>
        <v>0</v>
      </c>
      <c r="R1596" s="9">
        <f>+IFERROR(VLOOKUP(Tabla3[[#This Row],[Column14]],Tabla4[[NIT]:[TOTAL CREDITO]],6,FALSE),0)</f>
        <v>0</v>
      </c>
      <c r="S15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6" s="5"/>
      <c r="AL1596"/>
    </row>
    <row r="1597" spans="1:38" ht="15" customHeight="1">
      <c r="A1597" s="36"/>
      <c r="B1597" s="37"/>
      <c r="C1597" s="36"/>
      <c r="D1597" s="36"/>
      <c r="E1597" s="36"/>
      <c r="F1597" s="36"/>
      <c r="G1597" s="36"/>
      <c r="H1597" s="36"/>
      <c r="I1597" s="36"/>
      <c r="J1597" s="36"/>
      <c r="K1597" s="36"/>
      <c r="L1597" s="37"/>
      <c r="M1597" s="36"/>
      <c r="N1597" s="36"/>
      <c r="O1597" s="38"/>
      <c r="P1597" s="7"/>
      <c r="Q1597" s="12">
        <f>+IF(IFERROR(VLOOKUP(Tabla3[[#This Row],[Column14]],Tabla4[[NIT]:[TOTAL CREDITO]],3,FALSE),0)="",0,IFERROR(VLOOKUP(Tabla3[[#This Row],[Column14]],Tabla4[[NIT]:[TOTAL CREDITO]],3,FALSE),0))</f>
        <v>0</v>
      </c>
      <c r="R1597" s="9">
        <f>+IFERROR(VLOOKUP(Tabla3[[#This Row],[Column14]],Tabla4[[NIT]:[TOTAL CREDITO]],6,FALSE),0)</f>
        <v>0</v>
      </c>
      <c r="S15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7" s="5"/>
      <c r="AL1597"/>
    </row>
    <row r="1598" spans="1:38" ht="15" customHeight="1">
      <c r="A1598" s="36"/>
      <c r="B1598" s="37"/>
      <c r="C1598" s="36"/>
      <c r="D1598" s="36"/>
      <c r="E1598" s="36"/>
      <c r="F1598" s="36"/>
      <c r="G1598" s="36"/>
      <c r="H1598" s="36"/>
      <c r="I1598" s="36"/>
      <c r="J1598" s="36"/>
      <c r="K1598" s="36"/>
      <c r="L1598" s="37"/>
      <c r="M1598" s="36"/>
      <c r="N1598" s="36"/>
      <c r="O1598" s="38"/>
      <c r="P1598" s="7"/>
      <c r="Q1598" s="12">
        <f>+IF(IFERROR(VLOOKUP(Tabla3[[#This Row],[Column14]],Tabla4[[NIT]:[TOTAL CREDITO]],3,FALSE),0)="",0,IFERROR(VLOOKUP(Tabla3[[#This Row],[Column14]],Tabla4[[NIT]:[TOTAL CREDITO]],3,FALSE),0))</f>
        <v>0</v>
      </c>
      <c r="R1598" s="9">
        <f>+IFERROR(VLOOKUP(Tabla3[[#This Row],[Column14]],Tabla4[[NIT]:[TOTAL CREDITO]],6,FALSE),0)</f>
        <v>0</v>
      </c>
      <c r="S15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8" s="5"/>
      <c r="AL1598"/>
    </row>
    <row r="1599" spans="1:38" ht="15" customHeight="1">
      <c r="A1599" s="36"/>
      <c r="B1599" s="37"/>
      <c r="C1599" s="36"/>
      <c r="D1599" s="36"/>
      <c r="E1599" s="36"/>
      <c r="F1599" s="36"/>
      <c r="G1599" s="36"/>
      <c r="H1599" s="36"/>
      <c r="I1599" s="36"/>
      <c r="J1599" s="36"/>
      <c r="K1599" s="36"/>
      <c r="L1599" s="37"/>
      <c r="M1599" s="36"/>
      <c r="N1599" s="36"/>
      <c r="O1599" s="38"/>
      <c r="P1599" s="7"/>
      <c r="Q1599" s="12">
        <f>+IF(IFERROR(VLOOKUP(Tabla3[[#This Row],[Column14]],Tabla4[[NIT]:[TOTAL CREDITO]],3,FALSE),0)="",0,IFERROR(VLOOKUP(Tabla3[[#This Row],[Column14]],Tabla4[[NIT]:[TOTAL CREDITO]],3,FALSE),0))</f>
        <v>0</v>
      </c>
      <c r="R1599" s="9">
        <f>+IFERROR(VLOOKUP(Tabla3[[#This Row],[Column14]],Tabla4[[NIT]:[TOTAL CREDITO]],6,FALSE),0)</f>
        <v>0</v>
      </c>
      <c r="S15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599" s="5"/>
      <c r="AL1599"/>
    </row>
    <row r="1600" spans="1:38" ht="15" customHeight="1">
      <c r="A1600" s="36"/>
      <c r="B1600" s="37"/>
      <c r="C1600" s="36"/>
      <c r="D1600" s="36"/>
      <c r="E1600" s="36"/>
      <c r="F1600" s="36"/>
      <c r="G1600" s="36"/>
      <c r="H1600" s="36"/>
      <c r="I1600" s="36"/>
      <c r="J1600" s="36"/>
      <c r="K1600" s="36"/>
      <c r="L1600" s="37"/>
      <c r="M1600" s="36"/>
      <c r="N1600" s="36"/>
      <c r="O1600" s="38"/>
      <c r="P1600" s="7"/>
      <c r="Q1600" s="12">
        <f>+IF(IFERROR(VLOOKUP(Tabla3[[#This Row],[Column14]],Tabla4[[NIT]:[TOTAL CREDITO]],3,FALSE),0)="",0,IFERROR(VLOOKUP(Tabla3[[#This Row],[Column14]],Tabla4[[NIT]:[TOTAL CREDITO]],3,FALSE),0))</f>
        <v>0</v>
      </c>
      <c r="R1600" s="9">
        <f>+IFERROR(VLOOKUP(Tabla3[[#This Row],[Column14]],Tabla4[[NIT]:[TOTAL CREDITO]],6,FALSE),0)</f>
        <v>0</v>
      </c>
      <c r="S16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0" s="5"/>
      <c r="AL1600"/>
    </row>
    <row r="1601" spans="1:38" ht="15" customHeight="1">
      <c r="A1601" s="36"/>
      <c r="B1601" s="37"/>
      <c r="C1601" s="36"/>
      <c r="D1601" s="36"/>
      <c r="E1601" s="36"/>
      <c r="F1601" s="36"/>
      <c r="G1601" s="36"/>
      <c r="H1601" s="36"/>
      <c r="I1601" s="36"/>
      <c r="J1601" s="36"/>
      <c r="K1601" s="36"/>
      <c r="L1601" s="37"/>
      <c r="M1601" s="36"/>
      <c r="N1601" s="36"/>
      <c r="O1601" s="38"/>
      <c r="P1601" s="7"/>
      <c r="Q1601" s="12">
        <f>+IF(IFERROR(VLOOKUP(Tabla3[[#This Row],[Column14]],Tabla4[[NIT]:[TOTAL CREDITO]],3,FALSE),0)="",0,IFERROR(VLOOKUP(Tabla3[[#This Row],[Column14]],Tabla4[[NIT]:[TOTAL CREDITO]],3,FALSE),0))</f>
        <v>0</v>
      </c>
      <c r="R1601" s="9">
        <f>+IFERROR(VLOOKUP(Tabla3[[#This Row],[Column14]],Tabla4[[NIT]:[TOTAL CREDITO]],6,FALSE),0)</f>
        <v>0</v>
      </c>
      <c r="S16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1" s="5"/>
      <c r="AL1601"/>
    </row>
    <row r="1602" spans="1:38" ht="15" customHeight="1">
      <c r="A1602" s="36"/>
      <c r="B1602" s="37"/>
      <c r="C1602" s="36"/>
      <c r="D1602" s="36"/>
      <c r="E1602" s="36"/>
      <c r="F1602" s="36"/>
      <c r="G1602" s="36"/>
      <c r="H1602" s="36"/>
      <c r="I1602" s="36"/>
      <c r="J1602" s="36"/>
      <c r="K1602" s="36"/>
      <c r="L1602" s="37"/>
      <c r="M1602" s="36"/>
      <c r="N1602" s="36"/>
      <c r="O1602" s="38"/>
      <c r="P1602" s="7"/>
      <c r="Q1602" s="12">
        <f>+IF(IFERROR(VLOOKUP(Tabla3[[#This Row],[Column14]],Tabla4[[NIT]:[TOTAL CREDITO]],3,FALSE),0)="",0,IFERROR(VLOOKUP(Tabla3[[#This Row],[Column14]],Tabla4[[NIT]:[TOTAL CREDITO]],3,FALSE),0))</f>
        <v>0</v>
      </c>
      <c r="R1602" s="9">
        <f>+IFERROR(VLOOKUP(Tabla3[[#This Row],[Column14]],Tabla4[[NIT]:[TOTAL CREDITO]],6,FALSE),0)</f>
        <v>0</v>
      </c>
      <c r="S16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2" s="5"/>
      <c r="AL1602"/>
    </row>
    <row r="1603" spans="1:38" ht="15" customHeight="1">
      <c r="A1603" s="36"/>
      <c r="B1603" s="37"/>
      <c r="C1603" s="36"/>
      <c r="D1603" s="36"/>
      <c r="E1603" s="36"/>
      <c r="F1603" s="36"/>
      <c r="G1603" s="36"/>
      <c r="H1603" s="36"/>
      <c r="I1603" s="36"/>
      <c r="J1603" s="36"/>
      <c r="K1603" s="36"/>
      <c r="L1603" s="37"/>
      <c r="M1603" s="36"/>
      <c r="N1603" s="36"/>
      <c r="O1603" s="38"/>
      <c r="P1603" s="7"/>
      <c r="Q1603" s="12">
        <f>+IF(IFERROR(VLOOKUP(Tabla3[[#This Row],[Column14]],Tabla4[[NIT]:[TOTAL CREDITO]],3,FALSE),0)="",0,IFERROR(VLOOKUP(Tabla3[[#This Row],[Column14]],Tabla4[[NIT]:[TOTAL CREDITO]],3,FALSE),0))</f>
        <v>0</v>
      </c>
      <c r="R1603" s="9">
        <f>+IFERROR(VLOOKUP(Tabla3[[#This Row],[Column14]],Tabla4[[NIT]:[TOTAL CREDITO]],6,FALSE),0)</f>
        <v>0</v>
      </c>
      <c r="S16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3" s="5"/>
      <c r="AL1603"/>
    </row>
    <row r="1604" spans="1:38" ht="15" customHeight="1">
      <c r="A1604" s="36"/>
      <c r="B1604" s="37"/>
      <c r="C1604" s="36"/>
      <c r="D1604" s="36"/>
      <c r="E1604" s="36"/>
      <c r="F1604" s="36"/>
      <c r="G1604" s="36"/>
      <c r="H1604" s="36"/>
      <c r="I1604" s="36"/>
      <c r="J1604" s="36"/>
      <c r="K1604" s="36"/>
      <c r="L1604" s="37"/>
      <c r="M1604" s="36"/>
      <c r="N1604" s="36"/>
      <c r="O1604" s="38"/>
      <c r="P1604" s="7"/>
      <c r="Q1604" s="12">
        <f>+IF(IFERROR(VLOOKUP(Tabla3[[#This Row],[Column14]],Tabla4[[NIT]:[TOTAL CREDITO]],3,FALSE),0)="",0,IFERROR(VLOOKUP(Tabla3[[#This Row],[Column14]],Tabla4[[NIT]:[TOTAL CREDITO]],3,FALSE),0))</f>
        <v>0</v>
      </c>
      <c r="R1604" s="9">
        <f>+IFERROR(VLOOKUP(Tabla3[[#This Row],[Column14]],Tabla4[[NIT]:[TOTAL CREDITO]],6,FALSE),0)</f>
        <v>0</v>
      </c>
      <c r="S16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4" s="5"/>
      <c r="AL1604"/>
    </row>
    <row r="1605" spans="1:38" ht="15" customHeight="1">
      <c r="A1605" s="36"/>
      <c r="B1605" s="37"/>
      <c r="C1605" s="36"/>
      <c r="D1605" s="36"/>
      <c r="E1605" s="36"/>
      <c r="F1605" s="36"/>
      <c r="G1605" s="36"/>
      <c r="H1605" s="36"/>
      <c r="I1605" s="36"/>
      <c r="J1605" s="36"/>
      <c r="K1605" s="36"/>
      <c r="L1605" s="37"/>
      <c r="M1605" s="36"/>
      <c r="N1605" s="36"/>
      <c r="O1605" s="38"/>
      <c r="P1605" s="7"/>
      <c r="Q1605" s="12">
        <f>+IF(IFERROR(VLOOKUP(Tabla3[[#This Row],[Column14]],Tabla4[[NIT]:[TOTAL CREDITO]],3,FALSE),0)="",0,IFERROR(VLOOKUP(Tabla3[[#This Row],[Column14]],Tabla4[[NIT]:[TOTAL CREDITO]],3,FALSE),0))</f>
        <v>0</v>
      </c>
      <c r="R1605" s="9">
        <f>+IFERROR(VLOOKUP(Tabla3[[#This Row],[Column14]],Tabla4[[NIT]:[TOTAL CREDITO]],6,FALSE),0)</f>
        <v>0</v>
      </c>
      <c r="S16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5" s="5"/>
      <c r="AL1605"/>
    </row>
    <row r="1606" spans="1:38" ht="15" customHeight="1">
      <c r="A1606" s="36"/>
      <c r="B1606" s="37"/>
      <c r="C1606" s="36"/>
      <c r="D1606" s="36"/>
      <c r="E1606" s="36"/>
      <c r="F1606" s="36"/>
      <c r="G1606" s="36"/>
      <c r="H1606" s="36"/>
      <c r="I1606" s="36"/>
      <c r="J1606" s="36"/>
      <c r="K1606" s="36"/>
      <c r="L1606" s="37"/>
      <c r="M1606" s="36"/>
      <c r="N1606" s="36"/>
      <c r="O1606" s="38"/>
      <c r="P1606" s="7"/>
      <c r="Q1606" s="12">
        <f>+IF(IFERROR(VLOOKUP(Tabla3[[#This Row],[Column14]],Tabla4[[NIT]:[TOTAL CREDITO]],3,FALSE),0)="",0,IFERROR(VLOOKUP(Tabla3[[#This Row],[Column14]],Tabla4[[NIT]:[TOTAL CREDITO]],3,FALSE),0))</f>
        <v>0</v>
      </c>
      <c r="R1606" s="9">
        <f>+IFERROR(VLOOKUP(Tabla3[[#This Row],[Column14]],Tabla4[[NIT]:[TOTAL CREDITO]],6,FALSE),0)</f>
        <v>0</v>
      </c>
      <c r="S16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6" s="5"/>
      <c r="AL1606"/>
    </row>
    <row r="1607" spans="1:38" ht="15" customHeight="1">
      <c r="A1607" s="36"/>
      <c r="B1607" s="37"/>
      <c r="C1607" s="36"/>
      <c r="D1607" s="36"/>
      <c r="E1607" s="36"/>
      <c r="F1607" s="36"/>
      <c r="G1607" s="36"/>
      <c r="H1607" s="36"/>
      <c r="I1607" s="36"/>
      <c r="J1607" s="36"/>
      <c r="K1607" s="36"/>
      <c r="L1607" s="37"/>
      <c r="M1607" s="36"/>
      <c r="N1607" s="36"/>
      <c r="O1607" s="38"/>
      <c r="P1607" s="7"/>
      <c r="Q1607" s="12">
        <f>+IF(IFERROR(VLOOKUP(Tabla3[[#This Row],[Column14]],Tabla4[[NIT]:[TOTAL CREDITO]],3,FALSE),0)="",0,IFERROR(VLOOKUP(Tabla3[[#This Row],[Column14]],Tabla4[[NIT]:[TOTAL CREDITO]],3,FALSE),0))</f>
        <v>0</v>
      </c>
      <c r="R1607" s="9">
        <f>+IFERROR(VLOOKUP(Tabla3[[#This Row],[Column14]],Tabla4[[NIT]:[TOTAL CREDITO]],6,FALSE),0)</f>
        <v>0</v>
      </c>
      <c r="S16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7" s="5"/>
      <c r="AL1607"/>
    </row>
    <row r="1608" spans="1:38" ht="15" customHeight="1">
      <c r="A1608" s="36"/>
      <c r="B1608" s="37"/>
      <c r="C1608" s="36"/>
      <c r="D1608" s="36"/>
      <c r="E1608" s="36"/>
      <c r="F1608" s="36"/>
      <c r="G1608" s="36"/>
      <c r="H1608" s="36"/>
      <c r="I1608" s="36"/>
      <c r="J1608" s="36"/>
      <c r="K1608" s="36"/>
      <c r="L1608" s="37"/>
      <c r="M1608" s="36"/>
      <c r="N1608" s="36"/>
      <c r="O1608" s="38"/>
      <c r="P1608" s="7"/>
      <c r="Q1608" s="12">
        <f>+IF(IFERROR(VLOOKUP(Tabla3[[#This Row],[Column14]],Tabla4[[NIT]:[TOTAL CREDITO]],3,FALSE),0)="",0,IFERROR(VLOOKUP(Tabla3[[#This Row],[Column14]],Tabla4[[NIT]:[TOTAL CREDITO]],3,FALSE),0))</f>
        <v>0</v>
      </c>
      <c r="R1608" s="9">
        <f>+IFERROR(VLOOKUP(Tabla3[[#This Row],[Column14]],Tabla4[[NIT]:[TOTAL CREDITO]],6,FALSE),0)</f>
        <v>0</v>
      </c>
      <c r="S16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8" s="5"/>
      <c r="AL1608"/>
    </row>
    <row r="1609" spans="1:38" ht="15" customHeight="1">
      <c r="A1609" s="36"/>
      <c r="B1609" s="37"/>
      <c r="C1609" s="36"/>
      <c r="D1609" s="36"/>
      <c r="E1609" s="36"/>
      <c r="F1609" s="36"/>
      <c r="G1609" s="36"/>
      <c r="H1609" s="36"/>
      <c r="I1609" s="36"/>
      <c r="J1609" s="36"/>
      <c r="K1609" s="36"/>
      <c r="L1609" s="37"/>
      <c r="M1609" s="36"/>
      <c r="N1609" s="36"/>
      <c r="O1609" s="38"/>
      <c r="P1609" s="7"/>
      <c r="Q1609" s="12">
        <f>+IF(IFERROR(VLOOKUP(Tabla3[[#This Row],[Column14]],Tabla4[[NIT]:[TOTAL CREDITO]],3,FALSE),0)="",0,IFERROR(VLOOKUP(Tabla3[[#This Row],[Column14]],Tabla4[[NIT]:[TOTAL CREDITO]],3,FALSE),0))</f>
        <v>0</v>
      </c>
      <c r="R1609" s="9">
        <f>+IFERROR(VLOOKUP(Tabla3[[#This Row],[Column14]],Tabla4[[NIT]:[TOTAL CREDITO]],6,FALSE),0)</f>
        <v>0</v>
      </c>
      <c r="S16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09" s="5"/>
      <c r="AL1609"/>
    </row>
    <row r="1610" spans="1:38" ht="15" customHeight="1">
      <c r="A1610" s="36"/>
      <c r="B1610" s="37"/>
      <c r="C1610" s="36"/>
      <c r="D1610" s="36"/>
      <c r="E1610" s="36"/>
      <c r="F1610" s="36"/>
      <c r="G1610" s="36"/>
      <c r="H1610" s="36"/>
      <c r="I1610" s="36"/>
      <c r="J1610" s="36"/>
      <c r="K1610" s="36"/>
      <c r="L1610" s="37"/>
      <c r="M1610" s="36"/>
      <c r="N1610" s="36"/>
      <c r="O1610" s="38"/>
      <c r="P1610" s="7"/>
      <c r="Q1610" s="12">
        <f>+IF(IFERROR(VLOOKUP(Tabla3[[#This Row],[Column14]],Tabla4[[NIT]:[TOTAL CREDITO]],3,FALSE),0)="",0,IFERROR(VLOOKUP(Tabla3[[#This Row],[Column14]],Tabla4[[NIT]:[TOTAL CREDITO]],3,FALSE),0))</f>
        <v>0</v>
      </c>
      <c r="R1610" s="9">
        <f>+IFERROR(VLOOKUP(Tabla3[[#This Row],[Column14]],Tabla4[[NIT]:[TOTAL CREDITO]],6,FALSE),0)</f>
        <v>0</v>
      </c>
      <c r="S16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0" s="5"/>
      <c r="AL1610"/>
    </row>
    <row r="1611" spans="1:38" ht="15" customHeight="1">
      <c r="A1611" s="36"/>
      <c r="B1611" s="37"/>
      <c r="C1611" s="36"/>
      <c r="D1611" s="36"/>
      <c r="E1611" s="36"/>
      <c r="F1611" s="36"/>
      <c r="G1611" s="36"/>
      <c r="H1611" s="36"/>
      <c r="I1611" s="36"/>
      <c r="J1611" s="36"/>
      <c r="K1611" s="36"/>
      <c r="L1611" s="37"/>
      <c r="M1611" s="36"/>
      <c r="N1611" s="36"/>
      <c r="O1611" s="38"/>
      <c r="P1611" s="7"/>
      <c r="Q1611" s="12">
        <f>+IF(IFERROR(VLOOKUP(Tabla3[[#This Row],[Column14]],Tabla4[[NIT]:[TOTAL CREDITO]],3,FALSE),0)="",0,IFERROR(VLOOKUP(Tabla3[[#This Row],[Column14]],Tabla4[[NIT]:[TOTAL CREDITO]],3,FALSE),0))</f>
        <v>0</v>
      </c>
      <c r="R1611" s="9">
        <f>+IFERROR(VLOOKUP(Tabla3[[#This Row],[Column14]],Tabla4[[NIT]:[TOTAL CREDITO]],6,FALSE),0)</f>
        <v>0</v>
      </c>
      <c r="S16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1" s="5"/>
      <c r="AL1611"/>
    </row>
    <row r="1612" spans="1:38" ht="15" customHeight="1">
      <c r="A1612" s="36"/>
      <c r="B1612" s="37"/>
      <c r="C1612" s="36"/>
      <c r="D1612" s="36"/>
      <c r="E1612" s="36"/>
      <c r="F1612" s="36"/>
      <c r="G1612" s="36"/>
      <c r="H1612" s="36"/>
      <c r="I1612" s="36"/>
      <c r="J1612" s="36"/>
      <c r="K1612" s="36"/>
      <c r="L1612" s="37"/>
      <c r="M1612" s="36"/>
      <c r="N1612" s="36"/>
      <c r="O1612" s="38"/>
      <c r="P1612" s="7"/>
      <c r="Q1612" s="12">
        <f>+IF(IFERROR(VLOOKUP(Tabla3[[#This Row],[Column14]],Tabla4[[NIT]:[TOTAL CREDITO]],3,FALSE),0)="",0,IFERROR(VLOOKUP(Tabla3[[#This Row],[Column14]],Tabla4[[NIT]:[TOTAL CREDITO]],3,FALSE),0))</f>
        <v>0</v>
      </c>
      <c r="R1612" s="9">
        <f>+IFERROR(VLOOKUP(Tabla3[[#This Row],[Column14]],Tabla4[[NIT]:[TOTAL CREDITO]],6,FALSE),0)</f>
        <v>0</v>
      </c>
      <c r="S16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2" s="5"/>
      <c r="AL1612"/>
    </row>
    <row r="1613" spans="1:38" ht="15" customHeight="1">
      <c r="A1613" s="36"/>
      <c r="B1613" s="37"/>
      <c r="C1613" s="36"/>
      <c r="D1613" s="36"/>
      <c r="E1613" s="36"/>
      <c r="F1613" s="36"/>
      <c r="G1613" s="36"/>
      <c r="H1613" s="36"/>
      <c r="I1613" s="36"/>
      <c r="J1613" s="36"/>
      <c r="K1613" s="36"/>
      <c r="L1613" s="37"/>
      <c r="M1613" s="36"/>
      <c r="N1613" s="36"/>
      <c r="O1613" s="38"/>
      <c r="P1613" s="7"/>
      <c r="Q1613" s="12">
        <f>+IF(IFERROR(VLOOKUP(Tabla3[[#This Row],[Column14]],Tabla4[[NIT]:[TOTAL CREDITO]],3,FALSE),0)="",0,IFERROR(VLOOKUP(Tabla3[[#This Row],[Column14]],Tabla4[[NIT]:[TOTAL CREDITO]],3,FALSE),0))</f>
        <v>0</v>
      </c>
      <c r="R1613" s="9">
        <f>+IFERROR(VLOOKUP(Tabla3[[#This Row],[Column14]],Tabla4[[NIT]:[TOTAL CREDITO]],6,FALSE),0)</f>
        <v>0</v>
      </c>
      <c r="S16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3" s="5"/>
      <c r="AL1613"/>
    </row>
    <row r="1614" spans="1:38" ht="15" customHeight="1">
      <c r="A1614" s="36"/>
      <c r="B1614" s="37"/>
      <c r="C1614" s="36"/>
      <c r="D1614" s="36"/>
      <c r="E1614" s="36"/>
      <c r="F1614" s="36"/>
      <c r="G1614" s="36"/>
      <c r="H1614" s="36"/>
      <c r="I1614" s="36"/>
      <c r="J1614" s="36"/>
      <c r="K1614" s="36"/>
      <c r="L1614" s="37"/>
      <c r="M1614" s="36"/>
      <c r="N1614" s="36"/>
      <c r="O1614" s="38"/>
      <c r="P1614" s="7"/>
      <c r="Q1614" s="12">
        <f>+IF(IFERROR(VLOOKUP(Tabla3[[#This Row],[Column14]],Tabla4[[NIT]:[TOTAL CREDITO]],3,FALSE),0)="",0,IFERROR(VLOOKUP(Tabla3[[#This Row],[Column14]],Tabla4[[NIT]:[TOTAL CREDITO]],3,FALSE),0))</f>
        <v>0</v>
      </c>
      <c r="R1614" s="9">
        <f>+IFERROR(VLOOKUP(Tabla3[[#This Row],[Column14]],Tabla4[[NIT]:[TOTAL CREDITO]],6,FALSE),0)</f>
        <v>0</v>
      </c>
      <c r="S16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4" s="5"/>
      <c r="AL1614"/>
    </row>
    <row r="1615" spans="1:38" ht="15" customHeight="1">
      <c r="A1615" s="36"/>
      <c r="B1615" s="37"/>
      <c r="C1615" s="36"/>
      <c r="D1615" s="36"/>
      <c r="E1615" s="36"/>
      <c r="F1615" s="36"/>
      <c r="G1615" s="36"/>
      <c r="H1615" s="36"/>
      <c r="I1615" s="36"/>
      <c r="J1615" s="36"/>
      <c r="K1615" s="36"/>
      <c r="L1615" s="37"/>
      <c r="M1615" s="36"/>
      <c r="N1615" s="36"/>
      <c r="O1615" s="38"/>
      <c r="P1615" s="7"/>
      <c r="Q1615" s="12">
        <f>+IF(IFERROR(VLOOKUP(Tabla3[[#This Row],[Column14]],Tabla4[[NIT]:[TOTAL CREDITO]],3,FALSE),0)="",0,IFERROR(VLOOKUP(Tabla3[[#This Row],[Column14]],Tabla4[[NIT]:[TOTAL CREDITO]],3,FALSE),0))</f>
        <v>0</v>
      </c>
      <c r="R1615" s="9">
        <f>+IFERROR(VLOOKUP(Tabla3[[#This Row],[Column14]],Tabla4[[NIT]:[TOTAL CREDITO]],6,FALSE),0)</f>
        <v>0</v>
      </c>
      <c r="S16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5" s="5"/>
      <c r="AL1615"/>
    </row>
    <row r="1616" spans="1:38" ht="15" customHeight="1">
      <c r="A1616" s="36"/>
      <c r="B1616" s="37"/>
      <c r="C1616" s="36"/>
      <c r="D1616" s="36"/>
      <c r="E1616" s="36"/>
      <c r="F1616" s="36"/>
      <c r="G1616" s="36"/>
      <c r="H1616" s="36"/>
      <c r="I1616" s="36"/>
      <c r="J1616" s="36"/>
      <c r="K1616" s="36"/>
      <c r="L1616" s="37"/>
      <c r="M1616" s="36"/>
      <c r="N1616" s="36"/>
      <c r="O1616" s="38"/>
      <c r="P1616" s="7"/>
      <c r="Q1616" s="12">
        <f>+IF(IFERROR(VLOOKUP(Tabla3[[#This Row],[Column14]],Tabla4[[NIT]:[TOTAL CREDITO]],3,FALSE),0)="",0,IFERROR(VLOOKUP(Tabla3[[#This Row],[Column14]],Tabla4[[NIT]:[TOTAL CREDITO]],3,FALSE),0))</f>
        <v>0</v>
      </c>
      <c r="R1616" s="9">
        <f>+IFERROR(VLOOKUP(Tabla3[[#This Row],[Column14]],Tabla4[[NIT]:[TOTAL CREDITO]],6,FALSE),0)</f>
        <v>0</v>
      </c>
      <c r="S16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6" s="5"/>
      <c r="AL1616"/>
    </row>
    <row r="1617" spans="1:38" ht="15" customHeight="1">
      <c r="A1617" s="36"/>
      <c r="B1617" s="37"/>
      <c r="C1617" s="36"/>
      <c r="D1617" s="36"/>
      <c r="E1617" s="36"/>
      <c r="F1617" s="36"/>
      <c r="G1617" s="36"/>
      <c r="H1617" s="36"/>
      <c r="I1617" s="36"/>
      <c r="J1617" s="36"/>
      <c r="K1617" s="36"/>
      <c r="L1617" s="37"/>
      <c r="M1617" s="36"/>
      <c r="N1617" s="36"/>
      <c r="O1617" s="38"/>
      <c r="P1617" s="7"/>
      <c r="Q1617" s="12">
        <f>+IF(IFERROR(VLOOKUP(Tabla3[[#This Row],[Column14]],Tabla4[[NIT]:[TOTAL CREDITO]],3,FALSE),0)="",0,IFERROR(VLOOKUP(Tabla3[[#This Row],[Column14]],Tabla4[[NIT]:[TOTAL CREDITO]],3,FALSE),0))</f>
        <v>0</v>
      </c>
      <c r="R1617" s="9">
        <f>+IFERROR(VLOOKUP(Tabla3[[#This Row],[Column14]],Tabla4[[NIT]:[TOTAL CREDITO]],6,FALSE),0)</f>
        <v>0</v>
      </c>
      <c r="S16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7" s="5"/>
      <c r="AL1617"/>
    </row>
    <row r="1618" spans="1:38" ht="15" customHeight="1">
      <c r="A1618" s="36"/>
      <c r="B1618" s="37"/>
      <c r="C1618" s="36"/>
      <c r="D1618" s="36"/>
      <c r="E1618" s="36"/>
      <c r="F1618" s="36"/>
      <c r="G1618" s="36"/>
      <c r="H1618" s="36"/>
      <c r="I1618" s="36"/>
      <c r="J1618" s="36"/>
      <c r="K1618" s="36"/>
      <c r="L1618" s="37"/>
      <c r="M1618" s="36"/>
      <c r="N1618" s="36"/>
      <c r="O1618" s="38"/>
      <c r="P1618" s="7"/>
      <c r="Q1618" s="12">
        <f>+IF(IFERROR(VLOOKUP(Tabla3[[#This Row],[Column14]],Tabla4[[NIT]:[TOTAL CREDITO]],3,FALSE),0)="",0,IFERROR(VLOOKUP(Tabla3[[#This Row],[Column14]],Tabla4[[NIT]:[TOTAL CREDITO]],3,FALSE),0))</f>
        <v>0</v>
      </c>
      <c r="R1618" s="9">
        <f>+IFERROR(VLOOKUP(Tabla3[[#This Row],[Column14]],Tabla4[[NIT]:[TOTAL CREDITO]],6,FALSE),0)</f>
        <v>0</v>
      </c>
      <c r="S16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8" s="5"/>
      <c r="AL1618"/>
    </row>
    <row r="1619" spans="1:38" ht="15" customHeight="1">
      <c r="A1619" s="36"/>
      <c r="B1619" s="37"/>
      <c r="C1619" s="36"/>
      <c r="D1619" s="36"/>
      <c r="E1619" s="36"/>
      <c r="F1619" s="36"/>
      <c r="G1619" s="36"/>
      <c r="H1619" s="36"/>
      <c r="I1619" s="36"/>
      <c r="J1619" s="36"/>
      <c r="K1619" s="36"/>
      <c r="L1619" s="37"/>
      <c r="M1619" s="36"/>
      <c r="N1619" s="36"/>
      <c r="O1619" s="38"/>
      <c r="P1619" s="7"/>
      <c r="Q1619" s="12">
        <f>+IF(IFERROR(VLOOKUP(Tabla3[[#This Row],[Column14]],Tabla4[[NIT]:[TOTAL CREDITO]],3,FALSE),0)="",0,IFERROR(VLOOKUP(Tabla3[[#This Row],[Column14]],Tabla4[[NIT]:[TOTAL CREDITO]],3,FALSE),0))</f>
        <v>0</v>
      </c>
      <c r="R1619" s="9">
        <f>+IFERROR(VLOOKUP(Tabla3[[#This Row],[Column14]],Tabla4[[NIT]:[TOTAL CREDITO]],6,FALSE),0)</f>
        <v>0</v>
      </c>
      <c r="S16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19" s="5"/>
      <c r="AL1619"/>
    </row>
    <row r="1620" spans="1:38" ht="15" customHeight="1">
      <c r="A1620" s="36"/>
      <c r="B1620" s="37"/>
      <c r="C1620" s="36"/>
      <c r="D1620" s="36"/>
      <c r="E1620" s="36"/>
      <c r="F1620" s="36"/>
      <c r="G1620" s="36"/>
      <c r="H1620" s="36"/>
      <c r="I1620" s="36"/>
      <c r="J1620" s="36"/>
      <c r="K1620" s="36"/>
      <c r="L1620" s="37"/>
      <c r="M1620" s="36"/>
      <c r="N1620" s="36"/>
      <c r="O1620" s="38"/>
      <c r="P1620" s="7"/>
      <c r="Q1620" s="12">
        <f>+IF(IFERROR(VLOOKUP(Tabla3[[#This Row],[Column14]],Tabla4[[NIT]:[TOTAL CREDITO]],3,FALSE),0)="",0,IFERROR(VLOOKUP(Tabla3[[#This Row],[Column14]],Tabla4[[NIT]:[TOTAL CREDITO]],3,FALSE),0))</f>
        <v>0</v>
      </c>
      <c r="R1620" s="9">
        <f>+IFERROR(VLOOKUP(Tabla3[[#This Row],[Column14]],Tabla4[[NIT]:[TOTAL CREDITO]],6,FALSE),0)</f>
        <v>0</v>
      </c>
      <c r="S16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0" s="5"/>
      <c r="AL1620"/>
    </row>
    <row r="1621" spans="1:38" ht="15" customHeight="1">
      <c r="A1621" s="36"/>
      <c r="B1621" s="37"/>
      <c r="C1621" s="36"/>
      <c r="D1621" s="36"/>
      <c r="E1621" s="36"/>
      <c r="F1621" s="36"/>
      <c r="G1621" s="36"/>
      <c r="H1621" s="36"/>
      <c r="I1621" s="36"/>
      <c r="J1621" s="36"/>
      <c r="K1621" s="36"/>
      <c r="L1621" s="37"/>
      <c r="M1621" s="36"/>
      <c r="N1621" s="36"/>
      <c r="O1621" s="38"/>
      <c r="P1621" s="7"/>
      <c r="Q1621" s="12">
        <f>+IF(IFERROR(VLOOKUP(Tabla3[[#This Row],[Column14]],Tabla4[[NIT]:[TOTAL CREDITO]],3,FALSE),0)="",0,IFERROR(VLOOKUP(Tabla3[[#This Row],[Column14]],Tabla4[[NIT]:[TOTAL CREDITO]],3,FALSE),0))</f>
        <v>0</v>
      </c>
      <c r="R1621" s="9">
        <f>+IFERROR(VLOOKUP(Tabla3[[#This Row],[Column14]],Tabla4[[NIT]:[TOTAL CREDITO]],6,FALSE),0)</f>
        <v>0</v>
      </c>
      <c r="S16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1" s="5"/>
      <c r="AL1621"/>
    </row>
    <row r="1622" spans="1:38" ht="15" customHeight="1">
      <c r="A1622" s="36"/>
      <c r="B1622" s="37"/>
      <c r="C1622" s="36"/>
      <c r="D1622" s="36"/>
      <c r="E1622" s="36"/>
      <c r="F1622" s="36"/>
      <c r="G1622" s="36"/>
      <c r="H1622" s="36"/>
      <c r="I1622" s="36"/>
      <c r="J1622" s="36"/>
      <c r="K1622" s="36"/>
      <c r="L1622" s="37"/>
      <c r="M1622" s="36"/>
      <c r="N1622" s="36"/>
      <c r="O1622" s="38"/>
      <c r="P1622" s="7"/>
      <c r="Q1622" s="12">
        <f>+IF(IFERROR(VLOOKUP(Tabla3[[#This Row],[Column14]],Tabla4[[NIT]:[TOTAL CREDITO]],3,FALSE),0)="",0,IFERROR(VLOOKUP(Tabla3[[#This Row],[Column14]],Tabla4[[NIT]:[TOTAL CREDITO]],3,FALSE),0))</f>
        <v>0</v>
      </c>
      <c r="R1622" s="9">
        <f>+IFERROR(VLOOKUP(Tabla3[[#This Row],[Column14]],Tabla4[[NIT]:[TOTAL CREDITO]],6,FALSE),0)</f>
        <v>0</v>
      </c>
      <c r="S16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2" s="5"/>
      <c r="AL1622"/>
    </row>
    <row r="1623" spans="1:38" ht="15" customHeight="1">
      <c r="A1623" s="36"/>
      <c r="B1623" s="37"/>
      <c r="C1623" s="36"/>
      <c r="D1623" s="36"/>
      <c r="E1623" s="36"/>
      <c r="F1623" s="36"/>
      <c r="G1623" s="36"/>
      <c r="H1623" s="36"/>
      <c r="I1623" s="36"/>
      <c r="J1623" s="36"/>
      <c r="K1623" s="36"/>
      <c r="L1623" s="37"/>
      <c r="M1623" s="36"/>
      <c r="N1623" s="36"/>
      <c r="O1623" s="38"/>
      <c r="P1623" s="7"/>
      <c r="Q1623" s="12">
        <f>+IF(IFERROR(VLOOKUP(Tabla3[[#This Row],[Column14]],Tabla4[[NIT]:[TOTAL CREDITO]],3,FALSE),0)="",0,IFERROR(VLOOKUP(Tabla3[[#This Row],[Column14]],Tabla4[[NIT]:[TOTAL CREDITO]],3,FALSE),0))</f>
        <v>0</v>
      </c>
      <c r="R1623" s="9">
        <f>+IFERROR(VLOOKUP(Tabla3[[#This Row],[Column14]],Tabla4[[NIT]:[TOTAL CREDITO]],6,FALSE),0)</f>
        <v>0</v>
      </c>
      <c r="S16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3" s="5"/>
      <c r="AL1623"/>
    </row>
    <row r="1624" spans="1:38" ht="15" customHeight="1">
      <c r="A1624" s="36"/>
      <c r="B1624" s="37"/>
      <c r="C1624" s="36"/>
      <c r="D1624" s="36"/>
      <c r="E1624" s="36"/>
      <c r="F1624" s="36"/>
      <c r="G1624" s="36"/>
      <c r="H1624" s="36"/>
      <c r="I1624" s="36"/>
      <c r="J1624" s="36"/>
      <c r="K1624" s="36"/>
      <c r="L1624" s="37"/>
      <c r="M1624" s="36"/>
      <c r="N1624" s="36"/>
      <c r="O1624" s="38"/>
      <c r="P1624" s="7"/>
      <c r="Q1624" s="12">
        <f>+IF(IFERROR(VLOOKUP(Tabla3[[#This Row],[Column14]],Tabla4[[NIT]:[TOTAL CREDITO]],3,FALSE),0)="",0,IFERROR(VLOOKUP(Tabla3[[#This Row],[Column14]],Tabla4[[NIT]:[TOTAL CREDITO]],3,FALSE),0))</f>
        <v>0</v>
      </c>
      <c r="R1624" s="9">
        <f>+IFERROR(VLOOKUP(Tabla3[[#This Row],[Column14]],Tabla4[[NIT]:[TOTAL CREDITO]],6,FALSE),0)</f>
        <v>0</v>
      </c>
      <c r="S16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4" s="5"/>
      <c r="AL1624"/>
    </row>
    <row r="1625" spans="1:38" ht="15" customHeight="1">
      <c r="A1625" s="36"/>
      <c r="B1625" s="37"/>
      <c r="C1625" s="36"/>
      <c r="D1625" s="36"/>
      <c r="E1625" s="36"/>
      <c r="F1625" s="36"/>
      <c r="G1625" s="36"/>
      <c r="H1625" s="36"/>
      <c r="I1625" s="36"/>
      <c r="J1625" s="36"/>
      <c r="K1625" s="36"/>
      <c r="L1625" s="37"/>
      <c r="M1625" s="36"/>
      <c r="N1625" s="36"/>
      <c r="O1625" s="38"/>
      <c r="P1625" s="7"/>
      <c r="Q1625" s="12">
        <f>+IF(IFERROR(VLOOKUP(Tabla3[[#This Row],[Column14]],Tabla4[[NIT]:[TOTAL CREDITO]],3,FALSE),0)="",0,IFERROR(VLOOKUP(Tabla3[[#This Row],[Column14]],Tabla4[[NIT]:[TOTAL CREDITO]],3,FALSE),0))</f>
        <v>0</v>
      </c>
      <c r="R1625" s="9">
        <f>+IFERROR(VLOOKUP(Tabla3[[#This Row],[Column14]],Tabla4[[NIT]:[TOTAL CREDITO]],6,FALSE),0)</f>
        <v>0</v>
      </c>
      <c r="S16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5" s="5"/>
      <c r="AL1625"/>
    </row>
    <row r="1626" spans="1:38" ht="15" customHeight="1">
      <c r="A1626" s="36"/>
      <c r="B1626" s="37"/>
      <c r="C1626" s="36"/>
      <c r="D1626" s="36"/>
      <c r="E1626" s="36"/>
      <c r="F1626" s="36"/>
      <c r="G1626" s="36"/>
      <c r="H1626" s="36"/>
      <c r="I1626" s="36"/>
      <c r="J1626" s="36"/>
      <c r="K1626" s="36"/>
      <c r="L1626" s="37"/>
      <c r="M1626" s="36"/>
      <c r="N1626" s="36"/>
      <c r="O1626" s="38"/>
      <c r="P1626" s="7"/>
      <c r="Q1626" s="12">
        <f>+IF(IFERROR(VLOOKUP(Tabla3[[#This Row],[Column14]],Tabla4[[NIT]:[TOTAL CREDITO]],3,FALSE),0)="",0,IFERROR(VLOOKUP(Tabla3[[#This Row],[Column14]],Tabla4[[NIT]:[TOTAL CREDITO]],3,FALSE),0))</f>
        <v>0</v>
      </c>
      <c r="R1626" s="9">
        <f>+IFERROR(VLOOKUP(Tabla3[[#This Row],[Column14]],Tabla4[[NIT]:[TOTAL CREDITO]],6,FALSE),0)</f>
        <v>0</v>
      </c>
      <c r="S16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6" s="5"/>
      <c r="AL1626"/>
    </row>
    <row r="1627" spans="1:38" ht="15" customHeight="1">
      <c r="A1627" s="36"/>
      <c r="B1627" s="37"/>
      <c r="C1627" s="36"/>
      <c r="D1627" s="36"/>
      <c r="E1627" s="36"/>
      <c r="F1627" s="36"/>
      <c r="G1627" s="36"/>
      <c r="H1627" s="36"/>
      <c r="I1627" s="36"/>
      <c r="J1627" s="36"/>
      <c r="K1627" s="36"/>
      <c r="L1627" s="37"/>
      <c r="M1627" s="36"/>
      <c r="N1627" s="36"/>
      <c r="O1627" s="38"/>
      <c r="P1627" s="7"/>
      <c r="Q1627" s="12">
        <f>+IF(IFERROR(VLOOKUP(Tabla3[[#This Row],[Column14]],Tabla4[[NIT]:[TOTAL CREDITO]],3,FALSE),0)="",0,IFERROR(VLOOKUP(Tabla3[[#This Row],[Column14]],Tabla4[[NIT]:[TOTAL CREDITO]],3,FALSE),0))</f>
        <v>0</v>
      </c>
      <c r="R1627" s="9">
        <f>+IFERROR(VLOOKUP(Tabla3[[#This Row],[Column14]],Tabla4[[NIT]:[TOTAL CREDITO]],6,FALSE),0)</f>
        <v>0</v>
      </c>
      <c r="S16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7" s="5"/>
      <c r="AL1627"/>
    </row>
    <row r="1628" spans="1:38" ht="15" customHeight="1">
      <c r="A1628" s="36"/>
      <c r="B1628" s="37"/>
      <c r="C1628" s="36"/>
      <c r="D1628" s="36"/>
      <c r="E1628" s="36"/>
      <c r="F1628" s="36"/>
      <c r="G1628" s="36"/>
      <c r="H1628" s="36"/>
      <c r="I1628" s="36"/>
      <c r="J1628" s="36"/>
      <c r="K1628" s="36"/>
      <c r="L1628" s="37"/>
      <c r="M1628" s="36"/>
      <c r="N1628" s="36"/>
      <c r="O1628" s="38"/>
      <c r="P1628" s="7"/>
      <c r="Q1628" s="12">
        <f>+IF(IFERROR(VLOOKUP(Tabla3[[#This Row],[Column14]],Tabla4[[NIT]:[TOTAL CREDITO]],3,FALSE),0)="",0,IFERROR(VLOOKUP(Tabla3[[#This Row],[Column14]],Tabla4[[NIT]:[TOTAL CREDITO]],3,FALSE),0))</f>
        <v>0</v>
      </c>
      <c r="R1628" s="9">
        <f>+IFERROR(VLOOKUP(Tabla3[[#This Row],[Column14]],Tabla4[[NIT]:[TOTAL CREDITO]],6,FALSE),0)</f>
        <v>0</v>
      </c>
      <c r="S16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8" s="5"/>
      <c r="AL1628"/>
    </row>
    <row r="1629" spans="1:38" ht="15" customHeight="1">
      <c r="A1629" s="36"/>
      <c r="B1629" s="37"/>
      <c r="C1629" s="36"/>
      <c r="D1629" s="36"/>
      <c r="E1629" s="36"/>
      <c r="F1629" s="36"/>
      <c r="G1629" s="36"/>
      <c r="H1629" s="36"/>
      <c r="I1629" s="36"/>
      <c r="J1629" s="36"/>
      <c r="K1629" s="36"/>
      <c r="L1629" s="37"/>
      <c r="M1629" s="36"/>
      <c r="N1629" s="36"/>
      <c r="O1629" s="38"/>
      <c r="P1629" s="7"/>
      <c r="Q1629" s="12">
        <f>+IF(IFERROR(VLOOKUP(Tabla3[[#This Row],[Column14]],Tabla4[[NIT]:[TOTAL CREDITO]],3,FALSE),0)="",0,IFERROR(VLOOKUP(Tabla3[[#This Row],[Column14]],Tabla4[[NIT]:[TOTAL CREDITO]],3,FALSE),0))</f>
        <v>0</v>
      </c>
      <c r="R1629" s="9">
        <f>+IFERROR(VLOOKUP(Tabla3[[#This Row],[Column14]],Tabla4[[NIT]:[TOTAL CREDITO]],6,FALSE),0)</f>
        <v>0</v>
      </c>
      <c r="S16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29" s="5"/>
      <c r="AL1629"/>
    </row>
    <row r="1630" spans="1:38" ht="15" customHeight="1">
      <c r="A1630" s="36"/>
      <c r="B1630" s="37"/>
      <c r="C1630" s="36"/>
      <c r="D1630" s="36"/>
      <c r="E1630" s="36"/>
      <c r="F1630" s="36"/>
      <c r="G1630" s="36"/>
      <c r="H1630" s="36"/>
      <c r="I1630" s="36"/>
      <c r="J1630" s="36"/>
      <c r="K1630" s="36"/>
      <c r="L1630" s="37"/>
      <c r="M1630" s="36"/>
      <c r="N1630" s="36"/>
      <c r="O1630" s="38"/>
      <c r="P1630" s="7"/>
      <c r="Q1630" s="12">
        <f>+IF(IFERROR(VLOOKUP(Tabla3[[#This Row],[Column14]],Tabla4[[NIT]:[TOTAL CREDITO]],3,FALSE),0)="",0,IFERROR(VLOOKUP(Tabla3[[#This Row],[Column14]],Tabla4[[NIT]:[TOTAL CREDITO]],3,FALSE),0))</f>
        <v>0</v>
      </c>
      <c r="R1630" s="9">
        <f>+IFERROR(VLOOKUP(Tabla3[[#This Row],[Column14]],Tabla4[[NIT]:[TOTAL CREDITO]],6,FALSE),0)</f>
        <v>0</v>
      </c>
      <c r="S16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0" s="5"/>
      <c r="AL1630"/>
    </row>
    <row r="1631" spans="1:38" ht="15" customHeight="1">
      <c r="A1631" s="36"/>
      <c r="B1631" s="37"/>
      <c r="C1631" s="36"/>
      <c r="D1631" s="36"/>
      <c r="E1631" s="36"/>
      <c r="F1631" s="36"/>
      <c r="G1631" s="36"/>
      <c r="H1631" s="36"/>
      <c r="I1631" s="36"/>
      <c r="J1631" s="36"/>
      <c r="K1631" s="36"/>
      <c r="L1631" s="37"/>
      <c r="M1631" s="36"/>
      <c r="N1631" s="36"/>
      <c r="O1631" s="38"/>
      <c r="P1631" s="7"/>
      <c r="Q1631" s="12">
        <f>+IF(IFERROR(VLOOKUP(Tabla3[[#This Row],[Column14]],Tabla4[[NIT]:[TOTAL CREDITO]],3,FALSE),0)="",0,IFERROR(VLOOKUP(Tabla3[[#This Row],[Column14]],Tabla4[[NIT]:[TOTAL CREDITO]],3,FALSE),0))</f>
        <v>0</v>
      </c>
      <c r="R1631" s="9">
        <f>+IFERROR(VLOOKUP(Tabla3[[#This Row],[Column14]],Tabla4[[NIT]:[TOTAL CREDITO]],6,FALSE),0)</f>
        <v>0</v>
      </c>
      <c r="S16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1" s="5"/>
      <c r="AL1631"/>
    </row>
    <row r="1632" spans="1:38" ht="15" customHeight="1">
      <c r="A1632" s="36"/>
      <c r="B1632" s="37"/>
      <c r="C1632" s="36"/>
      <c r="D1632" s="36"/>
      <c r="E1632" s="36"/>
      <c r="F1632" s="36"/>
      <c r="G1632" s="36"/>
      <c r="H1632" s="36"/>
      <c r="I1632" s="36"/>
      <c r="J1632" s="36"/>
      <c r="K1632" s="36"/>
      <c r="L1632" s="37"/>
      <c r="M1632" s="36"/>
      <c r="N1632" s="36"/>
      <c r="O1632" s="38"/>
      <c r="P1632" s="7"/>
      <c r="Q1632" s="12">
        <f>+IF(IFERROR(VLOOKUP(Tabla3[[#This Row],[Column14]],Tabla4[[NIT]:[TOTAL CREDITO]],3,FALSE),0)="",0,IFERROR(VLOOKUP(Tabla3[[#This Row],[Column14]],Tabla4[[NIT]:[TOTAL CREDITO]],3,FALSE),0))</f>
        <v>0</v>
      </c>
      <c r="R1632" s="9">
        <f>+IFERROR(VLOOKUP(Tabla3[[#This Row],[Column14]],Tabla4[[NIT]:[TOTAL CREDITO]],6,FALSE),0)</f>
        <v>0</v>
      </c>
      <c r="S16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2" s="5"/>
      <c r="AL1632"/>
    </row>
    <row r="1633" spans="1:38" ht="15" customHeight="1">
      <c r="A1633" s="36"/>
      <c r="B1633" s="37"/>
      <c r="C1633" s="36"/>
      <c r="D1633" s="36"/>
      <c r="E1633" s="36"/>
      <c r="F1633" s="36"/>
      <c r="G1633" s="36"/>
      <c r="H1633" s="36"/>
      <c r="I1633" s="36"/>
      <c r="J1633" s="36"/>
      <c r="K1633" s="36"/>
      <c r="L1633" s="37"/>
      <c r="M1633" s="36"/>
      <c r="N1633" s="36"/>
      <c r="O1633" s="38"/>
      <c r="P1633" s="7"/>
      <c r="Q1633" s="12">
        <f>+IF(IFERROR(VLOOKUP(Tabla3[[#This Row],[Column14]],Tabla4[[NIT]:[TOTAL CREDITO]],3,FALSE),0)="",0,IFERROR(VLOOKUP(Tabla3[[#This Row],[Column14]],Tabla4[[NIT]:[TOTAL CREDITO]],3,FALSE),0))</f>
        <v>0</v>
      </c>
      <c r="R1633" s="9">
        <f>+IFERROR(VLOOKUP(Tabla3[[#This Row],[Column14]],Tabla4[[NIT]:[TOTAL CREDITO]],6,FALSE),0)</f>
        <v>0</v>
      </c>
      <c r="S16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3" s="5"/>
      <c r="AL1633"/>
    </row>
    <row r="1634" spans="1:38" ht="15" customHeight="1">
      <c r="A1634" s="36"/>
      <c r="B1634" s="37"/>
      <c r="C1634" s="36"/>
      <c r="D1634" s="36"/>
      <c r="E1634" s="36"/>
      <c r="F1634" s="36"/>
      <c r="G1634" s="36"/>
      <c r="H1634" s="36"/>
      <c r="I1634" s="36"/>
      <c r="J1634" s="36"/>
      <c r="K1634" s="36"/>
      <c r="L1634" s="37"/>
      <c r="M1634" s="36"/>
      <c r="N1634" s="36"/>
      <c r="O1634" s="38"/>
      <c r="P1634" s="7"/>
      <c r="Q1634" s="12">
        <f>+IF(IFERROR(VLOOKUP(Tabla3[[#This Row],[Column14]],Tabla4[[NIT]:[TOTAL CREDITO]],3,FALSE),0)="",0,IFERROR(VLOOKUP(Tabla3[[#This Row],[Column14]],Tabla4[[NIT]:[TOTAL CREDITO]],3,FALSE),0))</f>
        <v>0</v>
      </c>
      <c r="R1634" s="9">
        <f>+IFERROR(VLOOKUP(Tabla3[[#This Row],[Column14]],Tabla4[[NIT]:[TOTAL CREDITO]],6,FALSE),0)</f>
        <v>0</v>
      </c>
      <c r="S16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4" s="5"/>
      <c r="AL1634"/>
    </row>
    <row r="1635" spans="1:38" ht="15" customHeight="1">
      <c r="A1635" s="36"/>
      <c r="B1635" s="37"/>
      <c r="C1635" s="36"/>
      <c r="D1635" s="36"/>
      <c r="E1635" s="36"/>
      <c r="F1635" s="36"/>
      <c r="G1635" s="36"/>
      <c r="H1635" s="36"/>
      <c r="I1635" s="36"/>
      <c r="J1635" s="36"/>
      <c r="K1635" s="36"/>
      <c r="L1635" s="37"/>
      <c r="M1635" s="36"/>
      <c r="N1635" s="36"/>
      <c r="O1635" s="38"/>
      <c r="P1635" s="7"/>
      <c r="Q1635" s="12">
        <f>+IF(IFERROR(VLOOKUP(Tabla3[[#This Row],[Column14]],Tabla4[[NIT]:[TOTAL CREDITO]],3,FALSE),0)="",0,IFERROR(VLOOKUP(Tabla3[[#This Row],[Column14]],Tabla4[[NIT]:[TOTAL CREDITO]],3,FALSE),0))</f>
        <v>0</v>
      </c>
      <c r="R1635" s="9">
        <f>+IFERROR(VLOOKUP(Tabla3[[#This Row],[Column14]],Tabla4[[NIT]:[TOTAL CREDITO]],6,FALSE),0)</f>
        <v>0</v>
      </c>
      <c r="S16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5" s="5"/>
      <c r="AL1635"/>
    </row>
    <row r="1636" spans="1:38" ht="15" customHeight="1">
      <c r="A1636" s="36"/>
      <c r="B1636" s="37"/>
      <c r="C1636" s="36"/>
      <c r="D1636" s="36"/>
      <c r="E1636" s="36"/>
      <c r="F1636" s="36"/>
      <c r="G1636" s="36"/>
      <c r="H1636" s="36"/>
      <c r="I1636" s="36"/>
      <c r="J1636" s="36"/>
      <c r="K1636" s="36"/>
      <c r="L1636" s="37"/>
      <c r="M1636" s="36"/>
      <c r="N1636" s="36"/>
      <c r="O1636" s="38"/>
      <c r="P1636" s="7"/>
      <c r="Q1636" s="12">
        <f>+IF(IFERROR(VLOOKUP(Tabla3[[#This Row],[Column14]],Tabla4[[NIT]:[TOTAL CREDITO]],3,FALSE),0)="",0,IFERROR(VLOOKUP(Tabla3[[#This Row],[Column14]],Tabla4[[NIT]:[TOTAL CREDITO]],3,FALSE),0))</f>
        <v>0</v>
      </c>
      <c r="R1636" s="9">
        <f>+IFERROR(VLOOKUP(Tabla3[[#This Row],[Column14]],Tabla4[[NIT]:[TOTAL CREDITO]],6,FALSE),0)</f>
        <v>0</v>
      </c>
      <c r="S16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6" s="5"/>
      <c r="AL1636"/>
    </row>
    <row r="1637" spans="1:38" ht="15" customHeight="1">
      <c r="A1637" s="36"/>
      <c r="B1637" s="37"/>
      <c r="C1637" s="36"/>
      <c r="D1637" s="36"/>
      <c r="E1637" s="36"/>
      <c r="F1637" s="36"/>
      <c r="G1637" s="36"/>
      <c r="H1637" s="36"/>
      <c r="I1637" s="36"/>
      <c r="J1637" s="36"/>
      <c r="K1637" s="36"/>
      <c r="L1637" s="37"/>
      <c r="M1637" s="36"/>
      <c r="N1637" s="36"/>
      <c r="O1637" s="38"/>
      <c r="P1637" s="7"/>
      <c r="Q1637" s="12">
        <f>+IF(IFERROR(VLOOKUP(Tabla3[[#This Row],[Column14]],Tabla4[[NIT]:[TOTAL CREDITO]],3,FALSE),0)="",0,IFERROR(VLOOKUP(Tabla3[[#This Row],[Column14]],Tabla4[[NIT]:[TOTAL CREDITO]],3,FALSE),0))</f>
        <v>0</v>
      </c>
      <c r="R1637" s="9">
        <f>+IFERROR(VLOOKUP(Tabla3[[#This Row],[Column14]],Tabla4[[NIT]:[TOTAL CREDITO]],6,FALSE),0)</f>
        <v>0</v>
      </c>
      <c r="S16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7" s="5"/>
      <c r="AL1637"/>
    </row>
    <row r="1638" spans="1:38" ht="15" customHeight="1">
      <c r="A1638" s="36"/>
      <c r="B1638" s="37"/>
      <c r="C1638" s="36"/>
      <c r="D1638" s="36"/>
      <c r="E1638" s="36"/>
      <c r="F1638" s="36"/>
      <c r="G1638" s="36"/>
      <c r="H1638" s="36"/>
      <c r="I1638" s="36"/>
      <c r="J1638" s="36"/>
      <c r="K1638" s="36"/>
      <c r="L1638" s="37"/>
      <c r="M1638" s="36"/>
      <c r="N1638" s="36"/>
      <c r="O1638" s="38"/>
      <c r="P1638" s="7"/>
      <c r="Q1638" s="12">
        <f>+IF(IFERROR(VLOOKUP(Tabla3[[#This Row],[Column14]],Tabla4[[NIT]:[TOTAL CREDITO]],3,FALSE),0)="",0,IFERROR(VLOOKUP(Tabla3[[#This Row],[Column14]],Tabla4[[NIT]:[TOTAL CREDITO]],3,FALSE),0))</f>
        <v>0</v>
      </c>
      <c r="R1638" s="9">
        <f>+IFERROR(VLOOKUP(Tabla3[[#This Row],[Column14]],Tabla4[[NIT]:[TOTAL CREDITO]],6,FALSE),0)</f>
        <v>0</v>
      </c>
      <c r="S16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8" s="5"/>
      <c r="AL1638"/>
    </row>
    <row r="1639" spans="1:38" ht="15" customHeight="1">
      <c r="A1639" s="36"/>
      <c r="B1639" s="37"/>
      <c r="C1639" s="36"/>
      <c r="D1639" s="36"/>
      <c r="E1639" s="36"/>
      <c r="F1639" s="36"/>
      <c r="G1639" s="36"/>
      <c r="H1639" s="36"/>
      <c r="I1639" s="36"/>
      <c r="J1639" s="36"/>
      <c r="K1639" s="36"/>
      <c r="L1639" s="37"/>
      <c r="M1639" s="36"/>
      <c r="N1639" s="36"/>
      <c r="O1639" s="38"/>
      <c r="P1639" s="7"/>
      <c r="Q1639" s="12">
        <f>+IF(IFERROR(VLOOKUP(Tabla3[[#This Row],[Column14]],Tabla4[[NIT]:[TOTAL CREDITO]],3,FALSE),0)="",0,IFERROR(VLOOKUP(Tabla3[[#This Row],[Column14]],Tabla4[[NIT]:[TOTAL CREDITO]],3,FALSE),0))</f>
        <v>0</v>
      </c>
      <c r="R1639" s="9">
        <f>+IFERROR(VLOOKUP(Tabla3[[#This Row],[Column14]],Tabla4[[NIT]:[TOTAL CREDITO]],6,FALSE),0)</f>
        <v>0</v>
      </c>
      <c r="S16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39" s="5"/>
      <c r="AL1639"/>
    </row>
    <row r="1640" spans="1:38" ht="15" customHeight="1">
      <c r="A1640" s="36"/>
      <c r="B1640" s="37"/>
      <c r="C1640" s="36"/>
      <c r="D1640" s="36"/>
      <c r="E1640" s="36"/>
      <c r="F1640" s="36"/>
      <c r="G1640" s="36"/>
      <c r="H1640" s="36"/>
      <c r="I1640" s="36"/>
      <c r="J1640" s="36"/>
      <c r="K1640" s="36"/>
      <c r="L1640" s="37"/>
      <c r="M1640" s="36"/>
      <c r="N1640" s="36"/>
      <c r="O1640" s="38"/>
      <c r="P1640" s="7"/>
      <c r="Q1640" s="12">
        <f>+IF(IFERROR(VLOOKUP(Tabla3[[#This Row],[Column14]],Tabla4[[NIT]:[TOTAL CREDITO]],3,FALSE),0)="",0,IFERROR(VLOOKUP(Tabla3[[#This Row],[Column14]],Tabla4[[NIT]:[TOTAL CREDITO]],3,FALSE),0))</f>
        <v>0</v>
      </c>
      <c r="R1640" s="9">
        <f>+IFERROR(VLOOKUP(Tabla3[[#This Row],[Column14]],Tabla4[[NIT]:[TOTAL CREDITO]],6,FALSE),0)</f>
        <v>0</v>
      </c>
      <c r="S16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0" s="5"/>
      <c r="AL1640"/>
    </row>
    <row r="1641" spans="1:38" ht="15" customHeight="1">
      <c r="A1641" s="36"/>
      <c r="B1641" s="37"/>
      <c r="C1641" s="36"/>
      <c r="D1641" s="36"/>
      <c r="E1641" s="36"/>
      <c r="F1641" s="36"/>
      <c r="G1641" s="36"/>
      <c r="H1641" s="36"/>
      <c r="I1641" s="36"/>
      <c r="J1641" s="36"/>
      <c r="K1641" s="36"/>
      <c r="L1641" s="37"/>
      <c r="M1641" s="36"/>
      <c r="N1641" s="36"/>
      <c r="O1641" s="38"/>
      <c r="P1641" s="7"/>
      <c r="Q1641" s="12">
        <f>+IF(IFERROR(VLOOKUP(Tabla3[[#This Row],[Column14]],Tabla4[[NIT]:[TOTAL CREDITO]],3,FALSE),0)="",0,IFERROR(VLOOKUP(Tabla3[[#This Row],[Column14]],Tabla4[[NIT]:[TOTAL CREDITO]],3,FALSE),0))</f>
        <v>0</v>
      </c>
      <c r="R1641" s="9">
        <f>+IFERROR(VLOOKUP(Tabla3[[#This Row],[Column14]],Tabla4[[NIT]:[TOTAL CREDITO]],6,FALSE),0)</f>
        <v>0</v>
      </c>
      <c r="S16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1" s="5"/>
      <c r="AL1641"/>
    </row>
    <row r="1642" spans="1:38" ht="15" customHeight="1">
      <c r="A1642" s="36"/>
      <c r="B1642" s="37"/>
      <c r="C1642" s="36"/>
      <c r="D1642" s="36"/>
      <c r="E1642" s="36"/>
      <c r="F1642" s="36"/>
      <c r="G1642" s="36"/>
      <c r="H1642" s="36"/>
      <c r="I1642" s="36"/>
      <c r="J1642" s="36"/>
      <c r="K1642" s="36"/>
      <c r="L1642" s="37"/>
      <c r="M1642" s="36"/>
      <c r="N1642" s="36"/>
      <c r="O1642" s="38"/>
      <c r="P1642" s="7"/>
      <c r="Q1642" s="12">
        <f>+IF(IFERROR(VLOOKUP(Tabla3[[#This Row],[Column14]],Tabla4[[NIT]:[TOTAL CREDITO]],3,FALSE),0)="",0,IFERROR(VLOOKUP(Tabla3[[#This Row],[Column14]],Tabla4[[NIT]:[TOTAL CREDITO]],3,FALSE),0))</f>
        <v>0</v>
      </c>
      <c r="R1642" s="9">
        <f>+IFERROR(VLOOKUP(Tabla3[[#This Row],[Column14]],Tabla4[[NIT]:[TOTAL CREDITO]],6,FALSE),0)</f>
        <v>0</v>
      </c>
      <c r="S16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2" s="5"/>
      <c r="AL1642"/>
    </row>
    <row r="1643" spans="1:38" ht="15" customHeight="1">
      <c r="A1643" s="36"/>
      <c r="B1643" s="37"/>
      <c r="C1643" s="36"/>
      <c r="D1643" s="36"/>
      <c r="E1643" s="36"/>
      <c r="F1643" s="36"/>
      <c r="G1643" s="36"/>
      <c r="H1643" s="36"/>
      <c r="I1643" s="36"/>
      <c r="J1643" s="36"/>
      <c r="K1643" s="36"/>
      <c r="L1643" s="37"/>
      <c r="M1643" s="36"/>
      <c r="N1643" s="36"/>
      <c r="O1643" s="38"/>
      <c r="P1643" s="7"/>
      <c r="Q1643" s="12">
        <f>+IF(IFERROR(VLOOKUP(Tabla3[[#This Row],[Column14]],Tabla4[[NIT]:[TOTAL CREDITO]],3,FALSE),0)="",0,IFERROR(VLOOKUP(Tabla3[[#This Row],[Column14]],Tabla4[[NIT]:[TOTAL CREDITO]],3,FALSE),0))</f>
        <v>0</v>
      </c>
      <c r="R1643" s="9">
        <f>+IFERROR(VLOOKUP(Tabla3[[#This Row],[Column14]],Tabla4[[NIT]:[TOTAL CREDITO]],6,FALSE),0)</f>
        <v>0</v>
      </c>
      <c r="S16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3" s="5"/>
      <c r="AL1643"/>
    </row>
    <row r="1644" spans="1:38" ht="15" customHeight="1">
      <c r="A1644" s="36"/>
      <c r="B1644" s="37"/>
      <c r="C1644" s="36"/>
      <c r="D1644" s="36"/>
      <c r="E1644" s="36"/>
      <c r="F1644" s="36"/>
      <c r="G1644" s="36"/>
      <c r="H1644" s="36"/>
      <c r="I1644" s="36"/>
      <c r="J1644" s="36"/>
      <c r="K1644" s="36"/>
      <c r="L1644" s="37"/>
      <c r="M1644" s="36"/>
      <c r="N1644" s="36"/>
      <c r="O1644" s="38"/>
      <c r="P1644" s="7"/>
      <c r="Q1644" s="12">
        <f>+IF(IFERROR(VLOOKUP(Tabla3[[#This Row],[Column14]],Tabla4[[NIT]:[TOTAL CREDITO]],3,FALSE),0)="",0,IFERROR(VLOOKUP(Tabla3[[#This Row],[Column14]],Tabla4[[NIT]:[TOTAL CREDITO]],3,FALSE),0))</f>
        <v>0</v>
      </c>
      <c r="R1644" s="9">
        <f>+IFERROR(VLOOKUP(Tabla3[[#This Row],[Column14]],Tabla4[[NIT]:[TOTAL CREDITO]],6,FALSE),0)</f>
        <v>0</v>
      </c>
      <c r="S16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4" s="5"/>
      <c r="AL1644"/>
    </row>
    <row r="1645" spans="1:38" ht="15" customHeight="1">
      <c r="A1645" s="36"/>
      <c r="B1645" s="37"/>
      <c r="C1645" s="36"/>
      <c r="D1645" s="36"/>
      <c r="E1645" s="36"/>
      <c r="F1645" s="36"/>
      <c r="G1645" s="36"/>
      <c r="H1645" s="36"/>
      <c r="I1645" s="36"/>
      <c r="J1645" s="36"/>
      <c r="K1645" s="36"/>
      <c r="L1645" s="37"/>
      <c r="M1645" s="36"/>
      <c r="N1645" s="36"/>
      <c r="O1645" s="38"/>
      <c r="P1645" s="7"/>
      <c r="Q1645" s="12">
        <f>+IF(IFERROR(VLOOKUP(Tabla3[[#This Row],[Column14]],Tabla4[[NIT]:[TOTAL CREDITO]],3,FALSE),0)="",0,IFERROR(VLOOKUP(Tabla3[[#This Row],[Column14]],Tabla4[[NIT]:[TOTAL CREDITO]],3,FALSE),0))</f>
        <v>0</v>
      </c>
      <c r="R1645" s="9">
        <f>+IFERROR(VLOOKUP(Tabla3[[#This Row],[Column14]],Tabla4[[NIT]:[TOTAL CREDITO]],6,FALSE),0)</f>
        <v>0</v>
      </c>
      <c r="S16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5" s="5"/>
      <c r="AL1645"/>
    </row>
    <row r="1646" spans="1:38" ht="15" customHeight="1">
      <c r="A1646" s="36"/>
      <c r="B1646" s="37"/>
      <c r="C1646" s="36"/>
      <c r="D1646" s="36"/>
      <c r="E1646" s="36"/>
      <c r="F1646" s="36"/>
      <c r="G1646" s="36"/>
      <c r="H1646" s="36"/>
      <c r="I1646" s="36"/>
      <c r="J1646" s="36"/>
      <c r="K1646" s="36"/>
      <c r="L1646" s="37"/>
      <c r="M1646" s="36"/>
      <c r="N1646" s="36"/>
      <c r="O1646" s="38"/>
      <c r="P1646" s="7"/>
      <c r="Q1646" s="12">
        <f>+IF(IFERROR(VLOOKUP(Tabla3[[#This Row],[Column14]],Tabla4[[NIT]:[TOTAL CREDITO]],3,FALSE),0)="",0,IFERROR(VLOOKUP(Tabla3[[#This Row],[Column14]],Tabla4[[NIT]:[TOTAL CREDITO]],3,FALSE),0))</f>
        <v>0</v>
      </c>
      <c r="R1646" s="9">
        <f>+IFERROR(VLOOKUP(Tabla3[[#This Row],[Column14]],Tabla4[[NIT]:[TOTAL CREDITO]],6,FALSE),0)</f>
        <v>0</v>
      </c>
      <c r="S16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6" s="5"/>
      <c r="AL1646"/>
    </row>
    <row r="1647" spans="1:38" ht="15" customHeight="1">
      <c r="A1647" s="36"/>
      <c r="B1647" s="37"/>
      <c r="C1647" s="36"/>
      <c r="D1647" s="36"/>
      <c r="E1647" s="36"/>
      <c r="F1647" s="36"/>
      <c r="G1647" s="36"/>
      <c r="H1647" s="36"/>
      <c r="I1647" s="36"/>
      <c r="J1647" s="36"/>
      <c r="K1647" s="36"/>
      <c r="L1647" s="37"/>
      <c r="M1647" s="36"/>
      <c r="N1647" s="36"/>
      <c r="O1647" s="38"/>
      <c r="P1647" s="7"/>
      <c r="Q1647" s="12">
        <f>+IF(IFERROR(VLOOKUP(Tabla3[[#This Row],[Column14]],Tabla4[[NIT]:[TOTAL CREDITO]],3,FALSE),0)="",0,IFERROR(VLOOKUP(Tabla3[[#This Row],[Column14]],Tabla4[[NIT]:[TOTAL CREDITO]],3,FALSE),0))</f>
        <v>0</v>
      </c>
      <c r="R1647" s="9">
        <f>+IFERROR(VLOOKUP(Tabla3[[#This Row],[Column14]],Tabla4[[NIT]:[TOTAL CREDITO]],6,FALSE),0)</f>
        <v>0</v>
      </c>
      <c r="S16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7" s="5"/>
      <c r="AL1647"/>
    </row>
    <row r="1648" spans="1:38" ht="15" customHeight="1">
      <c r="A1648" s="36"/>
      <c r="B1648" s="37"/>
      <c r="C1648" s="36"/>
      <c r="D1648" s="36"/>
      <c r="E1648" s="36"/>
      <c r="F1648" s="36"/>
      <c r="G1648" s="36"/>
      <c r="H1648" s="36"/>
      <c r="I1648" s="36"/>
      <c r="J1648" s="36"/>
      <c r="K1648" s="36"/>
      <c r="L1648" s="37"/>
      <c r="M1648" s="36"/>
      <c r="N1648" s="36"/>
      <c r="O1648" s="38"/>
      <c r="P1648" s="7"/>
      <c r="Q1648" s="12">
        <f>+IF(IFERROR(VLOOKUP(Tabla3[[#This Row],[Column14]],Tabla4[[NIT]:[TOTAL CREDITO]],3,FALSE),0)="",0,IFERROR(VLOOKUP(Tabla3[[#This Row],[Column14]],Tabla4[[NIT]:[TOTAL CREDITO]],3,FALSE),0))</f>
        <v>0</v>
      </c>
      <c r="R1648" s="9">
        <f>+IFERROR(VLOOKUP(Tabla3[[#This Row],[Column14]],Tabla4[[NIT]:[TOTAL CREDITO]],6,FALSE),0)</f>
        <v>0</v>
      </c>
      <c r="S16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8" s="5"/>
      <c r="AL1648"/>
    </row>
    <row r="1649" spans="1:38" ht="15" customHeight="1">
      <c r="A1649" s="36"/>
      <c r="B1649" s="37"/>
      <c r="C1649" s="36"/>
      <c r="D1649" s="36"/>
      <c r="E1649" s="36"/>
      <c r="F1649" s="36"/>
      <c r="G1649" s="36"/>
      <c r="H1649" s="36"/>
      <c r="I1649" s="36"/>
      <c r="J1649" s="36"/>
      <c r="K1649" s="36"/>
      <c r="L1649" s="37"/>
      <c r="M1649" s="36"/>
      <c r="N1649" s="36"/>
      <c r="O1649" s="38"/>
      <c r="P1649" s="7"/>
      <c r="Q1649" s="12">
        <f>+IF(IFERROR(VLOOKUP(Tabla3[[#This Row],[Column14]],Tabla4[[NIT]:[TOTAL CREDITO]],3,FALSE),0)="",0,IFERROR(VLOOKUP(Tabla3[[#This Row],[Column14]],Tabla4[[NIT]:[TOTAL CREDITO]],3,FALSE),0))</f>
        <v>0</v>
      </c>
      <c r="R1649" s="9">
        <f>+IFERROR(VLOOKUP(Tabla3[[#This Row],[Column14]],Tabla4[[NIT]:[TOTAL CREDITO]],6,FALSE),0)</f>
        <v>0</v>
      </c>
      <c r="S16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49" s="5"/>
      <c r="AL1649"/>
    </row>
    <row r="1650" spans="1:38" ht="15" customHeight="1">
      <c r="A1650" s="36"/>
      <c r="B1650" s="37"/>
      <c r="C1650" s="36"/>
      <c r="D1650" s="36"/>
      <c r="E1650" s="36"/>
      <c r="F1650" s="36"/>
      <c r="G1650" s="36"/>
      <c r="H1650" s="36"/>
      <c r="I1650" s="36"/>
      <c r="J1650" s="36"/>
      <c r="K1650" s="36"/>
      <c r="L1650" s="37"/>
      <c r="M1650" s="36"/>
      <c r="N1650" s="36"/>
      <c r="O1650" s="38"/>
      <c r="P1650" s="7"/>
      <c r="Q1650" s="12">
        <f>+IF(IFERROR(VLOOKUP(Tabla3[[#This Row],[Column14]],Tabla4[[NIT]:[TOTAL CREDITO]],3,FALSE),0)="",0,IFERROR(VLOOKUP(Tabla3[[#This Row],[Column14]],Tabla4[[NIT]:[TOTAL CREDITO]],3,FALSE),0))</f>
        <v>0</v>
      </c>
      <c r="R1650" s="9">
        <f>+IFERROR(VLOOKUP(Tabla3[[#This Row],[Column14]],Tabla4[[NIT]:[TOTAL CREDITO]],6,FALSE),0)</f>
        <v>0</v>
      </c>
      <c r="S16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0" s="5"/>
      <c r="AL1650"/>
    </row>
    <row r="1651" spans="1:38" ht="15" customHeight="1">
      <c r="A1651" s="36"/>
      <c r="B1651" s="37"/>
      <c r="C1651" s="36"/>
      <c r="D1651" s="36"/>
      <c r="E1651" s="36"/>
      <c r="F1651" s="36"/>
      <c r="G1651" s="36"/>
      <c r="H1651" s="36"/>
      <c r="I1651" s="36"/>
      <c r="J1651" s="36"/>
      <c r="K1651" s="36"/>
      <c r="L1651" s="37"/>
      <c r="M1651" s="36"/>
      <c r="N1651" s="36"/>
      <c r="O1651" s="38"/>
      <c r="P1651" s="7"/>
      <c r="Q1651" s="12">
        <f>+IF(IFERROR(VLOOKUP(Tabla3[[#This Row],[Column14]],Tabla4[[NIT]:[TOTAL CREDITO]],3,FALSE),0)="",0,IFERROR(VLOOKUP(Tabla3[[#This Row],[Column14]],Tabla4[[NIT]:[TOTAL CREDITO]],3,FALSE),0))</f>
        <v>0</v>
      </c>
      <c r="R1651" s="9">
        <f>+IFERROR(VLOOKUP(Tabla3[[#This Row],[Column14]],Tabla4[[NIT]:[TOTAL CREDITO]],6,FALSE),0)</f>
        <v>0</v>
      </c>
      <c r="S16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1" s="5"/>
      <c r="AL1651"/>
    </row>
    <row r="1652" spans="1:38" ht="15" customHeight="1">
      <c r="A1652" s="36"/>
      <c r="B1652" s="37"/>
      <c r="C1652" s="36"/>
      <c r="D1652" s="36"/>
      <c r="E1652" s="36"/>
      <c r="F1652" s="36"/>
      <c r="G1652" s="36"/>
      <c r="H1652" s="36"/>
      <c r="I1652" s="36"/>
      <c r="J1652" s="36"/>
      <c r="K1652" s="36"/>
      <c r="L1652" s="37"/>
      <c r="M1652" s="36"/>
      <c r="N1652" s="36"/>
      <c r="O1652" s="38"/>
      <c r="P1652" s="7"/>
      <c r="Q1652" s="12">
        <f>+IF(IFERROR(VLOOKUP(Tabla3[[#This Row],[Column14]],Tabla4[[NIT]:[TOTAL CREDITO]],3,FALSE),0)="",0,IFERROR(VLOOKUP(Tabla3[[#This Row],[Column14]],Tabla4[[NIT]:[TOTAL CREDITO]],3,FALSE),0))</f>
        <v>0</v>
      </c>
      <c r="R1652" s="9">
        <f>+IFERROR(VLOOKUP(Tabla3[[#This Row],[Column14]],Tabla4[[NIT]:[TOTAL CREDITO]],6,FALSE),0)</f>
        <v>0</v>
      </c>
      <c r="S16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2" s="5"/>
      <c r="AL1652"/>
    </row>
    <row r="1653" spans="1:38" ht="15" customHeight="1">
      <c r="A1653" s="36"/>
      <c r="B1653" s="37"/>
      <c r="C1653" s="36"/>
      <c r="D1653" s="36"/>
      <c r="E1653" s="36"/>
      <c r="F1653" s="36"/>
      <c r="G1653" s="36"/>
      <c r="H1653" s="36"/>
      <c r="I1653" s="36"/>
      <c r="J1653" s="36"/>
      <c r="K1653" s="36"/>
      <c r="L1653" s="37"/>
      <c r="M1653" s="36"/>
      <c r="N1653" s="36"/>
      <c r="O1653" s="38"/>
      <c r="P1653" s="7"/>
      <c r="Q1653" s="12">
        <f>+IF(IFERROR(VLOOKUP(Tabla3[[#This Row],[Column14]],Tabla4[[NIT]:[TOTAL CREDITO]],3,FALSE),0)="",0,IFERROR(VLOOKUP(Tabla3[[#This Row],[Column14]],Tabla4[[NIT]:[TOTAL CREDITO]],3,FALSE),0))</f>
        <v>0</v>
      </c>
      <c r="R1653" s="9">
        <f>+IFERROR(VLOOKUP(Tabla3[[#This Row],[Column14]],Tabla4[[NIT]:[TOTAL CREDITO]],6,FALSE),0)</f>
        <v>0</v>
      </c>
      <c r="S16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3" s="5"/>
      <c r="AL1653"/>
    </row>
    <row r="1654" spans="1:38" ht="15" customHeight="1">
      <c r="A1654" s="36"/>
      <c r="B1654" s="37"/>
      <c r="C1654" s="36"/>
      <c r="D1654" s="36"/>
      <c r="E1654" s="36"/>
      <c r="F1654" s="36"/>
      <c r="G1654" s="36"/>
      <c r="H1654" s="36"/>
      <c r="I1654" s="36"/>
      <c r="J1654" s="36"/>
      <c r="K1654" s="36"/>
      <c r="L1654" s="37"/>
      <c r="M1654" s="36"/>
      <c r="N1654" s="36"/>
      <c r="O1654" s="38"/>
      <c r="P1654" s="7"/>
      <c r="Q1654" s="12">
        <f>+IF(IFERROR(VLOOKUP(Tabla3[[#This Row],[Column14]],Tabla4[[NIT]:[TOTAL CREDITO]],3,FALSE),0)="",0,IFERROR(VLOOKUP(Tabla3[[#This Row],[Column14]],Tabla4[[NIT]:[TOTAL CREDITO]],3,FALSE),0))</f>
        <v>0</v>
      </c>
      <c r="R1654" s="9">
        <f>+IFERROR(VLOOKUP(Tabla3[[#This Row],[Column14]],Tabla4[[NIT]:[TOTAL CREDITO]],6,FALSE),0)</f>
        <v>0</v>
      </c>
      <c r="S16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4" s="5"/>
      <c r="AL1654"/>
    </row>
    <row r="1655" spans="1:38" ht="15" customHeight="1">
      <c r="A1655" s="36"/>
      <c r="B1655" s="37"/>
      <c r="C1655" s="36"/>
      <c r="D1655" s="36"/>
      <c r="E1655" s="36"/>
      <c r="F1655" s="36"/>
      <c r="G1655" s="36"/>
      <c r="H1655" s="36"/>
      <c r="I1655" s="36"/>
      <c r="J1655" s="36"/>
      <c r="K1655" s="36"/>
      <c r="L1655" s="37"/>
      <c r="M1655" s="36"/>
      <c r="N1655" s="36"/>
      <c r="O1655" s="38"/>
      <c r="P1655" s="7"/>
      <c r="Q1655" s="12">
        <f>+IF(IFERROR(VLOOKUP(Tabla3[[#This Row],[Column14]],Tabla4[[NIT]:[TOTAL CREDITO]],3,FALSE),0)="",0,IFERROR(VLOOKUP(Tabla3[[#This Row],[Column14]],Tabla4[[NIT]:[TOTAL CREDITO]],3,FALSE),0))</f>
        <v>0</v>
      </c>
      <c r="R1655" s="9">
        <f>+IFERROR(VLOOKUP(Tabla3[[#This Row],[Column14]],Tabla4[[NIT]:[TOTAL CREDITO]],6,FALSE),0)</f>
        <v>0</v>
      </c>
      <c r="S16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5" s="5"/>
      <c r="AL1655"/>
    </row>
    <row r="1656" spans="1:38" ht="15" customHeight="1">
      <c r="A1656" s="36"/>
      <c r="B1656" s="37"/>
      <c r="C1656" s="36"/>
      <c r="D1656" s="36"/>
      <c r="E1656" s="36"/>
      <c r="F1656" s="36"/>
      <c r="G1656" s="36"/>
      <c r="H1656" s="36"/>
      <c r="I1656" s="36"/>
      <c r="J1656" s="36"/>
      <c r="K1656" s="36"/>
      <c r="L1656" s="37"/>
      <c r="M1656" s="36"/>
      <c r="N1656" s="36"/>
      <c r="O1656" s="38"/>
      <c r="P1656" s="7"/>
      <c r="Q1656" s="12">
        <f>+IF(IFERROR(VLOOKUP(Tabla3[[#This Row],[Column14]],Tabla4[[NIT]:[TOTAL CREDITO]],3,FALSE),0)="",0,IFERROR(VLOOKUP(Tabla3[[#This Row],[Column14]],Tabla4[[NIT]:[TOTAL CREDITO]],3,FALSE),0))</f>
        <v>0</v>
      </c>
      <c r="R1656" s="9">
        <f>+IFERROR(VLOOKUP(Tabla3[[#This Row],[Column14]],Tabla4[[NIT]:[TOTAL CREDITO]],6,FALSE),0)</f>
        <v>0</v>
      </c>
      <c r="S16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6" s="5"/>
      <c r="AL1656"/>
    </row>
    <row r="1657" spans="1:38" ht="15" customHeight="1">
      <c r="A1657" s="36"/>
      <c r="B1657" s="37"/>
      <c r="C1657" s="36"/>
      <c r="D1657" s="36"/>
      <c r="E1657" s="36"/>
      <c r="F1657" s="36"/>
      <c r="G1657" s="36"/>
      <c r="H1657" s="36"/>
      <c r="I1657" s="36"/>
      <c r="J1657" s="36"/>
      <c r="K1657" s="36"/>
      <c r="L1657" s="37"/>
      <c r="M1657" s="36"/>
      <c r="N1657" s="36"/>
      <c r="O1657" s="38"/>
      <c r="P1657" s="7"/>
      <c r="Q1657" s="12">
        <f>+IF(IFERROR(VLOOKUP(Tabla3[[#This Row],[Column14]],Tabla4[[NIT]:[TOTAL CREDITO]],3,FALSE),0)="",0,IFERROR(VLOOKUP(Tabla3[[#This Row],[Column14]],Tabla4[[NIT]:[TOTAL CREDITO]],3,FALSE),0))</f>
        <v>0</v>
      </c>
      <c r="R1657" s="9">
        <f>+IFERROR(VLOOKUP(Tabla3[[#This Row],[Column14]],Tabla4[[NIT]:[TOTAL CREDITO]],6,FALSE),0)</f>
        <v>0</v>
      </c>
      <c r="S16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7" s="5"/>
      <c r="AL1657"/>
    </row>
    <row r="1658" spans="1:38" ht="15" customHeight="1">
      <c r="A1658" s="36"/>
      <c r="B1658" s="37"/>
      <c r="C1658" s="36"/>
      <c r="D1658" s="36"/>
      <c r="E1658" s="36"/>
      <c r="F1658" s="36"/>
      <c r="G1658" s="36"/>
      <c r="H1658" s="36"/>
      <c r="I1658" s="36"/>
      <c r="J1658" s="36"/>
      <c r="K1658" s="36"/>
      <c r="L1658" s="37"/>
      <c r="M1658" s="36"/>
      <c r="N1658" s="36"/>
      <c r="O1658" s="38"/>
      <c r="P1658" s="7"/>
      <c r="Q1658" s="12">
        <f>+IF(IFERROR(VLOOKUP(Tabla3[[#This Row],[Column14]],Tabla4[[NIT]:[TOTAL CREDITO]],3,FALSE),0)="",0,IFERROR(VLOOKUP(Tabla3[[#This Row],[Column14]],Tabla4[[NIT]:[TOTAL CREDITO]],3,FALSE),0))</f>
        <v>0</v>
      </c>
      <c r="R1658" s="9">
        <f>+IFERROR(VLOOKUP(Tabla3[[#This Row],[Column14]],Tabla4[[NIT]:[TOTAL CREDITO]],6,FALSE),0)</f>
        <v>0</v>
      </c>
      <c r="S16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8" s="5"/>
      <c r="AL1658"/>
    </row>
    <row r="1659" spans="1:38" ht="15" customHeight="1">
      <c r="A1659" s="36"/>
      <c r="B1659" s="37"/>
      <c r="C1659" s="36"/>
      <c r="D1659" s="36"/>
      <c r="E1659" s="36"/>
      <c r="F1659" s="36"/>
      <c r="G1659" s="36"/>
      <c r="H1659" s="36"/>
      <c r="I1659" s="36"/>
      <c r="J1659" s="36"/>
      <c r="K1659" s="36"/>
      <c r="L1659" s="37"/>
      <c r="M1659" s="36"/>
      <c r="N1659" s="36"/>
      <c r="O1659" s="38"/>
      <c r="P1659" s="7"/>
      <c r="Q1659" s="12">
        <f>+IF(IFERROR(VLOOKUP(Tabla3[[#This Row],[Column14]],Tabla4[[NIT]:[TOTAL CREDITO]],3,FALSE),0)="",0,IFERROR(VLOOKUP(Tabla3[[#This Row],[Column14]],Tabla4[[NIT]:[TOTAL CREDITO]],3,FALSE),0))</f>
        <v>0</v>
      </c>
      <c r="R1659" s="9">
        <f>+IFERROR(VLOOKUP(Tabla3[[#This Row],[Column14]],Tabla4[[NIT]:[TOTAL CREDITO]],6,FALSE),0)</f>
        <v>0</v>
      </c>
      <c r="S16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59" s="5"/>
      <c r="AL1659"/>
    </row>
    <row r="1660" spans="1:38" ht="15" customHeight="1">
      <c r="A1660" s="36"/>
      <c r="B1660" s="37"/>
      <c r="C1660" s="36"/>
      <c r="D1660" s="36"/>
      <c r="E1660" s="36"/>
      <c r="F1660" s="36"/>
      <c r="G1660" s="36"/>
      <c r="H1660" s="36"/>
      <c r="I1660" s="36"/>
      <c r="J1660" s="36"/>
      <c r="K1660" s="36"/>
      <c r="L1660" s="37"/>
      <c r="M1660" s="36"/>
      <c r="N1660" s="36"/>
      <c r="O1660" s="38"/>
      <c r="P1660" s="7"/>
      <c r="Q1660" s="12">
        <f>+IF(IFERROR(VLOOKUP(Tabla3[[#This Row],[Column14]],Tabla4[[NIT]:[TOTAL CREDITO]],3,FALSE),0)="",0,IFERROR(VLOOKUP(Tabla3[[#This Row],[Column14]],Tabla4[[NIT]:[TOTAL CREDITO]],3,FALSE),0))</f>
        <v>0</v>
      </c>
      <c r="R1660" s="9">
        <f>+IFERROR(VLOOKUP(Tabla3[[#This Row],[Column14]],Tabla4[[NIT]:[TOTAL CREDITO]],6,FALSE),0)</f>
        <v>0</v>
      </c>
      <c r="S16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0" s="5"/>
      <c r="AL1660"/>
    </row>
    <row r="1661" spans="1:38" ht="15" customHeight="1">
      <c r="A1661" s="36"/>
      <c r="B1661" s="37"/>
      <c r="C1661" s="36"/>
      <c r="D1661" s="36"/>
      <c r="E1661" s="36"/>
      <c r="F1661" s="36"/>
      <c r="G1661" s="36"/>
      <c r="H1661" s="36"/>
      <c r="I1661" s="36"/>
      <c r="J1661" s="36"/>
      <c r="K1661" s="36"/>
      <c r="L1661" s="37"/>
      <c r="M1661" s="36"/>
      <c r="N1661" s="36"/>
      <c r="O1661" s="38"/>
      <c r="P1661" s="7"/>
      <c r="Q1661" s="12">
        <f>+IF(IFERROR(VLOOKUP(Tabla3[[#This Row],[Column14]],Tabla4[[NIT]:[TOTAL CREDITO]],3,FALSE),0)="",0,IFERROR(VLOOKUP(Tabla3[[#This Row],[Column14]],Tabla4[[NIT]:[TOTAL CREDITO]],3,FALSE),0))</f>
        <v>0</v>
      </c>
      <c r="R1661" s="9">
        <f>+IFERROR(VLOOKUP(Tabla3[[#This Row],[Column14]],Tabla4[[NIT]:[TOTAL CREDITO]],6,FALSE),0)</f>
        <v>0</v>
      </c>
      <c r="S16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1" s="5"/>
      <c r="AL1661"/>
    </row>
    <row r="1662" spans="1:38" ht="15" customHeight="1">
      <c r="A1662" s="36"/>
      <c r="B1662" s="37"/>
      <c r="C1662" s="36"/>
      <c r="D1662" s="36"/>
      <c r="E1662" s="36"/>
      <c r="F1662" s="36"/>
      <c r="G1662" s="36"/>
      <c r="H1662" s="36"/>
      <c r="I1662" s="36"/>
      <c r="J1662" s="36"/>
      <c r="K1662" s="36"/>
      <c r="L1662" s="37"/>
      <c r="M1662" s="36"/>
      <c r="N1662" s="36"/>
      <c r="O1662" s="38"/>
      <c r="P1662" s="7"/>
      <c r="Q1662" s="12">
        <f>+IF(IFERROR(VLOOKUP(Tabla3[[#This Row],[Column14]],Tabla4[[NIT]:[TOTAL CREDITO]],3,FALSE),0)="",0,IFERROR(VLOOKUP(Tabla3[[#This Row],[Column14]],Tabla4[[NIT]:[TOTAL CREDITO]],3,FALSE),0))</f>
        <v>0</v>
      </c>
      <c r="R1662" s="9">
        <f>+IFERROR(VLOOKUP(Tabla3[[#This Row],[Column14]],Tabla4[[NIT]:[TOTAL CREDITO]],6,FALSE),0)</f>
        <v>0</v>
      </c>
      <c r="S16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2" s="5"/>
      <c r="AL1662"/>
    </row>
    <row r="1663" spans="1:38" ht="15" customHeight="1">
      <c r="A1663" s="39"/>
      <c r="B1663" s="40"/>
      <c r="C1663" s="39"/>
      <c r="D1663" s="39"/>
      <c r="E1663" s="39"/>
      <c r="F1663" s="39"/>
      <c r="G1663" s="39"/>
      <c r="H1663" s="39"/>
      <c r="I1663" s="39"/>
      <c r="J1663" s="39"/>
      <c r="K1663" s="39"/>
      <c r="L1663" s="40"/>
      <c r="M1663" s="39"/>
      <c r="N1663" s="39"/>
      <c r="O1663" s="41"/>
      <c r="P1663" s="7"/>
      <c r="Q1663" s="12">
        <f>+IF(IFERROR(VLOOKUP(Tabla3[[#This Row],[Column14]],Tabla4[[NIT]:[TOTAL CREDITO]],3,FALSE),0)="",0,IFERROR(VLOOKUP(Tabla3[[#This Row],[Column14]],Tabla4[[NIT]:[TOTAL CREDITO]],3,FALSE),0))</f>
        <v>0</v>
      </c>
      <c r="R1663" s="9">
        <f>+IFERROR(VLOOKUP(Tabla3[[#This Row],[Column14]],Tabla4[[NIT]:[TOTAL CREDITO]],6,FALSE),0)</f>
        <v>0</v>
      </c>
      <c r="S16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3" s="5"/>
      <c r="AL1663"/>
    </row>
    <row r="1664" spans="1:38" ht="15" customHeight="1">
      <c r="A1664" s="30"/>
      <c r="B1664" s="31"/>
      <c r="C1664" s="30"/>
      <c r="D1664" s="30"/>
      <c r="E1664" s="30"/>
      <c r="F1664" s="30"/>
      <c r="G1664" s="30"/>
      <c r="H1664" s="30"/>
      <c r="I1664" s="30"/>
      <c r="J1664" s="30"/>
      <c r="K1664" s="30"/>
      <c r="L1664" s="31"/>
      <c r="M1664" s="30"/>
      <c r="N1664" s="30"/>
      <c r="O1664" s="32"/>
      <c r="P1664" s="7"/>
      <c r="Q1664" s="12">
        <f>+IF(IFERROR(VLOOKUP(Tabla3[[#This Row],[Column14]],Tabla4[[NIT]:[TOTAL CREDITO]],3,FALSE),0)="",0,IFERROR(VLOOKUP(Tabla3[[#This Row],[Column14]],Tabla4[[NIT]:[TOTAL CREDITO]],3,FALSE),0))</f>
        <v>0</v>
      </c>
      <c r="R1664" s="9">
        <f>+IFERROR(VLOOKUP(Tabla3[[#This Row],[Column14]],Tabla4[[NIT]:[TOTAL CREDITO]],6,FALSE),0)</f>
        <v>0</v>
      </c>
      <c r="S16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4" s="5"/>
      <c r="AL1664"/>
    </row>
    <row r="1665" spans="1:38" ht="15" customHeight="1">
      <c r="A1665" s="30"/>
      <c r="B1665" s="31"/>
      <c r="C1665" s="30"/>
      <c r="D1665" s="30"/>
      <c r="E1665" s="30"/>
      <c r="F1665" s="30"/>
      <c r="G1665" s="30"/>
      <c r="H1665" s="30"/>
      <c r="I1665" s="30"/>
      <c r="J1665" s="30"/>
      <c r="K1665" s="30"/>
      <c r="L1665" s="31"/>
      <c r="M1665" s="30"/>
      <c r="N1665" s="30"/>
      <c r="O1665" s="32"/>
      <c r="P1665" s="7"/>
      <c r="Q1665" s="12">
        <f>+IF(IFERROR(VLOOKUP(Tabla3[[#This Row],[Column14]],Tabla4[[NIT]:[TOTAL CREDITO]],3,FALSE),0)="",0,IFERROR(VLOOKUP(Tabla3[[#This Row],[Column14]],Tabla4[[NIT]:[TOTAL CREDITO]],3,FALSE),0))</f>
        <v>0</v>
      </c>
      <c r="R1665" s="9">
        <f>+IFERROR(VLOOKUP(Tabla3[[#This Row],[Column14]],Tabla4[[NIT]:[TOTAL CREDITO]],6,FALSE),0)</f>
        <v>0</v>
      </c>
      <c r="S16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5" s="5"/>
      <c r="AL1665"/>
    </row>
    <row r="1666" spans="1:38" ht="15" customHeight="1">
      <c r="A1666" s="30"/>
      <c r="B1666" s="31"/>
      <c r="C1666" s="30"/>
      <c r="D1666" s="30"/>
      <c r="E1666" s="30"/>
      <c r="F1666" s="30"/>
      <c r="G1666" s="30"/>
      <c r="H1666" s="30"/>
      <c r="I1666" s="30"/>
      <c r="J1666" s="30"/>
      <c r="K1666" s="30"/>
      <c r="L1666" s="31"/>
      <c r="M1666" s="30"/>
      <c r="N1666" s="30"/>
      <c r="O1666" s="32"/>
      <c r="P1666" s="7"/>
      <c r="Q1666" s="12">
        <f>+IF(IFERROR(VLOOKUP(Tabla3[[#This Row],[Column14]],Tabla4[[NIT]:[TOTAL CREDITO]],3,FALSE),0)="",0,IFERROR(VLOOKUP(Tabla3[[#This Row],[Column14]],Tabla4[[NIT]:[TOTAL CREDITO]],3,FALSE),0))</f>
        <v>0</v>
      </c>
      <c r="R1666" s="9">
        <f>+IFERROR(VLOOKUP(Tabla3[[#This Row],[Column14]],Tabla4[[NIT]:[TOTAL CREDITO]],6,FALSE),0)</f>
        <v>0</v>
      </c>
      <c r="S16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6" s="5"/>
      <c r="AL1666"/>
    </row>
    <row r="1667" spans="1:38" ht="15" customHeight="1">
      <c r="A1667" s="30"/>
      <c r="B1667" s="31"/>
      <c r="C1667" s="30"/>
      <c r="D1667" s="30"/>
      <c r="E1667" s="30"/>
      <c r="F1667" s="30"/>
      <c r="G1667" s="30"/>
      <c r="H1667" s="30"/>
      <c r="I1667" s="30"/>
      <c r="J1667" s="30"/>
      <c r="K1667" s="30"/>
      <c r="L1667" s="31"/>
      <c r="M1667" s="30"/>
      <c r="N1667" s="30"/>
      <c r="O1667" s="32"/>
      <c r="P1667" s="7"/>
      <c r="Q1667" s="12">
        <f>+IF(IFERROR(VLOOKUP(Tabla3[[#This Row],[Column14]],Tabla4[[NIT]:[TOTAL CREDITO]],3,FALSE),0)="",0,IFERROR(VLOOKUP(Tabla3[[#This Row],[Column14]],Tabla4[[NIT]:[TOTAL CREDITO]],3,FALSE),0))</f>
        <v>0</v>
      </c>
      <c r="R1667" s="9">
        <f>+IFERROR(VLOOKUP(Tabla3[[#This Row],[Column14]],Tabla4[[NIT]:[TOTAL CREDITO]],6,FALSE),0)</f>
        <v>0</v>
      </c>
      <c r="S16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7" s="5"/>
      <c r="AL1667"/>
    </row>
    <row r="1668" spans="1:38" ht="15" customHeight="1">
      <c r="A1668" s="30"/>
      <c r="B1668" s="31"/>
      <c r="C1668" s="30"/>
      <c r="D1668" s="30"/>
      <c r="E1668" s="30"/>
      <c r="F1668" s="30"/>
      <c r="G1668" s="30"/>
      <c r="H1668" s="30"/>
      <c r="I1668" s="30"/>
      <c r="J1668" s="30"/>
      <c r="K1668" s="30"/>
      <c r="L1668" s="31"/>
      <c r="M1668" s="30"/>
      <c r="N1668" s="30"/>
      <c r="O1668" s="32"/>
      <c r="P1668" s="7"/>
      <c r="Q1668" s="12">
        <f>+IF(IFERROR(VLOOKUP(Tabla3[[#This Row],[Column14]],Tabla4[[NIT]:[TOTAL CREDITO]],3,FALSE),0)="",0,IFERROR(VLOOKUP(Tabla3[[#This Row],[Column14]],Tabla4[[NIT]:[TOTAL CREDITO]],3,FALSE),0))</f>
        <v>0</v>
      </c>
      <c r="R1668" s="9">
        <f>+IFERROR(VLOOKUP(Tabla3[[#This Row],[Column14]],Tabla4[[NIT]:[TOTAL CREDITO]],6,FALSE),0)</f>
        <v>0</v>
      </c>
      <c r="S16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8" s="5"/>
      <c r="AL1668"/>
    </row>
    <row r="1669" spans="1:38" ht="15" customHeight="1">
      <c r="A1669" s="30"/>
      <c r="B1669" s="31"/>
      <c r="C1669" s="30"/>
      <c r="D1669" s="30"/>
      <c r="E1669" s="30"/>
      <c r="F1669" s="30"/>
      <c r="G1669" s="30"/>
      <c r="H1669" s="30"/>
      <c r="I1669" s="30"/>
      <c r="J1669" s="30"/>
      <c r="K1669" s="30"/>
      <c r="L1669" s="31"/>
      <c r="M1669" s="30"/>
      <c r="N1669" s="30"/>
      <c r="O1669" s="32"/>
      <c r="P1669" s="7"/>
      <c r="Q1669" s="12">
        <f>+IF(IFERROR(VLOOKUP(Tabla3[[#This Row],[Column14]],Tabla4[[NIT]:[TOTAL CREDITO]],3,FALSE),0)="",0,IFERROR(VLOOKUP(Tabla3[[#This Row],[Column14]],Tabla4[[NIT]:[TOTAL CREDITO]],3,FALSE),0))</f>
        <v>0</v>
      </c>
      <c r="R1669" s="9">
        <f>+IFERROR(VLOOKUP(Tabla3[[#This Row],[Column14]],Tabla4[[NIT]:[TOTAL CREDITO]],6,FALSE),0)</f>
        <v>0</v>
      </c>
      <c r="S16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69" s="5"/>
      <c r="AL1669"/>
    </row>
    <row r="1670" spans="1:38" ht="15" customHeight="1">
      <c r="A1670" s="30"/>
      <c r="B1670" s="31"/>
      <c r="C1670" s="30"/>
      <c r="D1670" s="30"/>
      <c r="E1670" s="30"/>
      <c r="F1670" s="30"/>
      <c r="G1670" s="30"/>
      <c r="H1670" s="30"/>
      <c r="I1670" s="30"/>
      <c r="J1670" s="30"/>
      <c r="K1670" s="30"/>
      <c r="L1670" s="31"/>
      <c r="M1670" s="30"/>
      <c r="N1670" s="30"/>
      <c r="O1670" s="32"/>
      <c r="P1670" s="7"/>
      <c r="Q1670" s="12">
        <f>+IF(IFERROR(VLOOKUP(Tabla3[[#This Row],[Column14]],Tabla4[[NIT]:[TOTAL CREDITO]],3,FALSE),0)="",0,IFERROR(VLOOKUP(Tabla3[[#This Row],[Column14]],Tabla4[[NIT]:[TOTAL CREDITO]],3,FALSE),0))</f>
        <v>0</v>
      </c>
      <c r="R1670" s="9">
        <f>+IFERROR(VLOOKUP(Tabla3[[#This Row],[Column14]],Tabla4[[NIT]:[TOTAL CREDITO]],6,FALSE),0)</f>
        <v>0</v>
      </c>
      <c r="S16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0" s="5"/>
      <c r="AL1670"/>
    </row>
    <row r="1671" spans="1:38" ht="15" customHeight="1">
      <c r="A1671" s="30"/>
      <c r="B1671" s="31"/>
      <c r="C1671" s="30"/>
      <c r="D1671" s="30"/>
      <c r="E1671" s="30"/>
      <c r="F1671" s="30"/>
      <c r="G1671" s="30"/>
      <c r="H1671" s="30"/>
      <c r="I1671" s="30"/>
      <c r="J1671" s="30"/>
      <c r="K1671" s="30"/>
      <c r="L1671" s="31"/>
      <c r="M1671" s="30"/>
      <c r="N1671" s="30"/>
      <c r="O1671" s="32"/>
      <c r="P1671" s="7"/>
      <c r="Q1671" s="12">
        <f>+IF(IFERROR(VLOOKUP(Tabla3[[#This Row],[Column14]],Tabla4[[NIT]:[TOTAL CREDITO]],3,FALSE),0)="",0,IFERROR(VLOOKUP(Tabla3[[#This Row],[Column14]],Tabla4[[NIT]:[TOTAL CREDITO]],3,FALSE),0))</f>
        <v>0</v>
      </c>
      <c r="R1671" s="9">
        <f>+IFERROR(VLOOKUP(Tabla3[[#This Row],[Column14]],Tabla4[[NIT]:[TOTAL CREDITO]],6,FALSE),0)</f>
        <v>0</v>
      </c>
      <c r="S16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1" s="5"/>
      <c r="AL1671"/>
    </row>
    <row r="1672" spans="1:38" ht="15" customHeight="1">
      <c r="A1672" s="30"/>
      <c r="B1672" s="31"/>
      <c r="C1672" s="30"/>
      <c r="D1672" s="30"/>
      <c r="E1672" s="30"/>
      <c r="F1672" s="30"/>
      <c r="G1672" s="30"/>
      <c r="H1672" s="30"/>
      <c r="I1672" s="30"/>
      <c r="J1672" s="30"/>
      <c r="K1672" s="30"/>
      <c r="L1672" s="31"/>
      <c r="M1672" s="30"/>
      <c r="N1672" s="30"/>
      <c r="O1672" s="32"/>
      <c r="P1672" s="7"/>
      <c r="Q1672" s="12">
        <f>+IF(IFERROR(VLOOKUP(Tabla3[[#This Row],[Column14]],Tabla4[[NIT]:[TOTAL CREDITO]],3,FALSE),0)="",0,IFERROR(VLOOKUP(Tabla3[[#This Row],[Column14]],Tabla4[[NIT]:[TOTAL CREDITO]],3,FALSE),0))</f>
        <v>0</v>
      </c>
      <c r="R1672" s="9">
        <f>+IFERROR(VLOOKUP(Tabla3[[#This Row],[Column14]],Tabla4[[NIT]:[TOTAL CREDITO]],6,FALSE),0)</f>
        <v>0</v>
      </c>
      <c r="S16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2" s="5"/>
      <c r="AL1672"/>
    </row>
    <row r="1673" spans="1:38" ht="15" customHeight="1">
      <c r="A1673" s="30"/>
      <c r="B1673" s="31"/>
      <c r="C1673" s="30"/>
      <c r="D1673" s="30"/>
      <c r="E1673" s="30"/>
      <c r="F1673" s="30"/>
      <c r="G1673" s="30"/>
      <c r="H1673" s="30"/>
      <c r="I1673" s="30"/>
      <c r="J1673" s="30"/>
      <c r="K1673" s="30"/>
      <c r="L1673" s="31"/>
      <c r="M1673" s="30"/>
      <c r="N1673" s="30"/>
      <c r="O1673" s="32"/>
      <c r="P1673" s="7"/>
      <c r="Q1673" s="12">
        <f>+IF(IFERROR(VLOOKUP(Tabla3[[#This Row],[Column14]],Tabla4[[NIT]:[TOTAL CREDITO]],3,FALSE),0)="",0,IFERROR(VLOOKUP(Tabla3[[#This Row],[Column14]],Tabla4[[NIT]:[TOTAL CREDITO]],3,FALSE),0))</f>
        <v>0</v>
      </c>
      <c r="R1673" s="9">
        <f>+IFERROR(VLOOKUP(Tabla3[[#This Row],[Column14]],Tabla4[[NIT]:[TOTAL CREDITO]],6,FALSE),0)</f>
        <v>0</v>
      </c>
      <c r="S16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3" s="5"/>
      <c r="AL1673"/>
    </row>
    <row r="1674" spans="1:38" ht="15" customHeight="1">
      <c r="A1674" s="30"/>
      <c r="B1674" s="31"/>
      <c r="C1674" s="30"/>
      <c r="D1674" s="30"/>
      <c r="E1674" s="30"/>
      <c r="F1674" s="30"/>
      <c r="G1674" s="30"/>
      <c r="H1674" s="30"/>
      <c r="I1674" s="30"/>
      <c r="J1674" s="30"/>
      <c r="K1674" s="30"/>
      <c r="L1674" s="31"/>
      <c r="M1674" s="30"/>
      <c r="N1674" s="30"/>
      <c r="O1674" s="32"/>
      <c r="P1674" s="7"/>
      <c r="Q1674" s="12">
        <f>+IF(IFERROR(VLOOKUP(Tabla3[[#This Row],[Column14]],Tabla4[[NIT]:[TOTAL CREDITO]],3,FALSE),0)="",0,IFERROR(VLOOKUP(Tabla3[[#This Row],[Column14]],Tabla4[[NIT]:[TOTAL CREDITO]],3,FALSE),0))</f>
        <v>0</v>
      </c>
      <c r="R1674" s="9">
        <f>+IFERROR(VLOOKUP(Tabla3[[#This Row],[Column14]],Tabla4[[NIT]:[TOTAL CREDITO]],6,FALSE),0)</f>
        <v>0</v>
      </c>
      <c r="S16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4" s="5"/>
      <c r="AL1674"/>
    </row>
    <row r="1675" spans="1:38" ht="15" customHeight="1">
      <c r="A1675" s="30"/>
      <c r="B1675" s="31"/>
      <c r="C1675" s="30"/>
      <c r="D1675" s="30"/>
      <c r="E1675" s="30"/>
      <c r="F1675" s="30"/>
      <c r="G1675" s="30"/>
      <c r="H1675" s="30"/>
      <c r="I1675" s="30"/>
      <c r="J1675" s="30"/>
      <c r="K1675" s="30"/>
      <c r="L1675" s="31"/>
      <c r="M1675" s="30"/>
      <c r="N1675" s="30"/>
      <c r="O1675" s="32"/>
      <c r="P1675" s="7"/>
      <c r="Q1675" s="12">
        <f>+IF(IFERROR(VLOOKUP(Tabla3[[#This Row],[Column14]],Tabla4[[NIT]:[TOTAL CREDITO]],3,FALSE),0)="",0,IFERROR(VLOOKUP(Tabla3[[#This Row],[Column14]],Tabla4[[NIT]:[TOTAL CREDITO]],3,FALSE),0))</f>
        <v>0</v>
      </c>
      <c r="R1675" s="9">
        <f>+IFERROR(VLOOKUP(Tabla3[[#This Row],[Column14]],Tabla4[[NIT]:[TOTAL CREDITO]],6,FALSE),0)</f>
        <v>0</v>
      </c>
      <c r="S16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5" s="5"/>
      <c r="AL1675"/>
    </row>
    <row r="1676" spans="1:38" ht="15" customHeight="1">
      <c r="A1676" s="30"/>
      <c r="B1676" s="31"/>
      <c r="C1676" s="30"/>
      <c r="D1676" s="30"/>
      <c r="E1676" s="30"/>
      <c r="F1676" s="30"/>
      <c r="G1676" s="30"/>
      <c r="H1676" s="30"/>
      <c r="I1676" s="30"/>
      <c r="J1676" s="30"/>
      <c r="K1676" s="30"/>
      <c r="L1676" s="31"/>
      <c r="M1676" s="30"/>
      <c r="N1676" s="30"/>
      <c r="O1676" s="32"/>
      <c r="P1676" s="7"/>
      <c r="Q1676" s="12">
        <f>+IF(IFERROR(VLOOKUP(Tabla3[[#This Row],[Column14]],Tabla4[[NIT]:[TOTAL CREDITO]],3,FALSE),0)="",0,IFERROR(VLOOKUP(Tabla3[[#This Row],[Column14]],Tabla4[[NIT]:[TOTAL CREDITO]],3,FALSE),0))</f>
        <v>0</v>
      </c>
      <c r="R1676" s="9">
        <f>+IFERROR(VLOOKUP(Tabla3[[#This Row],[Column14]],Tabla4[[NIT]:[TOTAL CREDITO]],6,FALSE),0)</f>
        <v>0</v>
      </c>
      <c r="S16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6" s="5"/>
      <c r="AL1676"/>
    </row>
    <row r="1677" spans="1:38" ht="15" customHeight="1">
      <c r="A1677" s="30"/>
      <c r="B1677" s="31"/>
      <c r="C1677" s="30"/>
      <c r="D1677" s="30"/>
      <c r="E1677" s="30"/>
      <c r="F1677" s="30"/>
      <c r="G1677" s="30"/>
      <c r="H1677" s="30"/>
      <c r="I1677" s="30"/>
      <c r="J1677" s="30"/>
      <c r="K1677" s="30"/>
      <c r="L1677" s="31"/>
      <c r="M1677" s="30"/>
      <c r="N1677" s="30"/>
      <c r="O1677" s="32"/>
      <c r="P1677" s="7"/>
      <c r="Q1677" s="12">
        <f>+IF(IFERROR(VLOOKUP(Tabla3[[#This Row],[Column14]],Tabla4[[NIT]:[TOTAL CREDITO]],3,FALSE),0)="",0,IFERROR(VLOOKUP(Tabla3[[#This Row],[Column14]],Tabla4[[NIT]:[TOTAL CREDITO]],3,FALSE),0))</f>
        <v>0</v>
      </c>
      <c r="R1677" s="9">
        <f>+IFERROR(VLOOKUP(Tabla3[[#This Row],[Column14]],Tabla4[[NIT]:[TOTAL CREDITO]],6,FALSE),0)</f>
        <v>0</v>
      </c>
      <c r="S16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7" s="5"/>
      <c r="AL1677"/>
    </row>
    <row r="1678" spans="1:38" ht="15" customHeight="1">
      <c r="A1678" s="30"/>
      <c r="B1678" s="31"/>
      <c r="C1678" s="30"/>
      <c r="D1678" s="30"/>
      <c r="E1678" s="30"/>
      <c r="F1678" s="30"/>
      <c r="G1678" s="30"/>
      <c r="H1678" s="30"/>
      <c r="I1678" s="30"/>
      <c r="J1678" s="30"/>
      <c r="K1678" s="30"/>
      <c r="L1678" s="31"/>
      <c r="M1678" s="30"/>
      <c r="N1678" s="30"/>
      <c r="O1678" s="32"/>
      <c r="P1678" s="7"/>
      <c r="Q1678" s="12">
        <f>+IF(IFERROR(VLOOKUP(Tabla3[[#This Row],[Column14]],Tabla4[[NIT]:[TOTAL CREDITO]],3,FALSE),0)="",0,IFERROR(VLOOKUP(Tabla3[[#This Row],[Column14]],Tabla4[[NIT]:[TOTAL CREDITO]],3,FALSE),0))</f>
        <v>0</v>
      </c>
      <c r="R1678" s="9">
        <f>+IFERROR(VLOOKUP(Tabla3[[#This Row],[Column14]],Tabla4[[NIT]:[TOTAL CREDITO]],6,FALSE),0)</f>
        <v>0</v>
      </c>
      <c r="S16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8" s="5"/>
      <c r="AL1678"/>
    </row>
    <row r="1679" spans="1:38" ht="15" customHeight="1">
      <c r="A1679" s="30"/>
      <c r="B1679" s="31"/>
      <c r="C1679" s="30"/>
      <c r="D1679" s="30"/>
      <c r="E1679" s="30"/>
      <c r="F1679" s="30"/>
      <c r="G1679" s="30"/>
      <c r="H1679" s="30"/>
      <c r="I1679" s="30"/>
      <c r="J1679" s="30"/>
      <c r="K1679" s="30"/>
      <c r="L1679" s="31"/>
      <c r="M1679" s="30"/>
      <c r="N1679" s="30"/>
      <c r="O1679" s="32"/>
      <c r="P1679" s="7"/>
      <c r="Q1679" s="12">
        <f>+IF(IFERROR(VLOOKUP(Tabla3[[#This Row],[Column14]],Tabla4[[NIT]:[TOTAL CREDITO]],3,FALSE),0)="",0,IFERROR(VLOOKUP(Tabla3[[#This Row],[Column14]],Tabla4[[NIT]:[TOTAL CREDITO]],3,FALSE),0))</f>
        <v>0</v>
      </c>
      <c r="R1679" s="9">
        <f>+IFERROR(VLOOKUP(Tabla3[[#This Row],[Column14]],Tabla4[[NIT]:[TOTAL CREDITO]],6,FALSE),0)</f>
        <v>0</v>
      </c>
      <c r="S16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79" s="5"/>
      <c r="AL1679"/>
    </row>
    <row r="1680" spans="1:38" ht="15" customHeight="1">
      <c r="A1680" s="30"/>
      <c r="B1680" s="31"/>
      <c r="C1680" s="30"/>
      <c r="D1680" s="30"/>
      <c r="E1680" s="30"/>
      <c r="F1680" s="30"/>
      <c r="G1680" s="30"/>
      <c r="H1680" s="30"/>
      <c r="I1680" s="30"/>
      <c r="J1680" s="30"/>
      <c r="K1680" s="30"/>
      <c r="L1680" s="31"/>
      <c r="M1680" s="30"/>
      <c r="N1680" s="30"/>
      <c r="O1680" s="32"/>
      <c r="P1680" s="7"/>
      <c r="Q1680" s="12">
        <f>+IF(IFERROR(VLOOKUP(Tabla3[[#This Row],[Column14]],Tabla4[[NIT]:[TOTAL CREDITO]],3,FALSE),0)="",0,IFERROR(VLOOKUP(Tabla3[[#This Row],[Column14]],Tabla4[[NIT]:[TOTAL CREDITO]],3,FALSE),0))</f>
        <v>0</v>
      </c>
      <c r="R1680" s="9">
        <f>+IFERROR(VLOOKUP(Tabla3[[#This Row],[Column14]],Tabla4[[NIT]:[TOTAL CREDITO]],6,FALSE),0)</f>
        <v>0</v>
      </c>
      <c r="S16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0" s="5"/>
      <c r="AL1680"/>
    </row>
    <row r="1681" spans="1:38" ht="15" customHeight="1">
      <c r="A1681" s="30"/>
      <c r="B1681" s="31"/>
      <c r="C1681" s="30"/>
      <c r="D1681" s="30"/>
      <c r="E1681" s="30"/>
      <c r="F1681" s="30"/>
      <c r="G1681" s="30"/>
      <c r="H1681" s="30"/>
      <c r="I1681" s="30"/>
      <c r="J1681" s="30"/>
      <c r="K1681" s="30"/>
      <c r="L1681" s="31"/>
      <c r="M1681" s="30"/>
      <c r="N1681" s="30"/>
      <c r="O1681" s="32"/>
      <c r="P1681" s="7"/>
      <c r="Q1681" s="12">
        <f>+IF(IFERROR(VLOOKUP(Tabla3[[#This Row],[Column14]],Tabla4[[NIT]:[TOTAL CREDITO]],3,FALSE),0)="",0,IFERROR(VLOOKUP(Tabla3[[#This Row],[Column14]],Tabla4[[NIT]:[TOTAL CREDITO]],3,FALSE),0))</f>
        <v>0</v>
      </c>
      <c r="R1681" s="9">
        <f>+IFERROR(VLOOKUP(Tabla3[[#This Row],[Column14]],Tabla4[[NIT]:[TOTAL CREDITO]],6,FALSE),0)</f>
        <v>0</v>
      </c>
      <c r="S16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1" s="5"/>
      <c r="AL1681"/>
    </row>
    <row r="1682" spans="1:38" ht="15" customHeight="1">
      <c r="A1682" s="30"/>
      <c r="B1682" s="31"/>
      <c r="C1682" s="30"/>
      <c r="D1682" s="30"/>
      <c r="E1682" s="30"/>
      <c r="F1682" s="30"/>
      <c r="G1682" s="30"/>
      <c r="H1682" s="30"/>
      <c r="I1682" s="30"/>
      <c r="J1682" s="30"/>
      <c r="K1682" s="30"/>
      <c r="L1682" s="31"/>
      <c r="M1682" s="30"/>
      <c r="N1682" s="30"/>
      <c r="O1682" s="32"/>
      <c r="P1682" s="7"/>
      <c r="Q1682" s="12">
        <f>+IF(IFERROR(VLOOKUP(Tabla3[[#This Row],[Column14]],Tabla4[[NIT]:[TOTAL CREDITO]],3,FALSE),0)="",0,IFERROR(VLOOKUP(Tabla3[[#This Row],[Column14]],Tabla4[[NIT]:[TOTAL CREDITO]],3,FALSE),0))</f>
        <v>0</v>
      </c>
      <c r="R1682" s="9">
        <f>+IFERROR(VLOOKUP(Tabla3[[#This Row],[Column14]],Tabla4[[NIT]:[TOTAL CREDITO]],6,FALSE),0)</f>
        <v>0</v>
      </c>
      <c r="S16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2" s="5"/>
      <c r="AL1682"/>
    </row>
    <row r="1683" spans="1:38" ht="15" customHeight="1">
      <c r="A1683" s="30"/>
      <c r="B1683" s="31"/>
      <c r="C1683" s="30"/>
      <c r="D1683" s="30"/>
      <c r="E1683" s="30"/>
      <c r="F1683" s="30"/>
      <c r="G1683" s="30"/>
      <c r="H1683" s="30"/>
      <c r="I1683" s="30"/>
      <c r="J1683" s="30"/>
      <c r="K1683" s="30"/>
      <c r="L1683" s="31"/>
      <c r="M1683" s="30"/>
      <c r="N1683" s="30"/>
      <c r="O1683" s="32"/>
      <c r="P1683" s="7"/>
      <c r="Q1683" s="12">
        <f>+IF(IFERROR(VLOOKUP(Tabla3[[#This Row],[Column14]],Tabla4[[NIT]:[TOTAL CREDITO]],3,FALSE),0)="",0,IFERROR(VLOOKUP(Tabla3[[#This Row],[Column14]],Tabla4[[NIT]:[TOTAL CREDITO]],3,FALSE),0))</f>
        <v>0</v>
      </c>
      <c r="R1683" s="9">
        <f>+IFERROR(VLOOKUP(Tabla3[[#This Row],[Column14]],Tabla4[[NIT]:[TOTAL CREDITO]],6,FALSE),0)</f>
        <v>0</v>
      </c>
      <c r="S16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3" s="5"/>
      <c r="AL1683"/>
    </row>
    <row r="1684" spans="1:38" ht="15" customHeight="1">
      <c r="A1684" s="30"/>
      <c r="B1684" s="31"/>
      <c r="C1684" s="30"/>
      <c r="D1684" s="30"/>
      <c r="E1684" s="30"/>
      <c r="F1684" s="30"/>
      <c r="G1684" s="30"/>
      <c r="H1684" s="30"/>
      <c r="I1684" s="30"/>
      <c r="J1684" s="30"/>
      <c r="K1684" s="30"/>
      <c r="L1684" s="31"/>
      <c r="M1684" s="30"/>
      <c r="N1684" s="30"/>
      <c r="O1684" s="32"/>
      <c r="P1684" s="7"/>
      <c r="Q1684" s="12">
        <f>+IF(IFERROR(VLOOKUP(Tabla3[[#This Row],[Column14]],Tabla4[[NIT]:[TOTAL CREDITO]],3,FALSE),0)="",0,IFERROR(VLOOKUP(Tabla3[[#This Row],[Column14]],Tabla4[[NIT]:[TOTAL CREDITO]],3,FALSE),0))</f>
        <v>0</v>
      </c>
      <c r="R1684" s="9">
        <f>+IFERROR(VLOOKUP(Tabla3[[#This Row],[Column14]],Tabla4[[NIT]:[TOTAL CREDITO]],6,FALSE),0)</f>
        <v>0</v>
      </c>
      <c r="S16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4" s="5"/>
      <c r="AL1684"/>
    </row>
    <row r="1685" spans="1:38" ht="15" customHeight="1">
      <c r="A1685" s="30"/>
      <c r="B1685" s="31"/>
      <c r="C1685" s="30"/>
      <c r="D1685" s="30"/>
      <c r="E1685" s="30"/>
      <c r="F1685" s="30"/>
      <c r="G1685" s="30"/>
      <c r="H1685" s="30"/>
      <c r="I1685" s="30"/>
      <c r="J1685" s="30"/>
      <c r="K1685" s="30"/>
      <c r="L1685" s="31"/>
      <c r="M1685" s="30"/>
      <c r="N1685" s="30"/>
      <c r="O1685" s="32"/>
      <c r="P1685" s="7"/>
      <c r="Q1685" s="12">
        <f>+IF(IFERROR(VLOOKUP(Tabla3[[#This Row],[Column14]],Tabla4[[NIT]:[TOTAL CREDITO]],3,FALSE),0)="",0,IFERROR(VLOOKUP(Tabla3[[#This Row],[Column14]],Tabla4[[NIT]:[TOTAL CREDITO]],3,FALSE),0))</f>
        <v>0</v>
      </c>
      <c r="R1685" s="9">
        <f>+IFERROR(VLOOKUP(Tabla3[[#This Row],[Column14]],Tabla4[[NIT]:[TOTAL CREDITO]],6,FALSE),0)</f>
        <v>0</v>
      </c>
      <c r="S16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5" s="5"/>
      <c r="AL1685"/>
    </row>
    <row r="1686" spans="1:38" ht="15" customHeight="1">
      <c r="A1686" s="30"/>
      <c r="B1686" s="31"/>
      <c r="C1686" s="30"/>
      <c r="D1686" s="30"/>
      <c r="E1686" s="30"/>
      <c r="F1686" s="30"/>
      <c r="G1686" s="30"/>
      <c r="H1686" s="30"/>
      <c r="I1686" s="30"/>
      <c r="J1686" s="30"/>
      <c r="K1686" s="30"/>
      <c r="L1686" s="31"/>
      <c r="M1686" s="30"/>
      <c r="N1686" s="30"/>
      <c r="O1686" s="32"/>
      <c r="P1686" s="7"/>
      <c r="Q1686" s="12">
        <f>+IF(IFERROR(VLOOKUP(Tabla3[[#This Row],[Column14]],Tabla4[[NIT]:[TOTAL CREDITO]],3,FALSE),0)="",0,IFERROR(VLOOKUP(Tabla3[[#This Row],[Column14]],Tabla4[[NIT]:[TOTAL CREDITO]],3,FALSE),0))</f>
        <v>0</v>
      </c>
      <c r="R1686" s="9">
        <f>+IFERROR(VLOOKUP(Tabla3[[#This Row],[Column14]],Tabla4[[NIT]:[TOTAL CREDITO]],6,FALSE),0)</f>
        <v>0</v>
      </c>
      <c r="S16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6" s="5"/>
      <c r="AL1686"/>
    </row>
    <row r="1687" spans="1:38" ht="15" customHeight="1">
      <c r="A1687" s="30"/>
      <c r="B1687" s="31"/>
      <c r="C1687" s="30"/>
      <c r="D1687" s="30"/>
      <c r="E1687" s="30"/>
      <c r="F1687" s="30"/>
      <c r="G1687" s="30"/>
      <c r="H1687" s="30"/>
      <c r="I1687" s="30"/>
      <c r="J1687" s="30"/>
      <c r="K1687" s="30"/>
      <c r="L1687" s="31"/>
      <c r="M1687" s="30"/>
      <c r="N1687" s="30"/>
      <c r="O1687" s="32"/>
      <c r="P1687" s="7"/>
      <c r="Q1687" s="12">
        <f>+IF(IFERROR(VLOOKUP(Tabla3[[#This Row],[Column14]],Tabla4[[NIT]:[TOTAL CREDITO]],3,FALSE),0)="",0,IFERROR(VLOOKUP(Tabla3[[#This Row],[Column14]],Tabla4[[NIT]:[TOTAL CREDITO]],3,FALSE),0))</f>
        <v>0</v>
      </c>
      <c r="R1687" s="9">
        <f>+IFERROR(VLOOKUP(Tabla3[[#This Row],[Column14]],Tabla4[[NIT]:[TOTAL CREDITO]],6,FALSE),0)</f>
        <v>0</v>
      </c>
      <c r="S16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7" s="5"/>
      <c r="AL1687"/>
    </row>
    <row r="1688" spans="1:38" ht="15" customHeight="1">
      <c r="A1688" s="30"/>
      <c r="B1688" s="31"/>
      <c r="C1688" s="30"/>
      <c r="D1688" s="30"/>
      <c r="E1688" s="30"/>
      <c r="F1688" s="30"/>
      <c r="G1688" s="30"/>
      <c r="H1688" s="30"/>
      <c r="I1688" s="30"/>
      <c r="J1688" s="30"/>
      <c r="K1688" s="30"/>
      <c r="L1688" s="31"/>
      <c r="M1688" s="30"/>
      <c r="N1688" s="30"/>
      <c r="O1688" s="32"/>
      <c r="P1688" s="7"/>
      <c r="Q1688" s="12">
        <f>+IF(IFERROR(VLOOKUP(Tabla3[[#This Row],[Column14]],Tabla4[[NIT]:[TOTAL CREDITO]],3,FALSE),0)="",0,IFERROR(VLOOKUP(Tabla3[[#This Row],[Column14]],Tabla4[[NIT]:[TOTAL CREDITO]],3,FALSE),0))</f>
        <v>0</v>
      </c>
      <c r="R1688" s="9">
        <f>+IFERROR(VLOOKUP(Tabla3[[#This Row],[Column14]],Tabla4[[NIT]:[TOTAL CREDITO]],6,FALSE),0)</f>
        <v>0</v>
      </c>
      <c r="S16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8" s="5"/>
      <c r="AL1688"/>
    </row>
    <row r="1689" spans="1:38" ht="15" customHeight="1">
      <c r="A1689" s="30"/>
      <c r="B1689" s="31"/>
      <c r="C1689" s="30"/>
      <c r="D1689" s="30"/>
      <c r="E1689" s="30"/>
      <c r="F1689" s="30"/>
      <c r="G1689" s="30"/>
      <c r="H1689" s="30"/>
      <c r="I1689" s="30"/>
      <c r="J1689" s="30"/>
      <c r="K1689" s="30"/>
      <c r="L1689" s="31"/>
      <c r="M1689" s="30"/>
      <c r="N1689" s="30"/>
      <c r="O1689" s="32"/>
      <c r="P1689" s="7"/>
      <c r="Q1689" s="12">
        <f>+IF(IFERROR(VLOOKUP(Tabla3[[#This Row],[Column14]],Tabla4[[NIT]:[TOTAL CREDITO]],3,FALSE),0)="",0,IFERROR(VLOOKUP(Tabla3[[#This Row],[Column14]],Tabla4[[NIT]:[TOTAL CREDITO]],3,FALSE),0))</f>
        <v>0</v>
      </c>
      <c r="R1689" s="9">
        <f>+IFERROR(VLOOKUP(Tabla3[[#This Row],[Column14]],Tabla4[[NIT]:[TOTAL CREDITO]],6,FALSE),0)</f>
        <v>0</v>
      </c>
      <c r="S16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89" s="5"/>
      <c r="AL1689"/>
    </row>
    <row r="1690" spans="1:38" ht="15" customHeight="1">
      <c r="A1690" s="30"/>
      <c r="B1690" s="31"/>
      <c r="C1690" s="30"/>
      <c r="D1690" s="30"/>
      <c r="E1690" s="30"/>
      <c r="F1690" s="30"/>
      <c r="G1690" s="30"/>
      <c r="H1690" s="30"/>
      <c r="I1690" s="30"/>
      <c r="J1690" s="30"/>
      <c r="K1690" s="30"/>
      <c r="L1690" s="31"/>
      <c r="M1690" s="30"/>
      <c r="N1690" s="30"/>
      <c r="O1690" s="32"/>
      <c r="P1690" s="7"/>
      <c r="Q1690" s="12">
        <f>+IF(IFERROR(VLOOKUP(Tabla3[[#This Row],[Column14]],Tabla4[[NIT]:[TOTAL CREDITO]],3,FALSE),0)="",0,IFERROR(VLOOKUP(Tabla3[[#This Row],[Column14]],Tabla4[[NIT]:[TOTAL CREDITO]],3,FALSE),0))</f>
        <v>0</v>
      </c>
      <c r="R1690" s="9">
        <f>+IFERROR(VLOOKUP(Tabla3[[#This Row],[Column14]],Tabla4[[NIT]:[TOTAL CREDITO]],6,FALSE),0)</f>
        <v>0</v>
      </c>
      <c r="S16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0" s="5"/>
      <c r="AL1690"/>
    </row>
    <row r="1691" spans="1:38" ht="15" customHeight="1">
      <c r="A1691" s="30"/>
      <c r="B1691" s="31"/>
      <c r="C1691" s="30"/>
      <c r="D1691" s="30"/>
      <c r="E1691" s="30"/>
      <c r="F1691" s="30"/>
      <c r="G1691" s="30"/>
      <c r="H1691" s="30"/>
      <c r="I1691" s="30"/>
      <c r="J1691" s="30"/>
      <c r="K1691" s="30"/>
      <c r="L1691" s="31"/>
      <c r="M1691" s="30"/>
      <c r="N1691" s="30"/>
      <c r="O1691" s="32"/>
      <c r="P1691" s="7"/>
      <c r="Q1691" s="12">
        <f>+IF(IFERROR(VLOOKUP(Tabla3[[#This Row],[Column14]],Tabla4[[NIT]:[TOTAL CREDITO]],3,FALSE),0)="",0,IFERROR(VLOOKUP(Tabla3[[#This Row],[Column14]],Tabla4[[NIT]:[TOTAL CREDITO]],3,FALSE),0))</f>
        <v>0</v>
      </c>
      <c r="R1691" s="9">
        <f>+IFERROR(VLOOKUP(Tabla3[[#This Row],[Column14]],Tabla4[[NIT]:[TOTAL CREDITO]],6,FALSE),0)</f>
        <v>0</v>
      </c>
      <c r="S16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1" s="5"/>
      <c r="AL1691"/>
    </row>
    <row r="1692" spans="1:38" ht="15" customHeight="1">
      <c r="A1692" s="30"/>
      <c r="B1692" s="31"/>
      <c r="C1692" s="30"/>
      <c r="D1692" s="30"/>
      <c r="E1692" s="30"/>
      <c r="F1692" s="30"/>
      <c r="G1692" s="30"/>
      <c r="H1692" s="30"/>
      <c r="I1692" s="30"/>
      <c r="J1692" s="30"/>
      <c r="K1692" s="30"/>
      <c r="L1692" s="31"/>
      <c r="M1692" s="30"/>
      <c r="N1692" s="30"/>
      <c r="O1692" s="32"/>
      <c r="P1692" s="7"/>
      <c r="Q1692" s="12">
        <f>+IF(IFERROR(VLOOKUP(Tabla3[[#This Row],[Column14]],Tabla4[[NIT]:[TOTAL CREDITO]],3,FALSE),0)="",0,IFERROR(VLOOKUP(Tabla3[[#This Row],[Column14]],Tabla4[[NIT]:[TOTAL CREDITO]],3,FALSE),0))</f>
        <v>0</v>
      </c>
      <c r="R1692" s="9">
        <f>+IFERROR(VLOOKUP(Tabla3[[#This Row],[Column14]],Tabla4[[NIT]:[TOTAL CREDITO]],6,FALSE),0)</f>
        <v>0</v>
      </c>
      <c r="S16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2" s="5"/>
      <c r="AL1692"/>
    </row>
    <row r="1693" spans="1:38" ht="15" customHeight="1">
      <c r="A1693" s="30"/>
      <c r="B1693" s="31"/>
      <c r="C1693" s="30"/>
      <c r="D1693" s="30"/>
      <c r="E1693" s="30"/>
      <c r="F1693" s="30"/>
      <c r="G1693" s="30"/>
      <c r="H1693" s="30"/>
      <c r="I1693" s="30"/>
      <c r="J1693" s="30"/>
      <c r="K1693" s="30"/>
      <c r="L1693" s="31"/>
      <c r="M1693" s="30"/>
      <c r="N1693" s="30"/>
      <c r="O1693" s="32"/>
      <c r="P1693" s="7"/>
      <c r="Q1693" s="12">
        <f>+IF(IFERROR(VLOOKUP(Tabla3[[#This Row],[Column14]],Tabla4[[NIT]:[TOTAL CREDITO]],3,FALSE),0)="",0,IFERROR(VLOOKUP(Tabla3[[#This Row],[Column14]],Tabla4[[NIT]:[TOTAL CREDITO]],3,FALSE),0))</f>
        <v>0</v>
      </c>
      <c r="R1693" s="9">
        <f>+IFERROR(VLOOKUP(Tabla3[[#This Row],[Column14]],Tabla4[[NIT]:[TOTAL CREDITO]],6,FALSE),0)</f>
        <v>0</v>
      </c>
      <c r="S16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3" s="5"/>
      <c r="AL1693"/>
    </row>
    <row r="1694" spans="1:38" ht="15" customHeight="1">
      <c r="A1694" s="30"/>
      <c r="B1694" s="31"/>
      <c r="C1694" s="30"/>
      <c r="D1694" s="30"/>
      <c r="E1694" s="30"/>
      <c r="F1694" s="30"/>
      <c r="G1694" s="30"/>
      <c r="H1694" s="30"/>
      <c r="I1694" s="30"/>
      <c r="J1694" s="30"/>
      <c r="K1694" s="30"/>
      <c r="L1694" s="31"/>
      <c r="M1694" s="30"/>
      <c r="N1694" s="30"/>
      <c r="O1694" s="32"/>
      <c r="P1694" s="7"/>
      <c r="Q1694" s="12">
        <f>+IF(IFERROR(VLOOKUP(Tabla3[[#This Row],[Column14]],Tabla4[[NIT]:[TOTAL CREDITO]],3,FALSE),0)="",0,IFERROR(VLOOKUP(Tabla3[[#This Row],[Column14]],Tabla4[[NIT]:[TOTAL CREDITO]],3,FALSE),0))</f>
        <v>0</v>
      </c>
      <c r="R1694" s="9">
        <f>+IFERROR(VLOOKUP(Tabla3[[#This Row],[Column14]],Tabla4[[NIT]:[TOTAL CREDITO]],6,FALSE),0)</f>
        <v>0</v>
      </c>
      <c r="S16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4" s="5"/>
      <c r="AL1694"/>
    </row>
    <row r="1695" spans="1:38" ht="15" customHeight="1">
      <c r="A1695" s="30"/>
      <c r="B1695" s="31"/>
      <c r="C1695" s="30"/>
      <c r="D1695" s="30"/>
      <c r="E1695" s="30"/>
      <c r="F1695" s="30"/>
      <c r="G1695" s="30"/>
      <c r="H1695" s="30"/>
      <c r="I1695" s="30"/>
      <c r="J1695" s="30"/>
      <c r="K1695" s="30"/>
      <c r="L1695" s="31"/>
      <c r="M1695" s="30"/>
      <c r="N1695" s="30"/>
      <c r="O1695" s="32"/>
      <c r="P1695" s="7"/>
      <c r="Q1695" s="12">
        <f>+IF(IFERROR(VLOOKUP(Tabla3[[#This Row],[Column14]],Tabla4[[NIT]:[TOTAL CREDITO]],3,FALSE),0)="",0,IFERROR(VLOOKUP(Tabla3[[#This Row],[Column14]],Tabla4[[NIT]:[TOTAL CREDITO]],3,FALSE),0))</f>
        <v>0</v>
      </c>
      <c r="R1695" s="9">
        <f>+IFERROR(VLOOKUP(Tabla3[[#This Row],[Column14]],Tabla4[[NIT]:[TOTAL CREDITO]],6,FALSE),0)</f>
        <v>0</v>
      </c>
      <c r="S16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5" s="5"/>
      <c r="AL1695"/>
    </row>
    <row r="1696" spans="1:38" ht="15" customHeight="1">
      <c r="A1696" s="30"/>
      <c r="B1696" s="31"/>
      <c r="C1696" s="30"/>
      <c r="D1696" s="30"/>
      <c r="E1696" s="30"/>
      <c r="F1696" s="30"/>
      <c r="G1696" s="30"/>
      <c r="H1696" s="30"/>
      <c r="I1696" s="30"/>
      <c r="J1696" s="30"/>
      <c r="K1696" s="30"/>
      <c r="L1696" s="31"/>
      <c r="M1696" s="30"/>
      <c r="N1696" s="30"/>
      <c r="O1696" s="32"/>
      <c r="P1696" s="7"/>
      <c r="Q1696" s="12">
        <f>+IF(IFERROR(VLOOKUP(Tabla3[[#This Row],[Column14]],Tabla4[[NIT]:[TOTAL CREDITO]],3,FALSE),0)="",0,IFERROR(VLOOKUP(Tabla3[[#This Row],[Column14]],Tabla4[[NIT]:[TOTAL CREDITO]],3,FALSE),0))</f>
        <v>0</v>
      </c>
      <c r="R1696" s="9">
        <f>+IFERROR(VLOOKUP(Tabla3[[#This Row],[Column14]],Tabla4[[NIT]:[TOTAL CREDITO]],6,FALSE),0)</f>
        <v>0</v>
      </c>
      <c r="S16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6" s="5"/>
      <c r="AL1696"/>
    </row>
    <row r="1697" spans="1:38" ht="15" customHeight="1">
      <c r="A1697" s="30"/>
      <c r="B1697" s="31"/>
      <c r="C1697" s="30"/>
      <c r="D1697" s="30"/>
      <c r="E1697" s="30"/>
      <c r="F1697" s="30"/>
      <c r="G1697" s="30"/>
      <c r="H1697" s="30"/>
      <c r="I1697" s="30"/>
      <c r="J1697" s="30"/>
      <c r="K1697" s="30"/>
      <c r="L1697" s="31"/>
      <c r="M1697" s="30"/>
      <c r="N1697" s="30"/>
      <c r="O1697" s="32"/>
      <c r="P1697" s="7"/>
      <c r="Q1697" s="12">
        <f>+IF(IFERROR(VLOOKUP(Tabla3[[#This Row],[Column14]],Tabla4[[NIT]:[TOTAL CREDITO]],3,FALSE),0)="",0,IFERROR(VLOOKUP(Tabla3[[#This Row],[Column14]],Tabla4[[NIT]:[TOTAL CREDITO]],3,FALSE),0))</f>
        <v>0</v>
      </c>
      <c r="R1697" s="9">
        <f>+IFERROR(VLOOKUP(Tabla3[[#This Row],[Column14]],Tabla4[[NIT]:[TOTAL CREDITO]],6,FALSE),0)</f>
        <v>0</v>
      </c>
      <c r="S16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7" s="5"/>
      <c r="AL1697"/>
    </row>
    <row r="1698" spans="1:38" ht="15" customHeight="1">
      <c r="A1698" s="30"/>
      <c r="B1698" s="31"/>
      <c r="C1698" s="30"/>
      <c r="D1698" s="30"/>
      <c r="E1698" s="30"/>
      <c r="F1698" s="30"/>
      <c r="G1698" s="30"/>
      <c r="H1698" s="30"/>
      <c r="I1698" s="30"/>
      <c r="J1698" s="30"/>
      <c r="K1698" s="30"/>
      <c r="L1698" s="31"/>
      <c r="M1698" s="30"/>
      <c r="N1698" s="30"/>
      <c r="O1698" s="32"/>
      <c r="P1698" s="7"/>
      <c r="Q1698" s="12">
        <f>+IF(IFERROR(VLOOKUP(Tabla3[[#This Row],[Column14]],Tabla4[[NIT]:[TOTAL CREDITO]],3,FALSE),0)="",0,IFERROR(VLOOKUP(Tabla3[[#This Row],[Column14]],Tabla4[[NIT]:[TOTAL CREDITO]],3,FALSE),0))</f>
        <v>0</v>
      </c>
      <c r="R1698" s="9">
        <f>+IFERROR(VLOOKUP(Tabla3[[#This Row],[Column14]],Tabla4[[NIT]:[TOTAL CREDITO]],6,FALSE),0)</f>
        <v>0</v>
      </c>
      <c r="S16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8" s="5"/>
      <c r="AL1698"/>
    </row>
    <row r="1699" spans="1:38" ht="15" customHeight="1">
      <c r="A1699" s="30"/>
      <c r="B1699" s="31"/>
      <c r="C1699" s="30"/>
      <c r="D1699" s="30"/>
      <c r="E1699" s="30"/>
      <c r="F1699" s="30"/>
      <c r="G1699" s="30"/>
      <c r="H1699" s="30"/>
      <c r="I1699" s="30"/>
      <c r="J1699" s="30"/>
      <c r="K1699" s="30"/>
      <c r="L1699" s="31"/>
      <c r="M1699" s="30"/>
      <c r="N1699" s="30"/>
      <c r="O1699" s="32"/>
      <c r="P1699" s="7"/>
      <c r="Q1699" s="12">
        <f>+IF(IFERROR(VLOOKUP(Tabla3[[#This Row],[Column14]],Tabla4[[NIT]:[TOTAL CREDITO]],3,FALSE),0)="",0,IFERROR(VLOOKUP(Tabla3[[#This Row],[Column14]],Tabla4[[NIT]:[TOTAL CREDITO]],3,FALSE),0))</f>
        <v>0</v>
      </c>
      <c r="R1699" s="9">
        <f>+IFERROR(VLOOKUP(Tabla3[[#This Row],[Column14]],Tabla4[[NIT]:[TOTAL CREDITO]],6,FALSE),0)</f>
        <v>0</v>
      </c>
      <c r="S16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699" s="5"/>
      <c r="AL1699"/>
    </row>
    <row r="1700" spans="1:38" ht="15" customHeight="1">
      <c r="A1700" s="30"/>
      <c r="B1700" s="31"/>
      <c r="C1700" s="30"/>
      <c r="D1700" s="30"/>
      <c r="E1700" s="30"/>
      <c r="F1700" s="30"/>
      <c r="G1700" s="30"/>
      <c r="H1700" s="30"/>
      <c r="I1700" s="30"/>
      <c r="J1700" s="30"/>
      <c r="K1700" s="30"/>
      <c r="L1700" s="31"/>
      <c r="M1700" s="30"/>
      <c r="N1700" s="30"/>
      <c r="O1700" s="32"/>
      <c r="P1700" s="7"/>
      <c r="Q1700" s="12">
        <f>+IF(IFERROR(VLOOKUP(Tabla3[[#This Row],[Column14]],Tabla4[[NIT]:[TOTAL CREDITO]],3,FALSE),0)="",0,IFERROR(VLOOKUP(Tabla3[[#This Row],[Column14]],Tabla4[[NIT]:[TOTAL CREDITO]],3,FALSE),0))</f>
        <v>0</v>
      </c>
      <c r="R1700" s="9">
        <f>+IFERROR(VLOOKUP(Tabla3[[#This Row],[Column14]],Tabla4[[NIT]:[TOTAL CREDITO]],6,FALSE),0)</f>
        <v>0</v>
      </c>
      <c r="S17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0" s="5"/>
      <c r="AL1700"/>
    </row>
    <row r="1701" spans="1:38" ht="15" customHeight="1">
      <c r="A1701" s="30"/>
      <c r="B1701" s="31"/>
      <c r="C1701" s="30"/>
      <c r="D1701" s="30"/>
      <c r="E1701" s="30"/>
      <c r="F1701" s="30"/>
      <c r="G1701" s="30"/>
      <c r="H1701" s="30"/>
      <c r="I1701" s="30"/>
      <c r="J1701" s="30"/>
      <c r="K1701" s="30"/>
      <c r="L1701" s="31"/>
      <c r="M1701" s="30"/>
      <c r="N1701" s="30"/>
      <c r="O1701" s="32"/>
      <c r="P1701" s="7"/>
      <c r="Q1701" s="12">
        <f>+IF(IFERROR(VLOOKUP(Tabla3[[#This Row],[Column14]],Tabla4[[NIT]:[TOTAL CREDITO]],3,FALSE),0)="",0,IFERROR(VLOOKUP(Tabla3[[#This Row],[Column14]],Tabla4[[NIT]:[TOTAL CREDITO]],3,FALSE),0))</f>
        <v>0</v>
      </c>
      <c r="R1701" s="9">
        <f>+IFERROR(VLOOKUP(Tabla3[[#This Row],[Column14]],Tabla4[[NIT]:[TOTAL CREDITO]],6,FALSE),0)</f>
        <v>0</v>
      </c>
      <c r="S17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1" s="5"/>
      <c r="AL1701"/>
    </row>
    <row r="1702" spans="1:38" ht="15" customHeight="1">
      <c r="A1702" s="30"/>
      <c r="B1702" s="31"/>
      <c r="C1702" s="30"/>
      <c r="D1702" s="30"/>
      <c r="E1702" s="30"/>
      <c r="F1702" s="30"/>
      <c r="G1702" s="30"/>
      <c r="H1702" s="30"/>
      <c r="I1702" s="30"/>
      <c r="J1702" s="30"/>
      <c r="K1702" s="30"/>
      <c r="L1702" s="31"/>
      <c r="M1702" s="30"/>
      <c r="N1702" s="30"/>
      <c r="O1702" s="32"/>
      <c r="P1702" s="7"/>
      <c r="Q1702" s="12">
        <f>+IF(IFERROR(VLOOKUP(Tabla3[[#This Row],[Column14]],Tabla4[[NIT]:[TOTAL CREDITO]],3,FALSE),0)="",0,IFERROR(VLOOKUP(Tabla3[[#This Row],[Column14]],Tabla4[[NIT]:[TOTAL CREDITO]],3,FALSE),0))</f>
        <v>0</v>
      </c>
      <c r="R1702" s="9">
        <f>+IFERROR(VLOOKUP(Tabla3[[#This Row],[Column14]],Tabla4[[NIT]:[TOTAL CREDITO]],6,FALSE),0)</f>
        <v>0</v>
      </c>
      <c r="S17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2" s="5"/>
      <c r="AL1702"/>
    </row>
    <row r="1703" spans="1:38" ht="15" customHeight="1">
      <c r="A1703" s="30"/>
      <c r="B1703" s="31"/>
      <c r="C1703" s="30"/>
      <c r="D1703" s="30"/>
      <c r="E1703" s="30"/>
      <c r="F1703" s="30"/>
      <c r="G1703" s="30"/>
      <c r="H1703" s="30"/>
      <c r="I1703" s="30"/>
      <c r="J1703" s="30"/>
      <c r="K1703" s="30"/>
      <c r="L1703" s="31"/>
      <c r="M1703" s="30"/>
      <c r="N1703" s="30"/>
      <c r="O1703" s="32"/>
      <c r="P1703" s="7"/>
      <c r="Q1703" s="12">
        <f>+IF(IFERROR(VLOOKUP(Tabla3[[#This Row],[Column14]],Tabla4[[NIT]:[TOTAL CREDITO]],3,FALSE),0)="",0,IFERROR(VLOOKUP(Tabla3[[#This Row],[Column14]],Tabla4[[NIT]:[TOTAL CREDITO]],3,FALSE),0))</f>
        <v>0</v>
      </c>
      <c r="R1703" s="9">
        <f>+IFERROR(VLOOKUP(Tabla3[[#This Row],[Column14]],Tabla4[[NIT]:[TOTAL CREDITO]],6,FALSE),0)</f>
        <v>0</v>
      </c>
      <c r="S17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3" s="5"/>
      <c r="AL1703"/>
    </row>
    <row r="1704" spans="1:38" ht="15" customHeight="1">
      <c r="A1704" s="30"/>
      <c r="B1704" s="31"/>
      <c r="C1704" s="30"/>
      <c r="D1704" s="30"/>
      <c r="E1704" s="30"/>
      <c r="F1704" s="30"/>
      <c r="G1704" s="30"/>
      <c r="H1704" s="30"/>
      <c r="I1704" s="30"/>
      <c r="J1704" s="30"/>
      <c r="K1704" s="30"/>
      <c r="L1704" s="31"/>
      <c r="M1704" s="30"/>
      <c r="N1704" s="30"/>
      <c r="O1704" s="32"/>
      <c r="P1704" s="7"/>
      <c r="Q1704" s="12">
        <f>+IF(IFERROR(VLOOKUP(Tabla3[[#This Row],[Column14]],Tabla4[[NIT]:[TOTAL CREDITO]],3,FALSE),0)="",0,IFERROR(VLOOKUP(Tabla3[[#This Row],[Column14]],Tabla4[[NIT]:[TOTAL CREDITO]],3,FALSE),0))</f>
        <v>0</v>
      </c>
      <c r="R1704" s="9">
        <f>+IFERROR(VLOOKUP(Tabla3[[#This Row],[Column14]],Tabla4[[NIT]:[TOTAL CREDITO]],6,FALSE),0)</f>
        <v>0</v>
      </c>
      <c r="S17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4" s="5"/>
      <c r="AL1704"/>
    </row>
    <row r="1705" spans="1:38" ht="15" customHeight="1">
      <c r="A1705" s="30"/>
      <c r="B1705" s="31"/>
      <c r="C1705" s="30"/>
      <c r="D1705" s="30"/>
      <c r="E1705" s="30"/>
      <c r="F1705" s="30"/>
      <c r="G1705" s="30"/>
      <c r="H1705" s="30"/>
      <c r="I1705" s="30"/>
      <c r="J1705" s="30"/>
      <c r="K1705" s="30"/>
      <c r="L1705" s="31"/>
      <c r="M1705" s="30"/>
      <c r="N1705" s="30"/>
      <c r="O1705" s="32"/>
      <c r="P1705" s="7"/>
      <c r="Q1705" s="12">
        <f>+IF(IFERROR(VLOOKUP(Tabla3[[#This Row],[Column14]],Tabla4[[NIT]:[TOTAL CREDITO]],3,FALSE),0)="",0,IFERROR(VLOOKUP(Tabla3[[#This Row],[Column14]],Tabla4[[NIT]:[TOTAL CREDITO]],3,FALSE),0))</f>
        <v>0</v>
      </c>
      <c r="R1705" s="9">
        <f>+IFERROR(VLOOKUP(Tabla3[[#This Row],[Column14]],Tabla4[[NIT]:[TOTAL CREDITO]],6,FALSE),0)</f>
        <v>0</v>
      </c>
      <c r="S17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5" s="5"/>
      <c r="AL1705"/>
    </row>
    <row r="1706" spans="1:38" ht="15" customHeight="1">
      <c r="A1706" s="30"/>
      <c r="B1706" s="31"/>
      <c r="C1706" s="30"/>
      <c r="D1706" s="30"/>
      <c r="E1706" s="30"/>
      <c r="F1706" s="30"/>
      <c r="G1706" s="30"/>
      <c r="H1706" s="30"/>
      <c r="I1706" s="30"/>
      <c r="J1706" s="30"/>
      <c r="K1706" s="30"/>
      <c r="L1706" s="31"/>
      <c r="M1706" s="30"/>
      <c r="N1706" s="30"/>
      <c r="O1706" s="32"/>
      <c r="P1706" s="7"/>
      <c r="Q1706" s="12">
        <f>+IF(IFERROR(VLOOKUP(Tabla3[[#This Row],[Column14]],Tabla4[[NIT]:[TOTAL CREDITO]],3,FALSE),0)="",0,IFERROR(VLOOKUP(Tabla3[[#This Row],[Column14]],Tabla4[[NIT]:[TOTAL CREDITO]],3,FALSE),0))</f>
        <v>0</v>
      </c>
      <c r="R1706" s="9">
        <f>+IFERROR(VLOOKUP(Tabla3[[#This Row],[Column14]],Tabla4[[NIT]:[TOTAL CREDITO]],6,FALSE),0)</f>
        <v>0</v>
      </c>
      <c r="S17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6" s="5"/>
      <c r="AL1706"/>
    </row>
    <row r="1707" spans="1:38" ht="15" customHeight="1">
      <c r="A1707" s="30"/>
      <c r="B1707" s="31"/>
      <c r="C1707" s="30"/>
      <c r="D1707" s="30"/>
      <c r="E1707" s="30"/>
      <c r="F1707" s="30"/>
      <c r="G1707" s="30"/>
      <c r="H1707" s="30"/>
      <c r="I1707" s="30"/>
      <c r="J1707" s="30"/>
      <c r="K1707" s="30"/>
      <c r="L1707" s="31"/>
      <c r="M1707" s="30"/>
      <c r="N1707" s="30"/>
      <c r="O1707" s="32"/>
      <c r="P1707" s="7"/>
      <c r="Q1707" s="12">
        <f>+IF(IFERROR(VLOOKUP(Tabla3[[#This Row],[Column14]],Tabla4[[NIT]:[TOTAL CREDITO]],3,FALSE),0)="",0,IFERROR(VLOOKUP(Tabla3[[#This Row],[Column14]],Tabla4[[NIT]:[TOTAL CREDITO]],3,FALSE),0))</f>
        <v>0</v>
      </c>
      <c r="R1707" s="9">
        <f>+IFERROR(VLOOKUP(Tabla3[[#This Row],[Column14]],Tabla4[[NIT]:[TOTAL CREDITO]],6,FALSE),0)</f>
        <v>0</v>
      </c>
      <c r="S17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7" s="5"/>
      <c r="AL1707"/>
    </row>
    <row r="1708" spans="1:38" ht="15" customHeight="1">
      <c r="A1708" s="30"/>
      <c r="B1708" s="31"/>
      <c r="C1708" s="30"/>
      <c r="D1708" s="30"/>
      <c r="E1708" s="30"/>
      <c r="F1708" s="30"/>
      <c r="G1708" s="30"/>
      <c r="H1708" s="30"/>
      <c r="I1708" s="30"/>
      <c r="J1708" s="30"/>
      <c r="K1708" s="30"/>
      <c r="L1708" s="31"/>
      <c r="M1708" s="30"/>
      <c r="N1708" s="30"/>
      <c r="O1708" s="32"/>
      <c r="P1708" s="7"/>
      <c r="Q1708" s="12">
        <f>+IF(IFERROR(VLOOKUP(Tabla3[[#This Row],[Column14]],Tabla4[[NIT]:[TOTAL CREDITO]],3,FALSE),0)="",0,IFERROR(VLOOKUP(Tabla3[[#This Row],[Column14]],Tabla4[[NIT]:[TOTAL CREDITO]],3,FALSE),0))</f>
        <v>0</v>
      </c>
      <c r="R1708" s="9">
        <f>+IFERROR(VLOOKUP(Tabla3[[#This Row],[Column14]],Tabla4[[NIT]:[TOTAL CREDITO]],6,FALSE),0)</f>
        <v>0</v>
      </c>
      <c r="S17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8" s="5"/>
      <c r="AL1708"/>
    </row>
    <row r="1709" spans="1:38" ht="15" customHeight="1">
      <c r="A1709" s="30"/>
      <c r="B1709" s="31"/>
      <c r="C1709" s="30"/>
      <c r="D1709" s="30"/>
      <c r="E1709" s="30"/>
      <c r="F1709" s="30"/>
      <c r="G1709" s="30"/>
      <c r="H1709" s="30"/>
      <c r="I1709" s="30"/>
      <c r="J1709" s="30"/>
      <c r="K1709" s="30"/>
      <c r="L1709" s="31"/>
      <c r="M1709" s="30"/>
      <c r="N1709" s="30"/>
      <c r="O1709" s="32"/>
      <c r="P1709" s="7"/>
      <c r="Q1709" s="12">
        <f>+IF(IFERROR(VLOOKUP(Tabla3[[#This Row],[Column14]],Tabla4[[NIT]:[TOTAL CREDITO]],3,FALSE),0)="",0,IFERROR(VLOOKUP(Tabla3[[#This Row],[Column14]],Tabla4[[NIT]:[TOTAL CREDITO]],3,FALSE),0))</f>
        <v>0</v>
      </c>
      <c r="R1709" s="9">
        <f>+IFERROR(VLOOKUP(Tabla3[[#This Row],[Column14]],Tabla4[[NIT]:[TOTAL CREDITO]],6,FALSE),0)</f>
        <v>0</v>
      </c>
      <c r="S17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09" s="5"/>
      <c r="AL1709"/>
    </row>
    <row r="1710" spans="1:38" ht="15" customHeight="1">
      <c r="A1710" s="30"/>
      <c r="B1710" s="31"/>
      <c r="C1710" s="30"/>
      <c r="D1710" s="30"/>
      <c r="E1710" s="30"/>
      <c r="F1710" s="30"/>
      <c r="G1710" s="30"/>
      <c r="H1710" s="30"/>
      <c r="I1710" s="30"/>
      <c r="J1710" s="30"/>
      <c r="K1710" s="30"/>
      <c r="L1710" s="31"/>
      <c r="M1710" s="30"/>
      <c r="N1710" s="30"/>
      <c r="O1710" s="32"/>
      <c r="P1710" s="7"/>
      <c r="Q1710" s="12">
        <f>+IF(IFERROR(VLOOKUP(Tabla3[[#This Row],[Column14]],Tabla4[[NIT]:[TOTAL CREDITO]],3,FALSE),0)="",0,IFERROR(VLOOKUP(Tabla3[[#This Row],[Column14]],Tabla4[[NIT]:[TOTAL CREDITO]],3,FALSE),0))</f>
        <v>0</v>
      </c>
      <c r="R1710" s="9">
        <f>+IFERROR(VLOOKUP(Tabla3[[#This Row],[Column14]],Tabla4[[NIT]:[TOTAL CREDITO]],6,FALSE),0)</f>
        <v>0</v>
      </c>
      <c r="S17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0" s="5"/>
      <c r="AL1710"/>
    </row>
    <row r="1711" spans="1:38" ht="15" customHeight="1">
      <c r="A1711" s="30"/>
      <c r="B1711" s="31"/>
      <c r="C1711" s="30"/>
      <c r="D1711" s="30"/>
      <c r="E1711" s="30"/>
      <c r="F1711" s="30"/>
      <c r="G1711" s="30"/>
      <c r="H1711" s="30"/>
      <c r="I1711" s="30"/>
      <c r="J1711" s="30"/>
      <c r="K1711" s="30"/>
      <c r="L1711" s="31"/>
      <c r="M1711" s="30"/>
      <c r="N1711" s="30"/>
      <c r="O1711" s="32"/>
      <c r="P1711" s="7"/>
      <c r="Q1711" s="12">
        <f>+IF(IFERROR(VLOOKUP(Tabla3[[#This Row],[Column14]],Tabla4[[NIT]:[TOTAL CREDITO]],3,FALSE),0)="",0,IFERROR(VLOOKUP(Tabla3[[#This Row],[Column14]],Tabla4[[NIT]:[TOTAL CREDITO]],3,FALSE),0))</f>
        <v>0</v>
      </c>
      <c r="R1711" s="9">
        <f>+IFERROR(VLOOKUP(Tabla3[[#This Row],[Column14]],Tabla4[[NIT]:[TOTAL CREDITO]],6,FALSE),0)</f>
        <v>0</v>
      </c>
      <c r="S17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1" s="5"/>
      <c r="AL1711"/>
    </row>
    <row r="1712" spans="1:38" ht="15" customHeight="1">
      <c r="A1712" s="30"/>
      <c r="B1712" s="31"/>
      <c r="C1712" s="30"/>
      <c r="D1712" s="30"/>
      <c r="E1712" s="30"/>
      <c r="F1712" s="30"/>
      <c r="G1712" s="30"/>
      <c r="H1712" s="30"/>
      <c r="I1712" s="30"/>
      <c r="J1712" s="30"/>
      <c r="K1712" s="30"/>
      <c r="L1712" s="31"/>
      <c r="M1712" s="30"/>
      <c r="N1712" s="30"/>
      <c r="O1712" s="32"/>
      <c r="P1712" s="7"/>
      <c r="Q1712" s="12">
        <f>+IF(IFERROR(VLOOKUP(Tabla3[[#This Row],[Column14]],Tabla4[[NIT]:[TOTAL CREDITO]],3,FALSE),0)="",0,IFERROR(VLOOKUP(Tabla3[[#This Row],[Column14]],Tabla4[[NIT]:[TOTAL CREDITO]],3,FALSE),0))</f>
        <v>0</v>
      </c>
      <c r="R1712" s="9">
        <f>+IFERROR(VLOOKUP(Tabla3[[#This Row],[Column14]],Tabla4[[NIT]:[TOTAL CREDITO]],6,FALSE),0)</f>
        <v>0</v>
      </c>
      <c r="S17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2" s="5"/>
      <c r="AL1712"/>
    </row>
    <row r="1713" spans="1:38" ht="15" customHeight="1">
      <c r="A1713" s="30"/>
      <c r="B1713" s="31"/>
      <c r="C1713" s="30"/>
      <c r="D1713" s="30"/>
      <c r="E1713" s="30"/>
      <c r="F1713" s="30"/>
      <c r="G1713" s="30"/>
      <c r="H1713" s="30"/>
      <c r="I1713" s="30"/>
      <c r="J1713" s="30"/>
      <c r="K1713" s="30"/>
      <c r="L1713" s="31"/>
      <c r="M1713" s="30"/>
      <c r="N1713" s="30"/>
      <c r="O1713" s="32"/>
      <c r="P1713" s="7"/>
      <c r="Q1713" s="12">
        <f>+IF(IFERROR(VLOOKUP(Tabla3[[#This Row],[Column14]],Tabla4[[NIT]:[TOTAL CREDITO]],3,FALSE),0)="",0,IFERROR(VLOOKUP(Tabla3[[#This Row],[Column14]],Tabla4[[NIT]:[TOTAL CREDITO]],3,FALSE),0))</f>
        <v>0</v>
      </c>
      <c r="R1713" s="9">
        <f>+IFERROR(VLOOKUP(Tabla3[[#This Row],[Column14]],Tabla4[[NIT]:[TOTAL CREDITO]],6,FALSE),0)</f>
        <v>0</v>
      </c>
      <c r="S17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3" s="5"/>
      <c r="AL1713"/>
    </row>
    <row r="1714" spans="1:38" ht="15" customHeight="1">
      <c r="A1714" s="30"/>
      <c r="B1714" s="31"/>
      <c r="C1714" s="30"/>
      <c r="D1714" s="30"/>
      <c r="E1714" s="30"/>
      <c r="F1714" s="30"/>
      <c r="G1714" s="30"/>
      <c r="H1714" s="30"/>
      <c r="I1714" s="30"/>
      <c r="J1714" s="30"/>
      <c r="K1714" s="30"/>
      <c r="L1714" s="31"/>
      <c r="M1714" s="30"/>
      <c r="N1714" s="30"/>
      <c r="O1714" s="32"/>
      <c r="P1714" s="7"/>
      <c r="Q1714" s="12">
        <f>+IF(IFERROR(VLOOKUP(Tabla3[[#This Row],[Column14]],Tabla4[[NIT]:[TOTAL CREDITO]],3,FALSE),0)="",0,IFERROR(VLOOKUP(Tabla3[[#This Row],[Column14]],Tabla4[[NIT]:[TOTAL CREDITO]],3,FALSE),0))</f>
        <v>0</v>
      </c>
      <c r="R1714" s="9">
        <f>+IFERROR(VLOOKUP(Tabla3[[#This Row],[Column14]],Tabla4[[NIT]:[TOTAL CREDITO]],6,FALSE),0)</f>
        <v>0</v>
      </c>
      <c r="S17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4" s="5"/>
      <c r="AL1714"/>
    </row>
    <row r="1715" spans="1:38" ht="15" customHeight="1">
      <c r="A1715" s="30"/>
      <c r="B1715" s="31"/>
      <c r="C1715" s="30"/>
      <c r="D1715" s="30"/>
      <c r="E1715" s="30"/>
      <c r="F1715" s="30"/>
      <c r="G1715" s="30"/>
      <c r="H1715" s="30"/>
      <c r="I1715" s="30"/>
      <c r="J1715" s="30"/>
      <c r="K1715" s="30"/>
      <c r="L1715" s="31"/>
      <c r="M1715" s="30"/>
      <c r="N1715" s="30"/>
      <c r="O1715" s="32"/>
      <c r="P1715" s="7"/>
      <c r="Q1715" s="12">
        <f>+IF(IFERROR(VLOOKUP(Tabla3[[#This Row],[Column14]],Tabla4[[NIT]:[TOTAL CREDITO]],3,FALSE),0)="",0,IFERROR(VLOOKUP(Tabla3[[#This Row],[Column14]],Tabla4[[NIT]:[TOTAL CREDITO]],3,FALSE),0))</f>
        <v>0</v>
      </c>
      <c r="R1715" s="9">
        <f>+IFERROR(VLOOKUP(Tabla3[[#This Row],[Column14]],Tabla4[[NIT]:[TOTAL CREDITO]],6,FALSE),0)</f>
        <v>0</v>
      </c>
      <c r="S17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5" s="5"/>
      <c r="AL1715"/>
    </row>
    <row r="1716" spans="1:38" ht="15" customHeight="1">
      <c r="A1716" s="30"/>
      <c r="B1716" s="31"/>
      <c r="C1716" s="30"/>
      <c r="D1716" s="30"/>
      <c r="E1716" s="30"/>
      <c r="F1716" s="30"/>
      <c r="G1716" s="30"/>
      <c r="H1716" s="30"/>
      <c r="I1716" s="30"/>
      <c r="J1716" s="30"/>
      <c r="K1716" s="30"/>
      <c r="L1716" s="31"/>
      <c r="M1716" s="30"/>
      <c r="N1716" s="30"/>
      <c r="O1716" s="32"/>
      <c r="P1716" s="7"/>
      <c r="Q1716" s="12">
        <f>+IF(IFERROR(VLOOKUP(Tabla3[[#This Row],[Column14]],Tabla4[[NIT]:[TOTAL CREDITO]],3,FALSE),0)="",0,IFERROR(VLOOKUP(Tabla3[[#This Row],[Column14]],Tabla4[[NIT]:[TOTAL CREDITO]],3,FALSE),0))</f>
        <v>0</v>
      </c>
      <c r="R1716" s="9">
        <f>+IFERROR(VLOOKUP(Tabla3[[#This Row],[Column14]],Tabla4[[NIT]:[TOTAL CREDITO]],6,FALSE),0)</f>
        <v>0</v>
      </c>
      <c r="S17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6" s="5"/>
      <c r="AL1716"/>
    </row>
    <row r="1717" spans="1:38" ht="15" customHeight="1">
      <c r="A1717" s="30"/>
      <c r="B1717" s="31"/>
      <c r="C1717" s="30"/>
      <c r="D1717" s="30"/>
      <c r="E1717" s="30"/>
      <c r="F1717" s="30"/>
      <c r="G1717" s="30"/>
      <c r="H1717" s="30"/>
      <c r="I1717" s="30"/>
      <c r="J1717" s="30"/>
      <c r="K1717" s="30"/>
      <c r="L1717" s="31"/>
      <c r="M1717" s="30"/>
      <c r="N1717" s="30"/>
      <c r="O1717" s="32"/>
      <c r="P1717" s="7"/>
      <c r="Q1717" s="12">
        <f>+IF(IFERROR(VLOOKUP(Tabla3[[#This Row],[Column14]],Tabla4[[NIT]:[TOTAL CREDITO]],3,FALSE),0)="",0,IFERROR(VLOOKUP(Tabla3[[#This Row],[Column14]],Tabla4[[NIT]:[TOTAL CREDITO]],3,FALSE),0))</f>
        <v>0</v>
      </c>
      <c r="R1717" s="9">
        <f>+IFERROR(VLOOKUP(Tabla3[[#This Row],[Column14]],Tabla4[[NIT]:[TOTAL CREDITO]],6,FALSE),0)</f>
        <v>0</v>
      </c>
      <c r="S17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7" s="5"/>
      <c r="AL1717"/>
    </row>
    <row r="1718" spans="1:38" ht="15" customHeight="1">
      <c r="A1718" s="30"/>
      <c r="B1718" s="31"/>
      <c r="C1718" s="30"/>
      <c r="D1718" s="30"/>
      <c r="E1718" s="30"/>
      <c r="F1718" s="30"/>
      <c r="G1718" s="30"/>
      <c r="H1718" s="30"/>
      <c r="I1718" s="30"/>
      <c r="J1718" s="30"/>
      <c r="K1718" s="30"/>
      <c r="L1718" s="31"/>
      <c r="M1718" s="30"/>
      <c r="N1718" s="30"/>
      <c r="O1718" s="32"/>
      <c r="P1718" s="7"/>
      <c r="Q1718" s="12">
        <f>+IF(IFERROR(VLOOKUP(Tabla3[[#This Row],[Column14]],Tabla4[[NIT]:[TOTAL CREDITO]],3,FALSE),0)="",0,IFERROR(VLOOKUP(Tabla3[[#This Row],[Column14]],Tabla4[[NIT]:[TOTAL CREDITO]],3,FALSE),0))</f>
        <v>0</v>
      </c>
      <c r="R1718" s="9">
        <f>+IFERROR(VLOOKUP(Tabla3[[#This Row],[Column14]],Tabla4[[NIT]:[TOTAL CREDITO]],6,FALSE),0)</f>
        <v>0</v>
      </c>
      <c r="S17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8" s="5"/>
      <c r="AL1718"/>
    </row>
    <row r="1719" spans="1:38" ht="15" customHeight="1">
      <c r="A1719" s="30"/>
      <c r="B1719" s="31"/>
      <c r="C1719" s="30"/>
      <c r="D1719" s="30"/>
      <c r="E1719" s="30"/>
      <c r="F1719" s="30"/>
      <c r="G1719" s="30"/>
      <c r="H1719" s="30"/>
      <c r="I1719" s="30"/>
      <c r="J1719" s="30"/>
      <c r="K1719" s="30"/>
      <c r="L1719" s="31"/>
      <c r="M1719" s="30"/>
      <c r="N1719" s="30"/>
      <c r="O1719" s="32"/>
      <c r="P1719" s="7"/>
      <c r="Q1719" s="12">
        <f>+IF(IFERROR(VLOOKUP(Tabla3[[#This Row],[Column14]],Tabla4[[NIT]:[TOTAL CREDITO]],3,FALSE),0)="",0,IFERROR(VLOOKUP(Tabla3[[#This Row],[Column14]],Tabla4[[NIT]:[TOTAL CREDITO]],3,FALSE),0))</f>
        <v>0</v>
      </c>
      <c r="R1719" s="9">
        <f>+IFERROR(VLOOKUP(Tabla3[[#This Row],[Column14]],Tabla4[[NIT]:[TOTAL CREDITO]],6,FALSE),0)</f>
        <v>0</v>
      </c>
      <c r="S17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19" s="5"/>
      <c r="AL1719"/>
    </row>
    <row r="1720" spans="1:38" ht="15" customHeight="1">
      <c r="A1720" s="30"/>
      <c r="B1720" s="31"/>
      <c r="C1720" s="30"/>
      <c r="D1720" s="30"/>
      <c r="E1720" s="30"/>
      <c r="F1720" s="30"/>
      <c r="G1720" s="30"/>
      <c r="H1720" s="30"/>
      <c r="I1720" s="30"/>
      <c r="J1720" s="30"/>
      <c r="K1720" s="30"/>
      <c r="L1720" s="31"/>
      <c r="M1720" s="30"/>
      <c r="N1720" s="30"/>
      <c r="O1720" s="32"/>
      <c r="P1720" s="7"/>
      <c r="Q1720" s="12">
        <f>+IF(IFERROR(VLOOKUP(Tabla3[[#This Row],[Column14]],Tabla4[[NIT]:[TOTAL CREDITO]],3,FALSE),0)="",0,IFERROR(VLOOKUP(Tabla3[[#This Row],[Column14]],Tabla4[[NIT]:[TOTAL CREDITO]],3,FALSE),0))</f>
        <v>0</v>
      </c>
      <c r="R1720" s="9">
        <f>+IFERROR(VLOOKUP(Tabla3[[#This Row],[Column14]],Tabla4[[NIT]:[TOTAL CREDITO]],6,FALSE),0)</f>
        <v>0</v>
      </c>
      <c r="S17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0" s="5"/>
      <c r="AL1720"/>
    </row>
    <row r="1721" spans="1:38" ht="15" customHeight="1">
      <c r="A1721" s="30"/>
      <c r="B1721" s="31"/>
      <c r="C1721" s="30"/>
      <c r="D1721" s="30"/>
      <c r="E1721" s="30"/>
      <c r="F1721" s="30"/>
      <c r="G1721" s="30"/>
      <c r="H1721" s="30"/>
      <c r="I1721" s="30"/>
      <c r="J1721" s="30"/>
      <c r="K1721" s="30"/>
      <c r="L1721" s="31"/>
      <c r="M1721" s="30"/>
      <c r="N1721" s="30"/>
      <c r="O1721" s="32"/>
      <c r="P1721" s="7"/>
      <c r="Q1721" s="12">
        <f>+IF(IFERROR(VLOOKUP(Tabla3[[#This Row],[Column14]],Tabla4[[NIT]:[TOTAL CREDITO]],3,FALSE),0)="",0,IFERROR(VLOOKUP(Tabla3[[#This Row],[Column14]],Tabla4[[NIT]:[TOTAL CREDITO]],3,FALSE),0))</f>
        <v>0</v>
      </c>
      <c r="R1721" s="9">
        <f>+IFERROR(VLOOKUP(Tabla3[[#This Row],[Column14]],Tabla4[[NIT]:[TOTAL CREDITO]],6,FALSE),0)</f>
        <v>0</v>
      </c>
      <c r="S17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1" s="5"/>
      <c r="AL1721"/>
    </row>
    <row r="1722" spans="1:38" ht="15" customHeight="1">
      <c r="A1722" s="30"/>
      <c r="B1722" s="31"/>
      <c r="C1722" s="30"/>
      <c r="D1722" s="30"/>
      <c r="E1722" s="30"/>
      <c r="F1722" s="30"/>
      <c r="G1722" s="30"/>
      <c r="H1722" s="30"/>
      <c r="I1722" s="30"/>
      <c r="J1722" s="30"/>
      <c r="K1722" s="30"/>
      <c r="L1722" s="31"/>
      <c r="M1722" s="30"/>
      <c r="N1722" s="30"/>
      <c r="O1722" s="32"/>
      <c r="P1722" s="7"/>
      <c r="Q1722" s="12">
        <f>+IF(IFERROR(VLOOKUP(Tabla3[[#This Row],[Column14]],Tabla4[[NIT]:[TOTAL CREDITO]],3,FALSE),0)="",0,IFERROR(VLOOKUP(Tabla3[[#This Row],[Column14]],Tabla4[[NIT]:[TOTAL CREDITO]],3,FALSE),0))</f>
        <v>0</v>
      </c>
      <c r="R1722" s="9">
        <f>+IFERROR(VLOOKUP(Tabla3[[#This Row],[Column14]],Tabla4[[NIT]:[TOTAL CREDITO]],6,FALSE),0)</f>
        <v>0</v>
      </c>
      <c r="S17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2" s="5"/>
      <c r="AL1722"/>
    </row>
    <row r="1723" spans="1:38" ht="15" customHeight="1">
      <c r="A1723" s="30"/>
      <c r="B1723" s="31"/>
      <c r="C1723" s="30"/>
      <c r="D1723" s="30"/>
      <c r="E1723" s="30"/>
      <c r="F1723" s="30"/>
      <c r="G1723" s="30"/>
      <c r="H1723" s="30"/>
      <c r="I1723" s="30"/>
      <c r="J1723" s="30"/>
      <c r="K1723" s="30"/>
      <c r="L1723" s="31"/>
      <c r="M1723" s="30"/>
      <c r="N1723" s="30"/>
      <c r="O1723" s="32"/>
      <c r="P1723" s="7"/>
      <c r="Q1723" s="12">
        <f>+IF(IFERROR(VLOOKUP(Tabla3[[#This Row],[Column14]],Tabla4[[NIT]:[TOTAL CREDITO]],3,FALSE),0)="",0,IFERROR(VLOOKUP(Tabla3[[#This Row],[Column14]],Tabla4[[NIT]:[TOTAL CREDITO]],3,FALSE),0))</f>
        <v>0</v>
      </c>
      <c r="R1723" s="9">
        <f>+IFERROR(VLOOKUP(Tabla3[[#This Row],[Column14]],Tabla4[[NIT]:[TOTAL CREDITO]],6,FALSE),0)</f>
        <v>0</v>
      </c>
      <c r="S17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3" s="5"/>
      <c r="AL1723"/>
    </row>
    <row r="1724" spans="1:38" ht="15" customHeight="1">
      <c r="A1724" s="30"/>
      <c r="B1724" s="31"/>
      <c r="C1724" s="30"/>
      <c r="D1724" s="30"/>
      <c r="E1724" s="30"/>
      <c r="F1724" s="30"/>
      <c r="G1724" s="30"/>
      <c r="H1724" s="30"/>
      <c r="I1724" s="30"/>
      <c r="J1724" s="30"/>
      <c r="K1724" s="30"/>
      <c r="L1724" s="31"/>
      <c r="M1724" s="30"/>
      <c r="N1724" s="30"/>
      <c r="O1724" s="32"/>
      <c r="P1724" s="7"/>
      <c r="Q1724" s="12">
        <f>+IF(IFERROR(VLOOKUP(Tabla3[[#This Row],[Column14]],Tabla4[[NIT]:[TOTAL CREDITO]],3,FALSE),0)="",0,IFERROR(VLOOKUP(Tabla3[[#This Row],[Column14]],Tabla4[[NIT]:[TOTAL CREDITO]],3,FALSE),0))</f>
        <v>0</v>
      </c>
      <c r="R1724" s="9">
        <f>+IFERROR(VLOOKUP(Tabla3[[#This Row],[Column14]],Tabla4[[NIT]:[TOTAL CREDITO]],6,FALSE),0)</f>
        <v>0</v>
      </c>
      <c r="S17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4" s="5"/>
      <c r="AL1724"/>
    </row>
    <row r="1725" spans="1:38" ht="15" customHeight="1">
      <c r="A1725" s="30"/>
      <c r="B1725" s="31"/>
      <c r="C1725" s="30"/>
      <c r="D1725" s="30"/>
      <c r="E1725" s="30"/>
      <c r="F1725" s="30"/>
      <c r="G1725" s="30"/>
      <c r="H1725" s="30"/>
      <c r="I1725" s="30"/>
      <c r="J1725" s="30"/>
      <c r="K1725" s="30"/>
      <c r="L1725" s="31"/>
      <c r="M1725" s="30"/>
      <c r="N1725" s="30"/>
      <c r="O1725" s="32"/>
      <c r="P1725" s="7"/>
      <c r="Q1725" s="12">
        <f>+IF(IFERROR(VLOOKUP(Tabla3[[#This Row],[Column14]],Tabla4[[NIT]:[TOTAL CREDITO]],3,FALSE),0)="",0,IFERROR(VLOOKUP(Tabla3[[#This Row],[Column14]],Tabla4[[NIT]:[TOTAL CREDITO]],3,FALSE),0))</f>
        <v>0</v>
      </c>
      <c r="R1725" s="9">
        <f>+IFERROR(VLOOKUP(Tabla3[[#This Row],[Column14]],Tabla4[[NIT]:[TOTAL CREDITO]],6,FALSE),0)</f>
        <v>0</v>
      </c>
      <c r="S17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5" s="5"/>
      <c r="AL1725"/>
    </row>
    <row r="1726" spans="1:38" ht="15" customHeight="1">
      <c r="A1726" s="30"/>
      <c r="B1726" s="31"/>
      <c r="C1726" s="30"/>
      <c r="D1726" s="30"/>
      <c r="E1726" s="30"/>
      <c r="F1726" s="30"/>
      <c r="G1726" s="30"/>
      <c r="H1726" s="30"/>
      <c r="I1726" s="30"/>
      <c r="J1726" s="30"/>
      <c r="K1726" s="30"/>
      <c r="L1726" s="31"/>
      <c r="M1726" s="30"/>
      <c r="N1726" s="30"/>
      <c r="O1726" s="32"/>
      <c r="P1726" s="7"/>
      <c r="Q1726" s="12">
        <f>+IF(IFERROR(VLOOKUP(Tabla3[[#This Row],[Column14]],Tabla4[[NIT]:[TOTAL CREDITO]],3,FALSE),0)="",0,IFERROR(VLOOKUP(Tabla3[[#This Row],[Column14]],Tabla4[[NIT]:[TOTAL CREDITO]],3,FALSE),0))</f>
        <v>0</v>
      </c>
      <c r="R1726" s="9">
        <f>+IFERROR(VLOOKUP(Tabla3[[#This Row],[Column14]],Tabla4[[NIT]:[TOTAL CREDITO]],6,FALSE),0)</f>
        <v>0</v>
      </c>
      <c r="S17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6" s="5"/>
      <c r="AL1726"/>
    </row>
    <row r="1727" spans="1:38" ht="15" customHeight="1">
      <c r="A1727" s="30"/>
      <c r="B1727" s="31"/>
      <c r="C1727" s="30"/>
      <c r="D1727" s="30"/>
      <c r="E1727" s="30"/>
      <c r="F1727" s="30"/>
      <c r="G1727" s="30"/>
      <c r="H1727" s="30"/>
      <c r="I1727" s="30"/>
      <c r="J1727" s="30"/>
      <c r="K1727" s="30"/>
      <c r="L1727" s="31"/>
      <c r="M1727" s="30"/>
      <c r="N1727" s="30"/>
      <c r="O1727" s="32"/>
      <c r="P1727" s="7"/>
      <c r="Q1727" s="12">
        <f>+IF(IFERROR(VLOOKUP(Tabla3[[#This Row],[Column14]],Tabla4[[NIT]:[TOTAL CREDITO]],3,FALSE),0)="",0,IFERROR(VLOOKUP(Tabla3[[#This Row],[Column14]],Tabla4[[NIT]:[TOTAL CREDITO]],3,FALSE),0))</f>
        <v>0</v>
      </c>
      <c r="R1727" s="9">
        <f>+IFERROR(VLOOKUP(Tabla3[[#This Row],[Column14]],Tabla4[[NIT]:[TOTAL CREDITO]],6,FALSE),0)</f>
        <v>0</v>
      </c>
      <c r="S17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7" s="5"/>
      <c r="AL1727"/>
    </row>
    <row r="1728" spans="1:38" ht="15" customHeight="1">
      <c r="A1728" s="30"/>
      <c r="B1728" s="31"/>
      <c r="C1728" s="30"/>
      <c r="D1728" s="30"/>
      <c r="E1728" s="30"/>
      <c r="F1728" s="30"/>
      <c r="G1728" s="30"/>
      <c r="H1728" s="30"/>
      <c r="I1728" s="30"/>
      <c r="J1728" s="30"/>
      <c r="K1728" s="30"/>
      <c r="L1728" s="31"/>
      <c r="M1728" s="30"/>
      <c r="N1728" s="30"/>
      <c r="O1728" s="32"/>
      <c r="P1728" s="7"/>
      <c r="Q1728" s="12">
        <f>+IF(IFERROR(VLOOKUP(Tabla3[[#This Row],[Column14]],Tabla4[[NIT]:[TOTAL CREDITO]],3,FALSE),0)="",0,IFERROR(VLOOKUP(Tabla3[[#This Row],[Column14]],Tabla4[[NIT]:[TOTAL CREDITO]],3,FALSE),0))</f>
        <v>0</v>
      </c>
      <c r="R1728" s="9">
        <f>+IFERROR(VLOOKUP(Tabla3[[#This Row],[Column14]],Tabla4[[NIT]:[TOTAL CREDITO]],6,FALSE),0)</f>
        <v>0</v>
      </c>
      <c r="S17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8" s="5"/>
      <c r="AL1728"/>
    </row>
    <row r="1729" spans="1:38" ht="15" customHeight="1">
      <c r="A1729" s="30"/>
      <c r="B1729" s="31"/>
      <c r="C1729" s="30"/>
      <c r="D1729" s="30"/>
      <c r="E1729" s="30"/>
      <c r="F1729" s="30"/>
      <c r="G1729" s="30"/>
      <c r="H1729" s="30"/>
      <c r="I1729" s="30"/>
      <c r="J1729" s="30"/>
      <c r="K1729" s="30"/>
      <c r="L1729" s="31"/>
      <c r="M1729" s="30"/>
      <c r="N1729" s="30"/>
      <c r="O1729" s="32"/>
      <c r="P1729" s="7"/>
      <c r="Q1729" s="12">
        <f>+IF(IFERROR(VLOOKUP(Tabla3[[#This Row],[Column14]],Tabla4[[NIT]:[TOTAL CREDITO]],3,FALSE),0)="",0,IFERROR(VLOOKUP(Tabla3[[#This Row],[Column14]],Tabla4[[NIT]:[TOTAL CREDITO]],3,FALSE),0))</f>
        <v>0</v>
      </c>
      <c r="R1729" s="9">
        <f>+IFERROR(VLOOKUP(Tabla3[[#This Row],[Column14]],Tabla4[[NIT]:[TOTAL CREDITO]],6,FALSE),0)</f>
        <v>0</v>
      </c>
      <c r="S17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29" s="5"/>
      <c r="AL1729"/>
    </row>
    <row r="1730" spans="1:38" ht="15" customHeight="1">
      <c r="A1730" s="30"/>
      <c r="B1730" s="31"/>
      <c r="C1730" s="30"/>
      <c r="D1730" s="30"/>
      <c r="E1730" s="30"/>
      <c r="F1730" s="30"/>
      <c r="G1730" s="30"/>
      <c r="H1730" s="30"/>
      <c r="I1730" s="30"/>
      <c r="J1730" s="30"/>
      <c r="K1730" s="30"/>
      <c r="L1730" s="31"/>
      <c r="M1730" s="30"/>
      <c r="N1730" s="30"/>
      <c r="O1730" s="32"/>
      <c r="P1730" s="7"/>
      <c r="Q1730" s="12">
        <f>+IF(IFERROR(VLOOKUP(Tabla3[[#This Row],[Column14]],Tabla4[[NIT]:[TOTAL CREDITO]],3,FALSE),0)="",0,IFERROR(VLOOKUP(Tabla3[[#This Row],[Column14]],Tabla4[[NIT]:[TOTAL CREDITO]],3,FALSE),0))</f>
        <v>0</v>
      </c>
      <c r="R1730" s="9">
        <f>+IFERROR(VLOOKUP(Tabla3[[#This Row],[Column14]],Tabla4[[NIT]:[TOTAL CREDITO]],6,FALSE),0)</f>
        <v>0</v>
      </c>
      <c r="S17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0" s="5"/>
      <c r="AL1730"/>
    </row>
    <row r="1731" spans="1:38" ht="15" customHeight="1">
      <c r="A1731" s="30"/>
      <c r="B1731" s="31"/>
      <c r="C1731" s="30"/>
      <c r="D1731" s="30"/>
      <c r="E1731" s="30"/>
      <c r="F1731" s="30"/>
      <c r="G1731" s="30"/>
      <c r="H1731" s="30"/>
      <c r="I1731" s="30"/>
      <c r="J1731" s="30"/>
      <c r="K1731" s="30"/>
      <c r="L1731" s="31"/>
      <c r="M1731" s="30"/>
      <c r="N1731" s="30"/>
      <c r="O1731" s="32"/>
      <c r="P1731" s="7"/>
      <c r="Q1731" s="12">
        <f>+IF(IFERROR(VLOOKUP(Tabla3[[#This Row],[Column14]],Tabla4[[NIT]:[TOTAL CREDITO]],3,FALSE),0)="",0,IFERROR(VLOOKUP(Tabla3[[#This Row],[Column14]],Tabla4[[NIT]:[TOTAL CREDITO]],3,FALSE),0))</f>
        <v>0</v>
      </c>
      <c r="R1731" s="9">
        <f>+IFERROR(VLOOKUP(Tabla3[[#This Row],[Column14]],Tabla4[[NIT]:[TOTAL CREDITO]],6,FALSE),0)</f>
        <v>0</v>
      </c>
      <c r="S17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1" s="5"/>
      <c r="AL1731"/>
    </row>
    <row r="1732" spans="1:38" ht="15" customHeight="1">
      <c r="A1732" s="30"/>
      <c r="B1732" s="31"/>
      <c r="C1732" s="30"/>
      <c r="D1732" s="30"/>
      <c r="E1732" s="30"/>
      <c r="F1732" s="30"/>
      <c r="G1732" s="30"/>
      <c r="H1732" s="30"/>
      <c r="I1732" s="30"/>
      <c r="J1732" s="30"/>
      <c r="K1732" s="30"/>
      <c r="L1732" s="31"/>
      <c r="M1732" s="30"/>
      <c r="N1732" s="30"/>
      <c r="O1732" s="32"/>
      <c r="P1732" s="7"/>
      <c r="Q1732" s="12">
        <f>+IF(IFERROR(VLOOKUP(Tabla3[[#This Row],[Column14]],Tabla4[[NIT]:[TOTAL CREDITO]],3,FALSE),0)="",0,IFERROR(VLOOKUP(Tabla3[[#This Row],[Column14]],Tabla4[[NIT]:[TOTAL CREDITO]],3,FALSE),0))</f>
        <v>0</v>
      </c>
      <c r="R1732" s="9">
        <f>+IFERROR(VLOOKUP(Tabla3[[#This Row],[Column14]],Tabla4[[NIT]:[TOTAL CREDITO]],6,FALSE),0)</f>
        <v>0</v>
      </c>
      <c r="S17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2" s="5"/>
      <c r="AL1732"/>
    </row>
    <row r="1733" spans="1:38" ht="15" customHeight="1">
      <c r="A1733" s="30"/>
      <c r="B1733" s="31"/>
      <c r="C1733" s="30"/>
      <c r="D1733" s="30"/>
      <c r="E1733" s="30"/>
      <c r="F1733" s="30"/>
      <c r="G1733" s="30"/>
      <c r="H1733" s="30"/>
      <c r="I1733" s="30"/>
      <c r="J1733" s="30"/>
      <c r="K1733" s="30"/>
      <c r="L1733" s="31"/>
      <c r="M1733" s="30"/>
      <c r="N1733" s="30"/>
      <c r="O1733" s="32"/>
      <c r="P1733" s="7"/>
      <c r="Q1733" s="12">
        <f>+IF(IFERROR(VLOOKUP(Tabla3[[#This Row],[Column14]],Tabla4[[NIT]:[TOTAL CREDITO]],3,FALSE),0)="",0,IFERROR(VLOOKUP(Tabla3[[#This Row],[Column14]],Tabla4[[NIT]:[TOTAL CREDITO]],3,FALSE),0))</f>
        <v>0</v>
      </c>
      <c r="R1733" s="9">
        <f>+IFERROR(VLOOKUP(Tabla3[[#This Row],[Column14]],Tabla4[[NIT]:[TOTAL CREDITO]],6,FALSE),0)</f>
        <v>0</v>
      </c>
      <c r="S17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3" s="5"/>
      <c r="AL1733"/>
    </row>
    <row r="1734" spans="1:38" ht="15" customHeight="1">
      <c r="A1734" s="30"/>
      <c r="B1734" s="31"/>
      <c r="C1734" s="30"/>
      <c r="D1734" s="30"/>
      <c r="E1734" s="30"/>
      <c r="F1734" s="30"/>
      <c r="G1734" s="30"/>
      <c r="H1734" s="30"/>
      <c r="I1734" s="30"/>
      <c r="J1734" s="30"/>
      <c r="K1734" s="30"/>
      <c r="L1734" s="31"/>
      <c r="M1734" s="30"/>
      <c r="N1734" s="30"/>
      <c r="O1734" s="32"/>
      <c r="P1734" s="7"/>
      <c r="Q1734" s="12">
        <f>+IF(IFERROR(VLOOKUP(Tabla3[[#This Row],[Column14]],Tabla4[[NIT]:[TOTAL CREDITO]],3,FALSE),0)="",0,IFERROR(VLOOKUP(Tabla3[[#This Row],[Column14]],Tabla4[[NIT]:[TOTAL CREDITO]],3,FALSE),0))</f>
        <v>0</v>
      </c>
      <c r="R1734" s="9">
        <f>+IFERROR(VLOOKUP(Tabla3[[#This Row],[Column14]],Tabla4[[NIT]:[TOTAL CREDITO]],6,FALSE),0)</f>
        <v>0</v>
      </c>
      <c r="S17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4" s="5"/>
      <c r="AL1734"/>
    </row>
    <row r="1735" spans="1:38" ht="15" customHeight="1">
      <c r="A1735" s="30"/>
      <c r="B1735" s="31"/>
      <c r="C1735" s="30"/>
      <c r="D1735" s="30"/>
      <c r="E1735" s="30"/>
      <c r="F1735" s="30"/>
      <c r="G1735" s="30"/>
      <c r="H1735" s="30"/>
      <c r="I1735" s="30"/>
      <c r="J1735" s="30"/>
      <c r="K1735" s="30"/>
      <c r="L1735" s="31"/>
      <c r="M1735" s="30"/>
      <c r="N1735" s="30"/>
      <c r="O1735" s="32"/>
      <c r="P1735" s="7"/>
      <c r="Q1735" s="12">
        <f>+IF(IFERROR(VLOOKUP(Tabla3[[#This Row],[Column14]],Tabla4[[NIT]:[TOTAL CREDITO]],3,FALSE),0)="",0,IFERROR(VLOOKUP(Tabla3[[#This Row],[Column14]],Tabla4[[NIT]:[TOTAL CREDITO]],3,FALSE),0))</f>
        <v>0</v>
      </c>
      <c r="R1735" s="9">
        <f>+IFERROR(VLOOKUP(Tabla3[[#This Row],[Column14]],Tabla4[[NIT]:[TOTAL CREDITO]],6,FALSE),0)</f>
        <v>0</v>
      </c>
      <c r="S17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5" s="5"/>
      <c r="AL1735"/>
    </row>
    <row r="1736" spans="1:38" ht="15" customHeight="1">
      <c r="A1736" s="30"/>
      <c r="B1736" s="31"/>
      <c r="C1736" s="30"/>
      <c r="D1736" s="30"/>
      <c r="E1736" s="30"/>
      <c r="F1736" s="30"/>
      <c r="G1736" s="30"/>
      <c r="H1736" s="30"/>
      <c r="I1736" s="30"/>
      <c r="J1736" s="30"/>
      <c r="K1736" s="30"/>
      <c r="L1736" s="31"/>
      <c r="M1736" s="30"/>
      <c r="N1736" s="30"/>
      <c r="O1736" s="32"/>
      <c r="P1736" s="7"/>
      <c r="Q1736" s="12">
        <f>+IF(IFERROR(VLOOKUP(Tabla3[[#This Row],[Column14]],Tabla4[[NIT]:[TOTAL CREDITO]],3,FALSE),0)="",0,IFERROR(VLOOKUP(Tabla3[[#This Row],[Column14]],Tabla4[[NIT]:[TOTAL CREDITO]],3,FALSE),0))</f>
        <v>0</v>
      </c>
      <c r="R1736" s="9">
        <f>+IFERROR(VLOOKUP(Tabla3[[#This Row],[Column14]],Tabla4[[NIT]:[TOTAL CREDITO]],6,FALSE),0)</f>
        <v>0</v>
      </c>
      <c r="S17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6" s="5"/>
      <c r="AL1736"/>
    </row>
    <row r="1737" spans="1:38" ht="15" customHeight="1">
      <c r="A1737" s="30"/>
      <c r="B1737" s="31"/>
      <c r="C1737" s="30"/>
      <c r="D1737" s="30"/>
      <c r="E1737" s="30"/>
      <c r="F1737" s="30"/>
      <c r="G1737" s="30"/>
      <c r="H1737" s="30"/>
      <c r="I1737" s="30"/>
      <c r="J1737" s="30"/>
      <c r="K1737" s="30"/>
      <c r="L1737" s="31"/>
      <c r="M1737" s="30"/>
      <c r="N1737" s="30"/>
      <c r="O1737" s="32"/>
      <c r="P1737" s="7"/>
      <c r="Q1737" s="12">
        <f>+IF(IFERROR(VLOOKUP(Tabla3[[#This Row],[Column14]],Tabla4[[NIT]:[TOTAL CREDITO]],3,FALSE),0)="",0,IFERROR(VLOOKUP(Tabla3[[#This Row],[Column14]],Tabla4[[NIT]:[TOTAL CREDITO]],3,FALSE),0))</f>
        <v>0</v>
      </c>
      <c r="R1737" s="9">
        <f>+IFERROR(VLOOKUP(Tabla3[[#This Row],[Column14]],Tabla4[[NIT]:[TOTAL CREDITO]],6,FALSE),0)</f>
        <v>0</v>
      </c>
      <c r="S17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7" s="5"/>
      <c r="AL1737"/>
    </row>
    <row r="1738" spans="1:38" ht="15" customHeight="1">
      <c r="A1738" s="30"/>
      <c r="B1738" s="31"/>
      <c r="C1738" s="30"/>
      <c r="D1738" s="30"/>
      <c r="E1738" s="30"/>
      <c r="F1738" s="30"/>
      <c r="G1738" s="30"/>
      <c r="H1738" s="30"/>
      <c r="I1738" s="30"/>
      <c r="J1738" s="30"/>
      <c r="K1738" s="30"/>
      <c r="L1738" s="31"/>
      <c r="M1738" s="30"/>
      <c r="N1738" s="30"/>
      <c r="O1738" s="32"/>
      <c r="P1738" s="7"/>
      <c r="Q1738" s="12">
        <f>+IF(IFERROR(VLOOKUP(Tabla3[[#This Row],[Column14]],Tabla4[[NIT]:[TOTAL CREDITO]],3,FALSE),0)="",0,IFERROR(VLOOKUP(Tabla3[[#This Row],[Column14]],Tabla4[[NIT]:[TOTAL CREDITO]],3,FALSE),0))</f>
        <v>0</v>
      </c>
      <c r="R1738" s="9">
        <f>+IFERROR(VLOOKUP(Tabla3[[#This Row],[Column14]],Tabla4[[NIT]:[TOTAL CREDITO]],6,FALSE),0)</f>
        <v>0</v>
      </c>
      <c r="S17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8" s="5"/>
      <c r="AL1738"/>
    </row>
    <row r="1739" spans="1:38" ht="15" customHeight="1">
      <c r="A1739" s="30"/>
      <c r="B1739" s="31"/>
      <c r="C1739" s="30"/>
      <c r="D1739" s="30"/>
      <c r="E1739" s="30"/>
      <c r="F1739" s="30"/>
      <c r="G1739" s="30"/>
      <c r="H1739" s="30"/>
      <c r="I1739" s="30"/>
      <c r="J1739" s="30"/>
      <c r="K1739" s="30"/>
      <c r="L1739" s="31"/>
      <c r="M1739" s="30"/>
      <c r="N1739" s="30"/>
      <c r="O1739" s="32"/>
      <c r="P1739" s="7"/>
      <c r="Q1739" s="12">
        <f>+IF(IFERROR(VLOOKUP(Tabla3[[#This Row],[Column14]],Tabla4[[NIT]:[TOTAL CREDITO]],3,FALSE),0)="",0,IFERROR(VLOOKUP(Tabla3[[#This Row],[Column14]],Tabla4[[NIT]:[TOTAL CREDITO]],3,FALSE),0))</f>
        <v>0</v>
      </c>
      <c r="R1739" s="9">
        <f>+IFERROR(VLOOKUP(Tabla3[[#This Row],[Column14]],Tabla4[[NIT]:[TOTAL CREDITO]],6,FALSE),0)</f>
        <v>0</v>
      </c>
      <c r="S17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39" s="5"/>
      <c r="AL1739"/>
    </row>
    <row r="1740" spans="1:38" ht="15" customHeight="1">
      <c r="A1740" s="30"/>
      <c r="B1740" s="31"/>
      <c r="C1740" s="30"/>
      <c r="D1740" s="30"/>
      <c r="E1740" s="30"/>
      <c r="F1740" s="30"/>
      <c r="G1740" s="30"/>
      <c r="H1740" s="30"/>
      <c r="I1740" s="30"/>
      <c r="J1740" s="30"/>
      <c r="K1740" s="30"/>
      <c r="L1740" s="31"/>
      <c r="M1740" s="30"/>
      <c r="N1740" s="30"/>
      <c r="O1740" s="32"/>
      <c r="P1740" s="7"/>
      <c r="Q1740" s="12">
        <f>+IF(IFERROR(VLOOKUP(Tabla3[[#This Row],[Column14]],Tabla4[[NIT]:[TOTAL CREDITO]],3,FALSE),0)="",0,IFERROR(VLOOKUP(Tabla3[[#This Row],[Column14]],Tabla4[[NIT]:[TOTAL CREDITO]],3,FALSE),0))</f>
        <v>0</v>
      </c>
      <c r="R1740" s="9">
        <f>+IFERROR(VLOOKUP(Tabla3[[#This Row],[Column14]],Tabla4[[NIT]:[TOTAL CREDITO]],6,FALSE),0)</f>
        <v>0</v>
      </c>
      <c r="S17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0" s="5"/>
      <c r="AL1740"/>
    </row>
    <row r="1741" spans="1:38" ht="15" customHeight="1">
      <c r="A1741" s="30"/>
      <c r="B1741" s="31"/>
      <c r="C1741" s="30"/>
      <c r="D1741" s="30"/>
      <c r="E1741" s="30"/>
      <c r="F1741" s="30"/>
      <c r="G1741" s="30"/>
      <c r="H1741" s="30"/>
      <c r="I1741" s="30"/>
      <c r="J1741" s="30"/>
      <c r="K1741" s="30"/>
      <c r="L1741" s="31"/>
      <c r="M1741" s="30"/>
      <c r="N1741" s="30"/>
      <c r="O1741" s="32"/>
      <c r="P1741" s="7"/>
      <c r="Q1741" s="12">
        <f>+IF(IFERROR(VLOOKUP(Tabla3[[#This Row],[Column14]],Tabla4[[NIT]:[TOTAL CREDITO]],3,FALSE),0)="",0,IFERROR(VLOOKUP(Tabla3[[#This Row],[Column14]],Tabla4[[NIT]:[TOTAL CREDITO]],3,FALSE),0))</f>
        <v>0</v>
      </c>
      <c r="R1741" s="9">
        <f>+IFERROR(VLOOKUP(Tabla3[[#This Row],[Column14]],Tabla4[[NIT]:[TOTAL CREDITO]],6,FALSE),0)</f>
        <v>0</v>
      </c>
      <c r="S17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1" s="5"/>
      <c r="AL1741"/>
    </row>
    <row r="1742" spans="1:38" ht="15" customHeight="1">
      <c r="A1742" s="30"/>
      <c r="B1742" s="31"/>
      <c r="C1742" s="30"/>
      <c r="D1742" s="30"/>
      <c r="E1742" s="30"/>
      <c r="F1742" s="30"/>
      <c r="G1742" s="30"/>
      <c r="H1742" s="30"/>
      <c r="I1742" s="30"/>
      <c r="J1742" s="30"/>
      <c r="K1742" s="30"/>
      <c r="L1742" s="31"/>
      <c r="M1742" s="30"/>
      <c r="N1742" s="30"/>
      <c r="O1742" s="32"/>
      <c r="P1742" s="7"/>
      <c r="Q1742" s="12">
        <f>+IF(IFERROR(VLOOKUP(Tabla3[[#This Row],[Column14]],Tabla4[[NIT]:[TOTAL CREDITO]],3,FALSE),0)="",0,IFERROR(VLOOKUP(Tabla3[[#This Row],[Column14]],Tabla4[[NIT]:[TOTAL CREDITO]],3,FALSE),0))</f>
        <v>0</v>
      </c>
      <c r="R1742" s="9">
        <f>+IFERROR(VLOOKUP(Tabla3[[#This Row],[Column14]],Tabla4[[NIT]:[TOTAL CREDITO]],6,FALSE),0)</f>
        <v>0</v>
      </c>
      <c r="S17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2" s="5"/>
      <c r="AL1742"/>
    </row>
    <row r="1743" spans="1:38" ht="15" customHeight="1">
      <c r="A1743" s="30"/>
      <c r="B1743" s="31"/>
      <c r="C1743" s="30"/>
      <c r="D1743" s="30"/>
      <c r="E1743" s="30"/>
      <c r="F1743" s="30"/>
      <c r="G1743" s="30"/>
      <c r="H1743" s="30"/>
      <c r="I1743" s="30"/>
      <c r="J1743" s="30"/>
      <c r="K1743" s="30"/>
      <c r="L1743" s="31"/>
      <c r="M1743" s="30"/>
      <c r="N1743" s="30"/>
      <c r="O1743" s="32"/>
      <c r="P1743" s="7"/>
      <c r="Q1743" s="12">
        <f>+IF(IFERROR(VLOOKUP(Tabla3[[#This Row],[Column14]],Tabla4[[NIT]:[TOTAL CREDITO]],3,FALSE),0)="",0,IFERROR(VLOOKUP(Tabla3[[#This Row],[Column14]],Tabla4[[NIT]:[TOTAL CREDITO]],3,FALSE),0))</f>
        <v>0</v>
      </c>
      <c r="R1743" s="9">
        <f>+IFERROR(VLOOKUP(Tabla3[[#This Row],[Column14]],Tabla4[[NIT]:[TOTAL CREDITO]],6,FALSE),0)</f>
        <v>0</v>
      </c>
      <c r="S17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3" s="5"/>
      <c r="AL1743"/>
    </row>
    <row r="1744" spans="1:38" ht="15" customHeight="1">
      <c r="A1744" s="30"/>
      <c r="B1744" s="31"/>
      <c r="C1744" s="30"/>
      <c r="D1744" s="30"/>
      <c r="E1744" s="30"/>
      <c r="F1744" s="30"/>
      <c r="G1744" s="30"/>
      <c r="H1744" s="30"/>
      <c r="I1744" s="30"/>
      <c r="J1744" s="30"/>
      <c r="K1744" s="30"/>
      <c r="L1744" s="31"/>
      <c r="M1744" s="30"/>
      <c r="N1744" s="30"/>
      <c r="O1744" s="32"/>
      <c r="P1744" s="7"/>
      <c r="Q1744" s="12">
        <f>+IF(IFERROR(VLOOKUP(Tabla3[[#This Row],[Column14]],Tabla4[[NIT]:[TOTAL CREDITO]],3,FALSE),0)="",0,IFERROR(VLOOKUP(Tabla3[[#This Row],[Column14]],Tabla4[[NIT]:[TOTAL CREDITO]],3,FALSE),0))</f>
        <v>0</v>
      </c>
      <c r="R1744" s="9">
        <f>+IFERROR(VLOOKUP(Tabla3[[#This Row],[Column14]],Tabla4[[NIT]:[TOTAL CREDITO]],6,FALSE),0)</f>
        <v>0</v>
      </c>
      <c r="S17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4" s="5"/>
      <c r="AL1744"/>
    </row>
    <row r="1745" spans="1:38" ht="15" customHeight="1">
      <c r="A1745" s="30"/>
      <c r="B1745" s="31"/>
      <c r="C1745" s="30"/>
      <c r="D1745" s="30"/>
      <c r="E1745" s="30"/>
      <c r="F1745" s="30"/>
      <c r="G1745" s="30"/>
      <c r="H1745" s="30"/>
      <c r="I1745" s="30"/>
      <c r="J1745" s="30"/>
      <c r="K1745" s="30"/>
      <c r="L1745" s="31"/>
      <c r="M1745" s="30"/>
      <c r="N1745" s="30"/>
      <c r="O1745" s="32"/>
      <c r="P1745" s="7"/>
      <c r="Q1745" s="12">
        <f>+IF(IFERROR(VLOOKUP(Tabla3[[#This Row],[Column14]],Tabla4[[NIT]:[TOTAL CREDITO]],3,FALSE),0)="",0,IFERROR(VLOOKUP(Tabla3[[#This Row],[Column14]],Tabla4[[NIT]:[TOTAL CREDITO]],3,FALSE),0))</f>
        <v>0</v>
      </c>
      <c r="R1745" s="9">
        <f>+IFERROR(VLOOKUP(Tabla3[[#This Row],[Column14]],Tabla4[[NIT]:[TOTAL CREDITO]],6,FALSE),0)</f>
        <v>0</v>
      </c>
      <c r="S17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5" s="5"/>
      <c r="AL1745"/>
    </row>
    <row r="1746" spans="1:38" ht="15" customHeight="1">
      <c r="A1746" s="30"/>
      <c r="B1746" s="31"/>
      <c r="C1746" s="30"/>
      <c r="D1746" s="30"/>
      <c r="E1746" s="30"/>
      <c r="F1746" s="30"/>
      <c r="G1746" s="30"/>
      <c r="H1746" s="30"/>
      <c r="I1746" s="30"/>
      <c r="J1746" s="30"/>
      <c r="K1746" s="30"/>
      <c r="L1746" s="31"/>
      <c r="M1746" s="30"/>
      <c r="N1746" s="30"/>
      <c r="O1746" s="32"/>
      <c r="P1746" s="7"/>
      <c r="Q1746" s="12">
        <f>+IF(IFERROR(VLOOKUP(Tabla3[[#This Row],[Column14]],Tabla4[[NIT]:[TOTAL CREDITO]],3,FALSE),0)="",0,IFERROR(VLOOKUP(Tabla3[[#This Row],[Column14]],Tabla4[[NIT]:[TOTAL CREDITO]],3,FALSE),0))</f>
        <v>0</v>
      </c>
      <c r="R1746" s="9">
        <f>+IFERROR(VLOOKUP(Tabla3[[#This Row],[Column14]],Tabla4[[NIT]:[TOTAL CREDITO]],6,FALSE),0)</f>
        <v>0</v>
      </c>
      <c r="S17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6" s="5"/>
      <c r="AL1746"/>
    </row>
    <row r="1747" spans="1:38" ht="15" customHeight="1">
      <c r="A1747" s="30"/>
      <c r="B1747" s="31"/>
      <c r="C1747" s="30"/>
      <c r="D1747" s="30"/>
      <c r="E1747" s="30"/>
      <c r="F1747" s="30"/>
      <c r="G1747" s="30"/>
      <c r="H1747" s="30"/>
      <c r="I1747" s="30"/>
      <c r="J1747" s="30"/>
      <c r="K1747" s="30"/>
      <c r="L1747" s="31"/>
      <c r="M1747" s="30"/>
      <c r="N1747" s="30"/>
      <c r="O1747" s="32"/>
      <c r="P1747" s="7"/>
      <c r="Q1747" s="12">
        <f>+IF(IFERROR(VLOOKUP(Tabla3[[#This Row],[Column14]],Tabla4[[NIT]:[TOTAL CREDITO]],3,FALSE),0)="",0,IFERROR(VLOOKUP(Tabla3[[#This Row],[Column14]],Tabla4[[NIT]:[TOTAL CREDITO]],3,FALSE),0))</f>
        <v>0</v>
      </c>
      <c r="R1747" s="9">
        <f>+IFERROR(VLOOKUP(Tabla3[[#This Row],[Column14]],Tabla4[[NIT]:[TOTAL CREDITO]],6,FALSE),0)</f>
        <v>0</v>
      </c>
      <c r="S17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7" s="5"/>
      <c r="AL1747"/>
    </row>
    <row r="1748" spans="1:38" ht="15" customHeight="1">
      <c r="A1748" s="30"/>
      <c r="B1748" s="31"/>
      <c r="C1748" s="30"/>
      <c r="D1748" s="30"/>
      <c r="E1748" s="30"/>
      <c r="F1748" s="30"/>
      <c r="G1748" s="30"/>
      <c r="H1748" s="30"/>
      <c r="I1748" s="30"/>
      <c r="J1748" s="30"/>
      <c r="K1748" s="30"/>
      <c r="L1748" s="31"/>
      <c r="M1748" s="30"/>
      <c r="N1748" s="30"/>
      <c r="O1748" s="32"/>
      <c r="P1748" s="7"/>
      <c r="Q1748" s="12">
        <f>+IF(IFERROR(VLOOKUP(Tabla3[[#This Row],[Column14]],Tabla4[[NIT]:[TOTAL CREDITO]],3,FALSE),0)="",0,IFERROR(VLOOKUP(Tabla3[[#This Row],[Column14]],Tabla4[[NIT]:[TOTAL CREDITO]],3,FALSE),0))</f>
        <v>0</v>
      </c>
      <c r="R1748" s="9">
        <f>+IFERROR(VLOOKUP(Tabla3[[#This Row],[Column14]],Tabla4[[NIT]:[TOTAL CREDITO]],6,FALSE),0)</f>
        <v>0</v>
      </c>
      <c r="S17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8" s="5"/>
      <c r="AL1748"/>
    </row>
    <row r="1749" spans="1:38" ht="15" customHeight="1">
      <c r="A1749" s="30"/>
      <c r="B1749" s="31"/>
      <c r="C1749" s="30"/>
      <c r="D1749" s="30"/>
      <c r="E1749" s="30"/>
      <c r="F1749" s="30"/>
      <c r="G1749" s="30"/>
      <c r="H1749" s="30"/>
      <c r="I1749" s="30"/>
      <c r="J1749" s="30"/>
      <c r="K1749" s="30"/>
      <c r="L1749" s="31"/>
      <c r="M1749" s="30"/>
      <c r="N1749" s="30"/>
      <c r="O1749" s="32"/>
      <c r="P1749" s="7"/>
      <c r="Q1749" s="12">
        <f>+IF(IFERROR(VLOOKUP(Tabla3[[#This Row],[Column14]],Tabla4[[NIT]:[TOTAL CREDITO]],3,FALSE),0)="",0,IFERROR(VLOOKUP(Tabla3[[#This Row],[Column14]],Tabla4[[NIT]:[TOTAL CREDITO]],3,FALSE),0))</f>
        <v>0</v>
      </c>
      <c r="R1749" s="9">
        <f>+IFERROR(VLOOKUP(Tabla3[[#This Row],[Column14]],Tabla4[[NIT]:[TOTAL CREDITO]],6,FALSE),0)</f>
        <v>0</v>
      </c>
      <c r="S17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49" s="5"/>
      <c r="AL1749"/>
    </row>
    <row r="1750" spans="1:38" ht="15" customHeight="1">
      <c r="A1750" s="30"/>
      <c r="B1750" s="31"/>
      <c r="C1750" s="30"/>
      <c r="D1750" s="30"/>
      <c r="E1750" s="30"/>
      <c r="F1750" s="30"/>
      <c r="G1750" s="30"/>
      <c r="H1750" s="30"/>
      <c r="I1750" s="30"/>
      <c r="J1750" s="30"/>
      <c r="K1750" s="30"/>
      <c r="L1750" s="31"/>
      <c r="M1750" s="30"/>
      <c r="N1750" s="30"/>
      <c r="O1750" s="32"/>
      <c r="P1750" s="7"/>
      <c r="Q1750" s="12">
        <f>+IF(IFERROR(VLOOKUP(Tabla3[[#This Row],[Column14]],Tabla4[[NIT]:[TOTAL CREDITO]],3,FALSE),0)="",0,IFERROR(VLOOKUP(Tabla3[[#This Row],[Column14]],Tabla4[[NIT]:[TOTAL CREDITO]],3,FALSE),0))</f>
        <v>0</v>
      </c>
      <c r="R1750" s="9">
        <f>+IFERROR(VLOOKUP(Tabla3[[#This Row],[Column14]],Tabla4[[NIT]:[TOTAL CREDITO]],6,FALSE),0)</f>
        <v>0</v>
      </c>
      <c r="S17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0" s="5"/>
      <c r="AL1750"/>
    </row>
    <row r="1751" spans="1:38" ht="15" customHeight="1">
      <c r="A1751" s="30"/>
      <c r="B1751" s="31"/>
      <c r="C1751" s="30"/>
      <c r="D1751" s="30"/>
      <c r="E1751" s="30"/>
      <c r="F1751" s="30"/>
      <c r="G1751" s="30"/>
      <c r="H1751" s="30"/>
      <c r="I1751" s="30"/>
      <c r="J1751" s="30"/>
      <c r="K1751" s="30"/>
      <c r="L1751" s="31"/>
      <c r="M1751" s="30"/>
      <c r="N1751" s="30"/>
      <c r="O1751" s="32"/>
      <c r="P1751" s="7"/>
      <c r="Q1751" s="12">
        <f>+IF(IFERROR(VLOOKUP(Tabla3[[#This Row],[Column14]],Tabla4[[NIT]:[TOTAL CREDITO]],3,FALSE),0)="",0,IFERROR(VLOOKUP(Tabla3[[#This Row],[Column14]],Tabla4[[NIT]:[TOTAL CREDITO]],3,FALSE),0))</f>
        <v>0</v>
      </c>
      <c r="R1751" s="9">
        <f>+IFERROR(VLOOKUP(Tabla3[[#This Row],[Column14]],Tabla4[[NIT]:[TOTAL CREDITO]],6,FALSE),0)</f>
        <v>0</v>
      </c>
      <c r="S17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1" s="5"/>
      <c r="AL1751"/>
    </row>
    <row r="1752" spans="1:38" ht="15" customHeight="1">
      <c r="A1752" s="30"/>
      <c r="B1752" s="31"/>
      <c r="C1752" s="30"/>
      <c r="D1752" s="30"/>
      <c r="E1752" s="30"/>
      <c r="F1752" s="30"/>
      <c r="G1752" s="30"/>
      <c r="H1752" s="30"/>
      <c r="I1752" s="30"/>
      <c r="J1752" s="30"/>
      <c r="K1752" s="30"/>
      <c r="L1752" s="31"/>
      <c r="M1752" s="30"/>
      <c r="N1752" s="30"/>
      <c r="O1752" s="32"/>
      <c r="P1752" s="7"/>
      <c r="Q1752" s="12">
        <f>+IF(IFERROR(VLOOKUP(Tabla3[[#This Row],[Column14]],Tabla4[[NIT]:[TOTAL CREDITO]],3,FALSE),0)="",0,IFERROR(VLOOKUP(Tabla3[[#This Row],[Column14]],Tabla4[[NIT]:[TOTAL CREDITO]],3,FALSE),0))</f>
        <v>0</v>
      </c>
      <c r="R1752" s="9">
        <f>+IFERROR(VLOOKUP(Tabla3[[#This Row],[Column14]],Tabla4[[NIT]:[TOTAL CREDITO]],6,FALSE),0)</f>
        <v>0</v>
      </c>
      <c r="S17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2" s="5"/>
      <c r="AL1752"/>
    </row>
    <row r="1753" spans="1:38" ht="15" customHeight="1">
      <c r="A1753" s="30"/>
      <c r="B1753" s="31"/>
      <c r="C1753" s="30"/>
      <c r="D1753" s="30"/>
      <c r="E1753" s="30"/>
      <c r="F1753" s="30"/>
      <c r="G1753" s="30"/>
      <c r="H1753" s="30"/>
      <c r="I1753" s="30"/>
      <c r="J1753" s="30"/>
      <c r="K1753" s="30"/>
      <c r="L1753" s="31"/>
      <c r="M1753" s="30"/>
      <c r="N1753" s="30"/>
      <c r="O1753" s="32"/>
      <c r="P1753" s="7"/>
      <c r="Q1753" s="12">
        <f>+IF(IFERROR(VLOOKUP(Tabla3[[#This Row],[Column14]],Tabla4[[NIT]:[TOTAL CREDITO]],3,FALSE),0)="",0,IFERROR(VLOOKUP(Tabla3[[#This Row],[Column14]],Tabla4[[NIT]:[TOTAL CREDITO]],3,FALSE),0))</f>
        <v>0</v>
      </c>
      <c r="R1753" s="9">
        <f>+IFERROR(VLOOKUP(Tabla3[[#This Row],[Column14]],Tabla4[[NIT]:[TOTAL CREDITO]],6,FALSE),0)</f>
        <v>0</v>
      </c>
      <c r="S17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3" s="5"/>
      <c r="AL1753"/>
    </row>
    <row r="1754" spans="1:38" ht="15" customHeight="1">
      <c r="A1754" s="30"/>
      <c r="B1754" s="31"/>
      <c r="C1754" s="30"/>
      <c r="D1754" s="30"/>
      <c r="E1754" s="30"/>
      <c r="F1754" s="30"/>
      <c r="G1754" s="30"/>
      <c r="H1754" s="30"/>
      <c r="I1754" s="30"/>
      <c r="J1754" s="30"/>
      <c r="K1754" s="30"/>
      <c r="L1754" s="31"/>
      <c r="M1754" s="30"/>
      <c r="N1754" s="30"/>
      <c r="O1754" s="32"/>
      <c r="P1754" s="7"/>
      <c r="Q1754" s="12">
        <f>+IF(IFERROR(VLOOKUP(Tabla3[[#This Row],[Column14]],Tabla4[[NIT]:[TOTAL CREDITO]],3,FALSE),0)="",0,IFERROR(VLOOKUP(Tabla3[[#This Row],[Column14]],Tabla4[[NIT]:[TOTAL CREDITO]],3,FALSE),0))</f>
        <v>0</v>
      </c>
      <c r="R1754" s="9">
        <f>+IFERROR(VLOOKUP(Tabla3[[#This Row],[Column14]],Tabla4[[NIT]:[TOTAL CREDITO]],6,FALSE),0)</f>
        <v>0</v>
      </c>
      <c r="S17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4" s="5"/>
      <c r="AL1754"/>
    </row>
    <row r="1755" spans="1:38" ht="15" customHeight="1">
      <c r="A1755" s="30"/>
      <c r="B1755" s="31"/>
      <c r="C1755" s="30"/>
      <c r="D1755" s="30"/>
      <c r="E1755" s="30"/>
      <c r="F1755" s="30"/>
      <c r="G1755" s="30"/>
      <c r="H1755" s="30"/>
      <c r="I1755" s="30"/>
      <c r="J1755" s="30"/>
      <c r="K1755" s="30"/>
      <c r="L1755" s="31"/>
      <c r="M1755" s="30"/>
      <c r="N1755" s="30"/>
      <c r="O1755" s="32"/>
      <c r="P1755" s="7"/>
      <c r="Q1755" s="12">
        <f>+IF(IFERROR(VLOOKUP(Tabla3[[#This Row],[Column14]],Tabla4[[NIT]:[TOTAL CREDITO]],3,FALSE),0)="",0,IFERROR(VLOOKUP(Tabla3[[#This Row],[Column14]],Tabla4[[NIT]:[TOTAL CREDITO]],3,FALSE),0))</f>
        <v>0</v>
      </c>
      <c r="R1755" s="9">
        <f>+IFERROR(VLOOKUP(Tabla3[[#This Row],[Column14]],Tabla4[[NIT]:[TOTAL CREDITO]],6,FALSE),0)</f>
        <v>0</v>
      </c>
      <c r="S17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5" s="5"/>
      <c r="AL1755"/>
    </row>
    <row r="1756" spans="1:38" ht="15" customHeight="1">
      <c r="A1756" s="30"/>
      <c r="B1756" s="31"/>
      <c r="C1756" s="30"/>
      <c r="D1756" s="30"/>
      <c r="E1756" s="30"/>
      <c r="F1756" s="30"/>
      <c r="G1756" s="30"/>
      <c r="H1756" s="30"/>
      <c r="I1756" s="30"/>
      <c r="J1756" s="30"/>
      <c r="K1756" s="30"/>
      <c r="L1756" s="31"/>
      <c r="M1756" s="30"/>
      <c r="N1756" s="30"/>
      <c r="O1756" s="32"/>
      <c r="P1756" s="7"/>
      <c r="Q1756" s="12">
        <f>+IF(IFERROR(VLOOKUP(Tabla3[[#This Row],[Column14]],Tabla4[[NIT]:[TOTAL CREDITO]],3,FALSE),0)="",0,IFERROR(VLOOKUP(Tabla3[[#This Row],[Column14]],Tabla4[[NIT]:[TOTAL CREDITO]],3,FALSE),0))</f>
        <v>0</v>
      </c>
      <c r="R1756" s="9">
        <f>+IFERROR(VLOOKUP(Tabla3[[#This Row],[Column14]],Tabla4[[NIT]:[TOTAL CREDITO]],6,FALSE),0)</f>
        <v>0</v>
      </c>
      <c r="S17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6" s="5"/>
      <c r="AL1756"/>
    </row>
    <row r="1757" spans="1:38" ht="15" customHeight="1">
      <c r="A1757" s="30"/>
      <c r="B1757" s="31"/>
      <c r="C1757" s="30"/>
      <c r="D1757" s="30"/>
      <c r="E1757" s="30"/>
      <c r="F1757" s="30"/>
      <c r="G1757" s="30"/>
      <c r="H1757" s="30"/>
      <c r="I1757" s="30"/>
      <c r="J1757" s="30"/>
      <c r="K1757" s="30"/>
      <c r="L1757" s="31"/>
      <c r="M1757" s="30"/>
      <c r="N1757" s="30"/>
      <c r="O1757" s="32"/>
      <c r="P1757" s="7"/>
      <c r="Q1757" s="12">
        <f>+IF(IFERROR(VLOOKUP(Tabla3[[#This Row],[Column14]],Tabla4[[NIT]:[TOTAL CREDITO]],3,FALSE),0)="",0,IFERROR(VLOOKUP(Tabla3[[#This Row],[Column14]],Tabla4[[NIT]:[TOTAL CREDITO]],3,FALSE),0))</f>
        <v>0</v>
      </c>
      <c r="R1757" s="9">
        <f>+IFERROR(VLOOKUP(Tabla3[[#This Row],[Column14]],Tabla4[[NIT]:[TOTAL CREDITO]],6,FALSE),0)</f>
        <v>0</v>
      </c>
      <c r="S17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7" s="5"/>
      <c r="AL1757"/>
    </row>
    <row r="1758" spans="1:38" ht="15" customHeight="1">
      <c r="A1758" s="30"/>
      <c r="B1758" s="31"/>
      <c r="C1758" s="30"/>
      <c r="D1758" s="30"/>
      <c r="E1758" s="30"/>
      <c r="F1758" s="30"/>
      <c r="G1758" s="30"/>
      <c r="H1758" s="30"/>
      <c r="I1758" s="30"/>
      <c r="J1758" s="30"/>
      <c r="K1758" s="30"/>
      <c r="L1758" s="31"/>
      <c r="M1758" s="30"/>
      <c r="N1758" s="30"/>
      <c r="O1758" s="32"/>
      <c r="P1758" s="7"/>
      <c r="Q1758" s="12">
        <f>+IF(IFERROR(VLOOKUP(Tabla3[[#This Row],[Column14]],Tabla4[[NIT]:[TOTAL CREDITO]],3,FALSE),0)="",0,IFERROR(VLOOKUP(Tabla3[[#This Row],[Column14]],Tabla4[[NIT]:[TOTAL CREDITO]],3,FALSE),0))</f>
        <v>0</v>
      </c>
      <c r="R1758" s="9">
        <f>+IFERROR(VLOOKUP(Tabla3[[#This Row],[Column14]],Tabla4[[NIT]:[TOTAL CREDITO]],6,FALSE),0)</f>
        <v>0</v>
      </c>
      <c r="S17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8" s="5"/>
      <c r="AL1758"/>
    </row>
    <row r="1759" spans="1:38" ht="15" customHeight="1">
      <c r="A1759" s="30"/>
      <c r="B1759" s="31"/>
      <c r="C1759" s="30"/>
      <c r="D1759" s="30"/>
      <c r="E1759" s="30"/>
      <c r="F1759" s="30"/>
      <c r="G1759" s="30"/>
      <c r="H1759" s="30"/>
      <c r="I1759" s="30"/>
      <c r="J1759" s="30"/>
      <c r="K1759" s="30"/>
      <c r="L1759" s="31"/>
      <c r="M1759" s="30"/>
      <c r="N1759" s="30"/>
      <c r="O1759" s="32"/>
      <c r="P1759" s="7"/>
      <c r="Q1759" s="12">
        <f>+IF(IFERROR(VLOOKUP(Tabla3[[#This Row],[Column14]],Tabla4[[NIT]:[TOTAL CREDITO]],3,FALSE),0)="",0,IFERROR(VLOOKUP(Tabla3[[#This Row],[Column14]],Tabla4[[NIT]:[TOTAL CREDITO]],3,FALSE),0))</f>
        <v>0</v>
      </c>
      <c r="R1759" s="9">
        <f>+IFERROR(VLOOKUP(Tabla3[[#This Row],[Column14]],Tabla4[[NIT]:[TOTAL CREDITO]],6,FALSE),0)</f>
        <v>0</v>
      </c>
      <c r="S17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59" s="5"/>
      <c r="AL1759"/>
    </row>
    <row r="1760" spans="1:38" ht="15" customHeight="1">
      <c r="A1760" s="30"/>
      <c r="B1760" s="31"/>
      <c r="C1760" s="30"/>
      <c r="D1760" s="30"/>
      <c r="E1760" s="30"/>
      <c r="F1760" s="30"/>
      <c r="G1760" s="30"/>
      <c r="H1760" s="30"/>
      <c r="I1760" s="30"/>
      <c r="J1760" s="30"/>
      <c r="K1760" s="30"/>
      <c r="L1760" s="31"/>
      <c r="M1760" s="30"/>
      <c r="N1760" s="30"/>
      <c r="O1760" s="32"/>
      <c r="P1760" s="7"/>
      <c r="Q1760" s="12">
        <f>+IF(IFERROR(VLOOKUP(Tabla3[[#This Row],[Column14]],Tabla4[[NIT]:[TOTAL CREDITO]],3,FALSE),0)="",0,IFERROR(VLOOKUP(Tabla3[[#This Row],[Column14]],Tabla4[[NIT]:[TOTAL CREDITO]],3,FALSE),0))</f>
        <v>0</v>
      </c>
      <c r="R1760" s="9">
        <f>+IFERROR(VLOOKUP(Tabla3[[#This Row],[Column14]],Tabla4[[NIT]:[TOTAL CREDITO]],6,FALSE),0)</f>
        <v>0</v>
      </c>
      <c r="S17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0" s="5"/>
      <c r="AL1760"/>
    </row>
    <row r="1761" spans="1:38" ht="15" customHeight="1">
      <c r="A1761" s="30"/>
      <c r="B1761" s="31"/>
      <c r="C1761" s="30"/>
      <c r="D1761" s="30"/>
      <c r="E1761" s="30"/>
      <c r="F1761" s="30"/>
      <c r="G1761" s="30"/>
      <c r="H1761" s="30"/>
      <c r="I1761" s="30"/>
      <c r="J1761" s="30"/>
      <c r="K1761" s="30"/>
      <c r="L1761" s="31"/>
      <c r="M1761" s="30"/>
      <c r="N1761" s="30"/>
      <c r="O1761" s="32"/>
      <c r="P1761" s="7"/>
      <c r="Q1761" s="12">
        <f>+IF(IFERROR(VLOOKUP(Tabla3[[#This Row],[Column14]],Tabla4[[NIT]:[TOTAL CREDITO]],3,FALSE),0)="",0,IFERROR(VLOOKUP(Tabla3[[#This Row],[Column14]],Tabla4[[NIT]:[TOTAL CREDITO]],3,FALSE),0))</f>
        <v>0</v>
      </c>
      <c r="R1761" s="9">
        <f>+IFERROR(VLOOKUP(Tabla3[[#This Row],[Column14]],Tabla4[[NIT]:[TOTAL CREDITO]],6,FALSE),0)</f>
        <v>0</v>
      </c>
      <c r="S17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1" s="5"/>
      <c r="AL1761"/>
    </row>
    <row r="1762" spans="1:38" ht="15" customHeight="1">
      <c r="A1762" s="30"/>
      <c r="B1762" s="31"/>
      <c r="C1762" s="30"/>
      <c r="D1762" s="30"/>
      <c r="E1762" s="30"/>
      <c r="F1762" s="30"/>
      <c r="G1762" s="30"/>
      <c r="H1762" s="30"/>
      <c r="I1762" s="30"/>
      <c r="J1762" s="30"/>
      <c r="K1762" s="30"/>
      <c r="L1762" s="31"/>
      <c r="M1762" s="30"/>
      <c r="N1762" s="30"/>
      <c r="O1762" s="32"/>
      <c r="P1762" s="7"/>
      <c r="Q1762" s="12">
        <f>+IF(IFERROR(VLOOKUP(Tabla3[[#This Row],[Column14]],Tabla4[[NIT]:[TOTAL CREDITO]],3,FALSE),0)="",0,IFERROR(VLOOKUP(Tabla3[[#This Row],[Column14]],Tabla4[[NIT]:[TOTAL CREDITO]],3,FALSE),0))</f>
        <v>0</v>
      </c>
      <c r="R1762" s="9">
        <f>+IFERROR(VLOOKUP(Tabla3[[#This Row],[Column14]],Tabla4[[NIT]:[TOTAL CREDITO]],6,FALSE),0)</f>
        <v>0</v>
      </c>
      <c r="S17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2" s="5"/>
      <c r="AL1762"/>
    </row>
    <row r="1763" spans="1:38" ht="15" customHeight="1">
      <c r="A1763" s="30"/>
      <c r="B1763" s="31"/>
      <c r="C1763" s="30"/>
      <c r="D1763" s="30"/>
      <c r="E1763" s="30"/>
      <c r="F1763" s="30"/>
      <c r="G1763" s="30"/>
      <c r="H1763" s="30"/>
      <c r="I1763" s="30"/>
      <c r="J1763" s="30"/>
      <c r="K1763" s="30"/>
      <c r="L1763" s="31"/>
      <c r="M1763" s="30"/>
      <c r="N1763" s="30"/>
      <c r="O1763" s="32"/>
      <c r="P1763" s="7"/>
      <c r="Q1763" s="12">
        <f>+IF(IFERROR(VLOOKUP(Tabla3[[#This Row],[Column14]],Tabla4[[NIT]:[TOTAL CREDITO]],3,FALSE),0)="",0,IFERROR(VLOOKUP(Tabla3[[#This Row],[Column14]],Tabla4[[NIT]:[TOTAL CREDITO]],3,FALSE),0))</f>
        <v>0</v>
      </c>
      <c r="R1763" s="9">
        <f>+IFERROR(VLOOKUP(Tabla3[[#This Row],[Column14]],Tabla4[[NIT]:[TOTAL CREDITO]],6,FALSE),0)</f>
        <v>0</v>
      </c>
      <c r="S17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3" s="5"/>
      <c r="AL1763"/>
    </row>
    <row r="1764" spans="1:38" ht="15" customHeight="1">
      <c r="A1764" s="30"/>
      <c r="B1764" s="31"/>
      <c r="C1764" s="30"/>
      <c r="D1764" s="30"/>
      <c r="E1764" s="30"/>
      <c r="F1764" s="30"/>
      <c r="G1764" s="30"/>
      <c r="H1764" s="30"/>
      <c r="I1764" s="30"/>
      <c r="J1764" s="30"/>
      <c r="K1764" s="30"/>
      <c r="L1764" s="31"/>
      <c r="M1764" s="30"/>
      <c r="N1764" s="30"/>
      <c r="O1764" s="32"/>
      <c r="P1764" s="7"/>
      <c r="Q1764" s="12">
        <f>+IF(IFERROR(VLOOKUP(Tabla3[[#This Row],[Column14]],Tabla4[[NIT]:[TOTAL CREDITO]],3,FALSE),0)="",0,IFERROR(VLOOKUP(Tabla3[[#This Row],[Column14]],Tabla4[[NIT]:[TOTAL CREDITO]],3,FALSE),0))</f>
        <v>0</v>
      </c>
      <c r="R1764" s="9">
        <f>+IFERROR(VLOOKUP(Tabla3[[#This Row],[Column14]],Tabla4[[NIT]:[TOTAL CREDITO]],6,FALSE),0)</f>
        <v>0</v>
      </c>
      <c r="S17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4" s="5"/>
      <c r="AL1764"/>
    </row>
    <row r="1765" spans="1:38" ht="15" customHeight="1">
      <c r="A1765" s="30"/>
      <c r="B1765" s="31"/>
      <c r="C1765" s="30"/>
      <c r="D1765" s="30"/>
      <c r="E1765" s="30"/>
      <c r="F1765" s="30"/>
      <c r="G1765" s="30"/>
      <c r="H1765" s="30"/>
      <c r="I1765" s="30"/>
      <c r="J1765" s="30"/>
      <c r="K1765" s="30"/>
      <c r="L1765" s="31"/>
      <c r="M1765" s="30"/>
      <c r="N1765" s="30"/>
      <c r="O1765" s="32"/>
      <c r="P1765" s="7"/>
      <c r="Q1765" s="12">
        <f>+IF(IFERROR(VLOOKUP(Tabla3[[#This Row],[Column14]],Tabla4[[NIT]:[TOTAL CREDITO]],3,FALSE),0)="",0,IFERROR(VLOOKUP(Tabla3[[#This Row],[Column14]],Tabla4[[NIT]:[TOTAL CREDITO]],3,FALSE),0))</f>
        <v>0</v>
      </c>
      <c r="R1765" s="9">
        <f>+IFERROR(VLOOKUP(Tabla3[[#This Row],[Column14]],Tabla4[[NIT]:[TOTAL CREDITO]],6,FALSE),0)</f>
        <v>0</v>
      </c>
      <c r="S17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5" s="5"/>
      <c r="AL1765"/>
    </row>
    <row r="1766" spans="1:38" ht="15" customHeight="1">
      <c r="A1766" s="33"/>
      <c r="B1766" s="34"/>
      <c r="C1766" s="33"/>
      <c r="D1766" s="33"/>
      <c r="E1766" s="33"/>
      <c r="F1766" s="33"/>
      <c r="G1766" s="33"/>
      <c r="H1766" s="33"/>
      <c r="I1766" s="33"/>
      <c r="J1766" s="33"/>
      <c r="K1766" s="33"/>
      <c r="L1766" s="34"/>
      <c r="M1766" s="33"/>
      <c r="N1766" s="33"/>
      <c r="O1766" s="35"/>
      <c r="P1766" s="7"/>
      <c r="Q1766" s="12">
        <f>+IF(IFERROR(VLOOKUP(Tabla3[[#This Row],[Column14]],Tabla4[[NIT]:[TOTAL CREDITO]],3,FALSE),0)="",0,IFERROR(VLOOKUP(Tabla3[[#This Row],[Column14]],Tabla4[[NIT]:[TOTAL CREDITO]],3,FALSE),0))</f>
        <v>0</v>
      </c>
      <c r="R1766" s="9">
        <f>+IFERROR(VLOOKUP(Tabla3[[#This Row],[Column14]],Tabla4[[NIT]:[TOTAL CREDITO]],6,FALSE),0)</f>
        <v>0</v>
      </c>
      <c r="S17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6" s="5"/>
      <c r="AL1766"/>
    </row>
    <row r="1767" spans="1:38" ht="15" customHeight="1">
      <c r="A1767" s="18"/>
      <c r="B1767" s="19"/>
      <c r="C1767" s="18"/>
      <c r="D1767" s="18"/>
      <c r="E1767" s="18"/>
      <c r="F1767" s="18"/>
      <c r="G1767" s="18"/>
      <c r="H1767" s="18"/>
      <c r="I1767" s="18"/>
      <c r="J1767" s="18"/>
      <c r="K1767" s="18"/>
      <c r="L1767" s="19"/>
      <c r="M1767" s="18"/>
      <c r="N1767" s="18"/>
      <c r="O1767" s="20"/>
      <c r="P1767" s="7"/>
      <c r="Q1767" s="12">
        <f>+IF(IFERROR(VLOOKUP(Tabla3[[#This Row],[Column14]],Tabla4[[NIT]:[TOTAL CREDITO]],3,FALSE),0)="",0,IFERROR(VLOOKUP(Tabla3[[#This Row],[Column14]],Tabla4[[NIT]:[TOTAL CREDITO]],3,FALSE),0))</f>
        <v>0</v>
      </c>
      <c r="R1767" s="9">
        <f>+IFERROR(VLOOKUP(Tabla3[[#This Row],[Column14]],Tabla4[[NIT]:[TOTAL CREDITO]],6,FALSE),0)</f>
        <v>0</v>
      </c>
      <c r="S17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7" s="5"/>
      <c r="AL1767"/>
    </row>
    <row r="1768" spans="1:38" ht="15" customHeight="1">
      <c r="A1768" s="18"/>
      <c r="B1768" s="19"/>
      <c r="C1768" s="18"/>
      <c r="D1768" s="18"/>
      <c r="E1768" s="18"/>
      <c r="F1768" s="18"/>
      <c r="G1768" s="18"/>
      <c r="H1768" s="18"/>
      <c r="I1768" s="18"/>
      <c r="J1768" s="18"/>
      <c r="K1768" s="18"/>
      <c r="L1768" s="19"/>
      <c r="M1768" s="18"/>
      <c r="N1768" s="18"/>
      <c r="O1768" s="20"/>
      <c r="P1768" s="7"/>
      <c r="Q1768" s="12">
        <f>+IF(IFERROR(VLOOKUP(Tabla3[[#This Row],[Column14]],Tabla4[[NIT]:[TOTAL CREDITO]],3,FALSE),0)="",0,IFERROR(VLOOKUP(Tabla3[[#This Row],[Column14]],Tabla4[[NIT]:[TOTAL CREDITO]],3,FALSE),0))</f>
        <v>0</v>
      </c>
      <c r="R1768" s="9">
        <f>+IFERROR(VLOOKUP(Tabla3[[#This Row],[Column14]],Tabla4[[NIT]:[TOTAL CREDITO]],6,FALSE),0)</f>
        <v>0</v>
      </c>
      <c r="S17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8" s="5"/>
      <c r="AL1768"/>
    </row>
    <row r="1769" spans="1:38" ht="15" customHeight="1">
      <c r="A1769" s="18"/>
      <c r="B1769" s="19"/>
      <c r="C1769" s="18"/>
      <c r="D1769" s="18"/>
      <c r="E1769" s="18"/>
      <c r="F1769" s="18"/>
      <c r="G1769" s="18"/>
      <c r="H1769" s="18"/>
      <c r="I1769" s="18"/>
      <c r="J1769" s="18"/>
      <c r="K1769" s="18"/>
      <c r="L1769" s="19"/>
      <c r="M1769" s="18"/>
      <c r="N1769" s="18"/>
      <c r="O1769" s="20"/>
      <c r="P1769" s="7"/>
      <c r="Q1769" s="12">
        <f>+IF(IFERROR(VLOOKUP(Tabla3[[#This Row],[Column14]],Tabla4[[NIT]:[TOTAL CREDITO]],3,FALSE),0)="",0,IFERROR(VLOOKUP(Tabla3[[#This Row],[Column14]],Tabla4[[NIT]:[TOTAL CREDITO]],3,FALSE),0))</f>
        <v>0</v>
      </c>
      <c r="R1769" s="9">
        <f>+IFERROR(VLOOKUP(Tabla3[[#This Row],[Column14]],Tabla4[[NIT]:[TOTAL CREDITO]],6,FALSE),0)</f>
        <v>0</v>
      </c>
      <c r="S17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69" s="5"/>
      <c r="AL1769"/>
    </row>
    <row r="1770" spans="1:38" ht="15" customHeight="1">
      <c r="A1770" s="18"/>
      <c r="B1770" s="19"/>
      <c r="C1770" s="18"/>
      <c r="D1770" s="18"/>
      <c r="E1770" s="18"/>
      <c r="F1770" s="18"/>
      <c r="G1770" s="18"/>
      <c r="H1770" s="18"/>
      <c r="I1770" s="18"/>
      <c r="J1770" s="18"/>
      <c r="K1770" s="18"/>
      <c r="L1770" s="19"/>
      <c r="M1770" s="18"/>
      <c r="N1770" s="18"/>
      <c r="O1770" s="20"/>
      <c r="P1770" s="7"/>
      <c r="Q1770" s="12">
        <f>+IF(IFERROR(VLOOKUP(Tabla3[[#This Row],[Column14]],Tabla4[[NIT]:[TOTAL CREDITO]],3,FALSE),0)="",0,IFERROR(VLOOKUP(Tabla3[[#This Row],[Column14]],Tabla4[[NIT]:[TOTAL CREDITO]],3,FALSE),0))</f>
        <v>0</v>
      </c>
      <c r="R1770" s="9">
        <f>+IFERROR(VLOOKUP(Tabla3[[#This Row],[Column14]],Tabla4[[NIT]:[TOTAL CREDITO]],6,FALSE),0)</f>
        <v>0</v>
      </c>
      <c r="S17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0" s="5"/>
      <c r="AL1770"/>
    </row>
    <row r="1771" spans="1:38" ht="15" customHeight="1">
      <c r="A1771" s="18"/>
      <c r="B1771" s="19"/>
      <c r="C1771" s="18"/>
      <c r="D1771" s="18"/>
      <c r="E1771" s="18"/>
      <c r="F1771" s="18"/>
      <c r="G1771" s="18"/>
      <c r="H1771" s="18"/>
      <c r="I1771" s="18"/>
      <c r="J1771" s="18"/>
      <c r="K1771" s="18"/>
      <c r="L1771" s="19"/>
      <c r="M1771" s="18"/>
      <c r="N1771" s="18"/>
      <c r="O1771" s="20"/>
      <c r="P1771" s="7"/>
      <c r="Q1771" s="12">
        <f>+IF(IFERROR(VLOOKUP(Tabla3[[#This Row],[Column14]],Tabla4[[NIT]:[TOTAL CREDITO]],3,FALSE),0)="",0,IFERROR(VLOOKUP(Tabla3[[#This Row],[Column14]],Tabla4[[NIT]:[TOTAL CREDITO]],3,FALSE),0))</f>
        <v>0</v>
      </c>
      <c r="R1771" s="9">
        <f>+IFERROR(VLOOKUP(Tabla3[[#This Row],[Column14]],Tabla4[[NIT]:[TOTAL CREDITO]],6,FALSE),0)</f>
        <v>0</v>
      </c>
      <c r="S17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1" s="5"/>
      <c r="AL1771"/>
    </row>
    <row r="1772" spans="1:38" ht="15" customHeight="1">
      <c r="A1772" s="18"/>
      <c r="B1772" s="19"/>
      <c r="C1772" s="18"/>
      <c r="D1772" s="18"/>
      <c r="E1772" s="18"/>
      <c r="F1772" s="18"/>
      <c r="G1772" s="18"/>
      <c r="H1772" s="18"/>
      <c r="I1772" s="18"/>
      <c r="J1772" s="18"/>
      <c r="K1772" s="18"/>
      <c r="L1772" s="19"/>
      <c r="M1772" s="18"/>
      <c r="N1772" s="18"/>
      <c r="O1772" s="20"/>
      <c r="P1772" s="7"/>
      <c r="Q1772" s="12">
        <f>+IF(IFERROR(VLOOKUP(Tabla3[[#This Row],[Column14]],Tabla4[[NIT]:[TOTAL CREDITO]],3,FALSE),0)="",0,IFERROR(VLOOKUP(Tabla3[[#This Row],[Column14]],Tabla4[[NIT]:[TOTAL CREDITO]],3,FALSE),0))</f>
        <v>0</v>
      </c>
      <c r="R1772" s="9">
        <f>+IFERROR(VLOOKUP(Tabla3[[#This Row],[Column14]],Tabla4[[NIT]:[TOTAL CREDITO]],6,FALSE),0)</f>
        <v>0</v>
      </c>
      <c r="S17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2" s="5"/>
      <c r="AL1772"/>
    </row>
    <row r="1773" spans="1:38" ht="15" customHeight="1">
      <c r="A1773" s="18"/>
      <c r="B1773" s="19"/>
      <c r="C1773" s="18"/>
      <c r="D1773" s="18"/>
      <c r="E1773" s="18"/>
      <c r="F1773" s="18"/>
      <c r="G1773" s="18"/>
      <c r="H1773" s="18"/>
      <c r="I1773" s="18"/>
      <c r="J1773" s="18"/>
      <c r="K1773" s="18"/>
      <c r="L1773" s="19"/>
      <c r="M1773" s="18"/>
      <c r="N1773" s="18"/>
      <c r="O1773" s="20"/>
      <c r="P1773" s="7"/>
      <c r="Q1773" s="12">
        <f>+IF(IFERROR(VLOOKUP(Tabla3[[#This Row],[Column14]],Tabla4[[NIT]:[TOTAL CREDITO]],3,FALSE),0)="",0,IFERROR(VLOOKUP(Tabla3[[#This Row],[Column14]],Tabla4[[NIT]:[TOTAL CREDITO]],3,FALSE),0))</f>
        <v>0</v>
      </c>
      <c r="R1773" s="9">
        <f>+IFERROR(VLOOKUP(Tabla3[[#This Row],[Column14]],Tabla4[[NIT]:[TOTAL CREDITO]],6,FALSE),0)</f>
        <v>0</v>
      </c>
      <c r="S17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3" s="5"/>
      <c r="AL1773"/>
    </row>
    <row r="1774" spans="1:38" ht="15" customHeight="1">
      <c r="A1774" s="18"/>
      <c r="B1774" s="19"/>
      <c r="C1774" s="18"/>
      <c r="D1774" s="18"/>
      <c r="E1774" s="18"/>
      <c r="F1774" s="18"/>
      <c r="G1774" s="18"/>
      <c r="H1774" s="18"/>
      <c r="I1774" s="18"/>
      <c r="J1774" s="18"/>
      <c r="K1774" s="18"/>
      <c r="L1774" s="19"/>
      <c r="M1774" s="18"/>
      <c r="N1774" s="18"/>
      <c r="O1774" s="20"/>
      <c r="P1774" s="7"/>
      <c r="Q1774" s="12">
        <f>+IF(IFERROR(VLOOKUP(Tabla3[[#This Row],[Column14]],Tabla4[[NIT]:[TOTAL CREDITO]],3,FALSE),0)="",0,IFERROR(VLOOKUP(Tabla3[[#This Row],[Column14]],Tabla4[[NIT]:[TOTAL CREDITO]],3,FALSE),0))</f>
        <v>0</v>
      </c>
      <c r="R1774" s="9">
        <f>+IFERROR(VLOOKUP(Tabla3[[#This Row],[Column14]],Tabla4[[NIT]:[TOTAL CREDITO]],6,FALSE),0)</f>
        <v>0</v>
      </c>
      <c r="S17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4" s="5"/>
      <c r="AL1774"/>
    </row>
    <row r="1775" spans="1:38" ht="15" customHeight="1">
      <c r="A1775" s="18"/>
      <c r="B1775" s="19"/>
      <c r="C1775" s="18"/>
      <c r="D1775" s="18"/>
      <c r="E1775" s="18"/>
      <c r="F1775" s="18"/>
      <c r="G1775" s="18"/>
      <c r="H1775" s="18"/>
      <c r="I1775" s="18"/>
      <c r="J1775" s="18"/>
      <c r="K1775" s="18"/>
      <c r="L1775" s="19"/>
      <c r="M1775" s="18"/>
      <c r="N1775" s="18"/>
      <c r="O1775" s="20"/>
      <c r="P1775" s="7"/>
      <c r="Q1775" s="12">
        <f>+IF(IFERROR(VLOOKUP(Tabla3[[#This Row],[Column14]],Tabla4[[NIT]:[TOTAL CREDITO]],3,FALSE),0)="",0,IFERROR(VLOOKUP(Tabla3[[#This Row],[Column14]],Tabla4[[NIT]:[TOTAL CREDITO]],3,FALSE),0))</f>
        <v>0</v>
      </c>
      <c r="R1775" s="9">
        <f>+IFERROR(VLOOKUP(Tabla3[[#This Row],[Column14]],Tabla4[[NIT]:[TOTAL CREDITO]],6,FALSE),0)</f>
        <v>0</v>
      </c>
      <c r="S17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5" s="5"/>
      <c r="AL1775"/>
    </row>
    <row r="1776" spans="1:38" ht="15" customHeight="1">
      <c r="A1776" s="18"/>
      <c r="B1776" s="19"/>
      <c r="C1776" s="18"/>
      <c r="D1776" s="18"/>
      <c r="E1776" s="18"/>
      <c r="F1776" s="18"/>
      <c r="G1776" s="18"/>
      <c r="H1776" s="18"/>
      <c r="I1776" s="18"/>
      <c r="J1776" s="18"/>
      <c r="K1776" s="18"/>
      <c r="L1776" s="19"/>
      <c r="M1776" s="18"/>
      <c r="N1776" s="18"/>
      <c r="O1776" s="20"/>
      <c r="P1776" s="7"/>
      <c r="Q1776" s="12">
        <f>+IF(IFERROR(VLOOKUP(Tabla3[[#This Row],[Column14]],Tabla4[[NIT]:[TOTAL CREDITO]],3,FALSE),0)="",0,IFERROR(VLOOKUP(Tabla3[[#This Row],[Column14]],Tabla4[[NIT]:[TOTAL CREDITO]],3,FALSE),0))</f>
        <v>0</v>
      </c>
      <c r="R1776" s="9">
        <f>+IFERROR(VLOOKUP(Tabla3[[#This Row],[Column14]],Tabla4[[NIT]:[TOTAL CREDITO]],6,FALSE),0)</f>
        <v>0</v>
      </c>
      <c r="S17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6" s="5"/>
      <c r="AL1776"/>
    </row>
    <row r="1777" spans="1:38" ht="15" customHeight="1">
      <c r="A1777" s="18"/>
      <c r="B1777" s="19"/>
      <c r="C1777" s="18"/>
      <c r="D1777" s="18"/>
      <c r="E1777" s="18"/>
      <c r="F1777" s="18"/>
      <c r="G1777" s="18"/>
      <c r="H1777" s="18"/>
      <c r="I1777" s="18"/>
      <c r="J1777" s="18"/>
      <c r="K1777" s="18"/>
      <c r="L1777" s="19"/>
      <c r="M1777" s="18"/>
      <c r="N1777" s="18"/>
      <c r="O1777" s="20"/>
      <c r="P1777" s="7"/>
      <c r="Q1777" s="12">
        <f>+IF(IFERROR(VLOOKUP(Tabla3[[#This Row],[Column14]],Tabla4[[NIT]:[TOTAL CREDITO]],3,FALSE),0)="",0,IFERROR(VLOOKUP(Tabla3[[#This Row],[Column14]],Tabla4[[NIT]:[TOTAL CREDITO]],3,FALSE),0))</f>
        <v>0</v>
      </c>
      <c r="R1777" s="9">
        <f>+IFERROR(VLOOKUP(Tabla3[[#This Row],[Column14]],Tabla4[[NIT]:[TOTAL CREDITO]],6,FALSE),0)</f>
        <v>0</v>
      </c>
      <c r="S17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7" s="5"/>
      <c r="AL1777"/>
    </row>
    <row r="1778" spans="1:38" ht="15" customHeight="1">
      <c r="A1778" s="18"/>
      <c r="B1778" s="19"/>
      <c r="C1778" s="18"/>
      <c r="D1778" s="18"/>
      <c r="E1778" s="18"/>
      <c r="F1778" s="18"/>
      <c r="G1778" s="18"/>
      <c r="H1778" s="18"/>
      <c r="I1778" s="18"/>
      <c r="J1778" s="18"/>
      <c r="K1778" s="18"/>
      <c r="L1778" s="19"/>
      <c r="M1778" s="18"/>
      <c r="N1778" s="18"/>
      <c r="O1778" s="20"/>
      <c r="P1778" s="7"/>
      <c r="Q1778" s="12">
        <f>+IF(IFERROR(VLOOKUP(Tabla3[[#This Row],[Column14]],Tabla4[[NIT]:[TOTAL CREDITO]],3,FALSE),0)="",0,IFERROR(VLOOKUP(Tabla3[[#This Row],[Column14]],Tabla4[[NIT]:[TOTAL CREDITO]],3,FALSE),0))</f>
        <v>0</v>
      </c>
      <c r="R1778" s="9">
        <f>+IFERROR(VLOOKUP(Tabla3[[#This Row],[Column14]],Tabla4[[NIT]:[TOTAL CREDITO]],6,FALSE),0)</f>
        <v>0</v>
      </c>
      <c r="S17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8" s="5"/>
      <c r="AL1778"/>
    </row>
    <row r="1779" spans="1:38" ht="15" customHeight="1">
      <c r="A1779" s="18"/>
      <c r="B1779" s="19"/>
      <c r="C1779" s="18"/>
      <c r="D1779" s="18"/>
      <c r="E1779" s="18"/>
      <c r="F1779" s="18"/>
      <c r="G1779" s="18"/>
      <c r="H1779" s="18"/>
      <c r="I1779" s="18"/>
      <c r="J1779" s="18"/>
      <c r="K1779" s="18"/>
      <c r="L1779" s="19"/>
      <c r="M1779" s="18"/>
      <c r="N1779" s="18"/>
      <c r="O1779" s="20"/>
      <c r="P1779" s="7"/>
      <c r="Q1779" s="12">
        <f>+IF(IFERROR(VLOOKUP(Tabla3[[#This Row],[Column14]],Tabla4[[NIT]:[TOTAL CREDITO]],3,FALSE),0)="",0,IFERROR(VLOOKUP(Tabla3[[#This Row],[Column14]],Tabla4[[NIT]:[TOTAL CREDITO]],3,FALSE),0))</f>
        <v>0</v>
      </c>
      <c r="R1779" s="9">
        <f>+IFERROR(VLOOKUP(Tabla3[[#This Row],[Column14]],Tabla4[[NIT]:[TOTAL CREDITO]],6,FALSE),0)</f>
        <v>0</v>
      </c>
      <c r="S17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79" s="5"/>
      <c r="AL1779"/>
    </row>
    <row r="1780" spans="1:38" ht="15" customHeight="1">
      <c r="A1780" s="18"/>
      <c r="B1780" s="19"/>
      <c r="C1780" s="18"/>
      <c r="D1780" s="18"/>
      <c r="E1780" s="18"/>
      <c r="F1780" s="18"/>
      <c r="G1780" s="18"/>
      <c r="H1780" s="18"/>
      <c r="I1780" s="18"/>
      <c r="J1780" s="18"/>
      <c r="K1780" s="18"/>
      <c r="L1780" s="19"/>
      <c r="M1780" s="18"/>
      <c r="N1780" s="18"/>
      <c r="O1780" s="20"/>
      <c r="P1780" s="7"/>
      <c r="Q1780" s="12">
        <f>+IF(IFERROR(VLOOKUP(Tabla3[[#This Row],[Column14]],Tabla4[[NIT]:[TOTAL CREDITO]],3,FALSE),0)="",0,IFERROR(VLOOKUP(Tabla3[[#This Row],[Column14]],Tabla4[[NIT]:[TOTAL CREDITO]],3,FALSE),0))</f>
        <v>0</v>
      </c>
      <c r="R1780" s="9">
        <f>+IFERROR(VLOOKUP(Tabla3[[#This Row],[Column14]],Tabla4[[NIT]:[TOTAL CREDITO]],6,FALSE),0)</f>
        <v>0</v>
      </c>
      <c r="S17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0" s="5"/>
      <c r="AL1780"/>
    </row>
    <row r="1781" spans="1:38" ht="15" customHeight="1">
      <c r="A1781" s="18"/>
      <c r="B1781" s="19"/>
      <c r="C1781" s="18"/>
      <c r="D1781" s="18"/>
      <c r="E1781" s="18"/>
      <c r="F1781" s="18"/>
      <c r="G1781" s="18"/>
      <c r="H1781" s="18"/>
      <c r="I1781" s="18"/>
      <c r="J1781" s="18"/>
      <c r="K1781" s="18"/>
      <c r="L1781" s="19"/>
      <c r="M1781" s="18"/>
      <c r="N1781" s="18"/>
      <c r="O1781" s="20"/>
      <c r="P1781" s="7"/>
      <c r="Q1781" s="12">
        <f>+IF(IFERROR(VLOOKUP(Tabla3[[#This Row],[Column14]],Tabla4[[NIT]:[TOTAL CREDITO]],3,FALSE),0)="",0,IFERROR(VLOOKUP(Tabla3[[#This Row],[Column14]],Tabla4[[NIT]:[TOTAL CREDITO]],3,FALSE),0))</f>
        <v>0</v>
      </c>
      <c r="R1781" s="9">
        <f>+IFERROR(VLOOKUP(Tabla3[[#This Row],[Column14]],Tabla4[[NIT]:[TOTAL CREDITO]],6,FALSE),0)</f>
        <v>0</v>
      </c>
      <c r="S17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1" s="5"/>
      <c r="AL1781"/>
    </row>
    <row r="1782" spans="1:38" ht="15" customHeight="1">
      <c r="A1782" s="18"/>
      <c r="B1782" s="19"/>
      <c r="C1782" s="18"/>
      <c r="D1782" s="18"/>
      <c r="E1782" s="18"/>
      <c r="F1782" s="18"/>
      <c r="G1782" s="18"/>
      <c r="H1782" s="18"/>
      <c r="I1782" s="18"/>
      <c r="J1782" s="18"/>
      <c r="K1782" s="18"/>
      <c r="L1782" s="19"/>
      <c r="M1782" s="18"/>
      <c r="N1782" s="18"/>
      <c r="O1782" s="20"/>
      <c r="P1782" s="7"/>
      <c r="Q1782" s="12">
        <f>+IF(IFERROR(VLOOKUP(Tabla3[[#This Row],[Column14]],Tabla4[[NIT]:[TOTAL CREDITO]],3,FALSE),0)="",0,IFERROR(VLOOKUP(Tabla3[[#This Row],[Column14]],Tabla4[[NIT]:[TOTAL CREDITO]],3,FALSE),0))</f>
        <v>0</v>
      </c>
      <c r="R1782" s="9">
        <f>+IFERROR(VLOOKUP(Tabla3[[#This Row],[Column14]],Tabla4[[NIT]:[TOTAL CREDITO]],6,FALSE),0)</f>
        <v>0</v>
      </c>
      <c r="S17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2" s="5"/>
      <c r="AL1782"/>
    </row>
    <row r="1783" spans="1:38" ht="15" customHeight="1">
      <c r="A1783" s="18"/>
      <c r="B1783" s="19"/>
      <c r="C1783" s="18"/>
      <c r="D1783" s="18"/>
      <c r="E1783" s="18"/>
      <c r="F1783" s="18"/>
      <c r="G1783" s="18"/>
      <c r="H1783" s="18"/>
      <c r="I1783" s="18"/>
      <c r="J1783" s="18"/>
      <c r="K1783" s="18"/>
      <c r="L1783" s="19"/>
      <c r="M1783" s="18"/>
      <c r="N1783" s="18"/>
      <c r="O1783" s="20"/>
      <c r="P1783" s="7"/>
      <c r="Q1783" s="12">
        <f>+IF(IFERROR(VLOOKUP(Tabla3[[#This Row],[Column14]],Tabla4[[NIT]:[TOTAL CREDITO]],3,FALSE),0)="",0,IFERROR(VLOOKUP(Tabla3[[#This Row],[Column14]],Tabla4[[NIT]:[TOTAL CREDITO]],3,FALSE),0))</f>
        <v>0</v>
      </c>
      <c r="R1783" s="9">
        <f>+IFERROR(VLOOKUP(Tabla3[[#This Row],[Column14]],Tabla4[[NIT]:[TOTAL CREDITO]],6,FALSE),0)</f>
        <v>0</v>
      </c>
      <c r="S17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3" s="5"/>
      <c r="AL1783"/>
    </row>
    <row r="1784" spans="1:38" ht="15" customHeight="1">
      <c r="A1784" s="18"/>
      <c r="B1784" s="19"/>
      <c r="C1784" s="18"/>
      <c r="D1784" s="18"/>
      <c r="E1784" s="18"/>
      <c r="F1784" s="18"/>
      <c r="G1784" s="18"/>
      <c r="H1784" s="18"/>
      <c r="I1784" s="18"/>
      <c r="J1784" s="18"/>
      <c r="K1784" s="18"/>
      <c r="L1784" s="19"/>
      <c r="M1784" s="18"/>
      <c r="N1784" s="18"/>
      <c r="O1784" s="20"/>
      <c r="P1784" s="7"/>
      <c r="Q1784" s="12">
        <f>+IF(IFERROR(VLOOKUP(Tabla3[[#This Row],[Column14]],Tabla4[[NIT]:[TOTAL CREDITO]],3,FALSE),0)="",0,IFERROR(VLOOKUP(Tabla3[[#This Row],[Column14]],Tabla4[[NIT]:[TOTAL CREDITO]],3,FALSE),0))</f>
        <v>0</v>
      </c>
      <c r="R1784" s="9">
        <f>+IFERROR(VLOOKUP(Tabla3[[#This Row],[Column14]],Tabla4[[NIT]:[TOTAL CREDITO]],6,FALSE),0)</f>
        <v>0</v>
      </c>
      <c r="S17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4" s="5"/>
      <c r="AL1784"/>
    </row>
    <row r="1785" spans="1:38" ht="15" customHeight="1">
      <c r="A1785" s="18"/>
      <c r="B1785" s="19"/>
      <c r="C1785" s="18"/>
      <c r="D1785" s="18"/>
      <c r="E1785" s="18"/>
      <c r="F1785" s="18"/>
      <c r="G1785" s="18"/>
      <c r="H1785" s="18"/>
      <c r="I1785" s="18"/>
      <c r="J1785" s="18"/>
      <c r="K1785" s="18"/>
      <c r="L1785" s="19"/>
      <c r="M1785" s="18"/>
      <c r="N1785" s="18"/>
      <c r="O1785" s="20"/>
      <c r="P1785" s="7"/>
      <c r="Q1785" s="12">
        <f>+IF(IFERROR(VLOOKUP(Tabla3[[#This Row],[Column14]],Tabla4[[NIT]:[TOTAL CREDITO]],3,FALSE),0)="",0,IFERROR(VLOOKUP(Tabla3[[#This Row],[Column14]],Tabla4[[NIT]:[TOTAL CREDITO]],3,FALSE),0))</f>
        <v>0</v>
      </c>
      <c r="R1785" s="9">
        <f>+IFERROR(VLOOKUP(Tabla3[[#This Row],[Column14]],Tabla4[[NIT]:[TOTAL CREDITO]],6,FALSE),0)</f>
        <v>0</v>
      </c>
      <c r="S17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5" s="5"/>
      <c r="AL1785"/>
    </row>
    <row r="1786" spans="1:38" ht="15" customHeight="1">
      <c r="A1786" s="18"/>
      <c r="B1786" s="19"/>
      <c r="C1786" s="18"/>
      <c r="D1786" s="18"/>
      <c r="E1786" s="18"/>
      <c r="F1786" s="18"/>
      <c r="G1786" s="18"/>
      <c r="H1786" s="18"/>
      <c r="I1786" s="18"/>
      <c r="J1786" s="18"/>
      <c r="K1786" s="18"/>
      <c r="L1786" s="19"/>
      <c r="M1786" s="18"/>
      <c r="N1786" s="18"/>
      <c r="O1786" s="20"/>
      <c r="P1786" s="7"/>
      <c r="Q1786" s="12">
        <f>+IF(IFERROR(VLOOKUP(Tabla3[[#This Row],[Column14]],Tabla4[[NIT]:[TOTAL CREDITO]],3,FALSE),0)="",0,IFERROR(VLOOKUP(Tabla3[[#This Row],[Column14]],Tabla4[[NIT]:[TOTAL CREDITO]],3,FALSE),0))</f>
        <v>0</v>
      </c>
      <c r="R1786" s="9">
        <f>+IFERROR(VLOOKUP(Tabla3[[#This Row],[Column14]],Tabla4[[NIT]:[TOTAL CREDITO]],6,FALSE),0)</f>
        <v>0</v>
      </c>
      <c r="S17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6" s="5"/>
      <c r="AL1786"/>
    </row>
    <row r="1787" spans="1:38" ht="15" customHeight="1">
      <c r="A1787" s="18"/>
      <c r="B1787" s="19"/>
      <c r="C1787" s="18"/>
      <c r="D1787" s="18"/>
      <c r="E1787" s="18"/>
      <c r="F1787" s="18"/>
      <c r="G1787" s="18"/>
      <c r="H1787" s="18"/>
      <c r="I1787" s="18"/>
      <c r="J1787" s="18"/>
      <c r="K1787" s="18"/>
      <c r="L1787" s="19"/>
      <c r="M1787" s="18"/>
      <c r="N1787" s="18"/>
      <c r="O1787" s="20"/>
      <c r="P1787" s="7"/>
      <c r="Q1787" s="12">
        <f>+IF(IFERROR(VLOOKUP(Tabla3[[#This Row],[Column14]],Tabla4[[NIT]:[TOTAL CREDITO]],3,FALSE),0)="",0,IFERROR(VLOOKUP(Tabla3[[#This Row],[Column14]],Tabla4[[NIT]:[TOTAL CREDITO]],3,FALSE),0))</f>
        <v>0</v>
      </c>
      <c r="R1787" s="9">
        <f>+IFERROR(VLOOKUP(Tabla3[[#This Row],[Column14]],Tabla4[[NIT]:[TOTAL CREDITO]],6,FALSE),0)</f>
        <v>0</v>
      </c>
      <c r="S17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7" s="5"/>
      <c r="AL1787"/>
    </row>
    <row r="1788" spans="1:38" ht="15" customHeight="1">
      <c r="A1788" s="18"/>
      <c r="B1788" s="19"/>
      <c r="C1788" s="18"/>
      <c r="D1788" s="18"/>
      <c r="E1788" s="18"/>
      <c r="F1788" s="18"/>
      <c r="G1788" s="18"/>
      <c r="H1788" s="18"/>
      <c r="I1788" s="18"/>
      <c r="J1788" s="18"/>
      <c r="K1788" s="18"/>
      <c r="L1788" s="19"/>
      <c r="M1788" s="18"/>
      <c r="N1788" s="18"/>
      <c r="O1788" s="20"/>
      <c r="P1788" s="7"/>
      <c r="Q1788" s="12">
        <f>+IF(IFERROR(VLOOKUP(Tabla3[[#This Row],[Column14]],Tabla4[[NIT]:[TOTAL CREDITO]],3,FALSE),0)="",0,IFERROR(VLOOKUP(Tabla3[[#This Row],[Column14]],Tabla4[[NIT]:[TOTAL CREDITO]],3,FALSE),0))</f>
        <v>0</v>
      </c>
      <c r="R1788" s="9">
        <f>+IFERROR(VLOOKUP(Tabla3[[#This Row],[Column14]],Tabla4[[NIT]:[TOTAL CREDITO]],6,FALSE),0)</f>
        <v>0</v>
      </c>
      <c r="S17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8" s="5"/>
      <c r="AL1788"/>
    </row>
    <row r="1789" spans="1:38" ht="15" customHeight="1">
      <c r="A1789" s="18"/>
      <c r="B1789" s="19"/>
      <c r="C1789" s="18"/>
      <c r="D1789" s="18"/>
      <c r="E1789" s="18"/>
      <c r="F1789" s="18"/>
      <c r="G1789" s="18"/>
      <c r="H1789" s="18"/>
      <c r="I1789" s="18"/>
      <c r="J1789" s="18"/>
      <c r="K1789" s="18"/>
      <c r="L1789" s="19"/>
      <c r="M1789" s="18"/>
      <c r="N1789" s="18"/>
      <c r="O1789" s="20"/>
      <c r="P1789" s="7"/>
      <c r="Q1789" s="12">
        <f>+IF(IFERROR(VLOOKUP(Tabla3[[#This Row],[Column14]],Tabla4[[NIT]:[TOTAL CREDITO]],3,FALSE),0)="",0,IFERROR(VLOOKUP(Tabla3[[#This Row],[Column14]],Tabla4[[NIT]:[TOTAL CREDITO]],3,FALSE),0))</f>
        <v>0</v>
      </c>
      <c r="R1789" s="9">
        <f>+IFERROR(VLOOKUP(Tabla3[[#This Row],[Column14]],Tabla4[[NIT]:[TOTAL CREDITO]],6,FALSE),0)</f>
        <v>0</v>
      </c>
      <c r="S17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89" s="5"/>
      <c r="AL1789"/>
    </row>
    <row r="1790" spans="1:38" ht="15" customHeight="1">
      <c r="A1790" s="18"/>
      <c r="B1790" s="19"/>
      <c r="C1790" s="18"/>
      <c r="D1790" s="18"/>
      <c r="E1790" s="18"/>
      <c r="F1790" s="18"/>
      <c r="G1790" s="18"/>
      <c r="H1790" s="18"/>
      <c r="I1790" s="18"/>
      <c r="J1790" s="18"/>
      <c r="K1790" s="18"/>
      <c r="L1790" s="19"/>
      <c r="M1790" s="18"/>
      <c r="N1790" s="18"/>
      <c r="O1790" s="20"/>
      <c r="P1790" s="7"/>
      <c r="Q1790" s="12">
        <f>+IF(IFERROR(VLOOKUP(Tabla3[[#This Row],[Column14]],Tabla4[[NIT]:[TOTAL CREDITO]],3,FALSE),0)="",0,IFERROR(VLOOKUP(Tabla3[[#This Row],[Column14]],Tabla4[[NIT]:[TOTAL CREDITO]],3,FALSE),0))</f>
        <v>0</v>
      </c>
      <c r="R1790" s="9">
        <f>+IFERROR(VLOOKUP(Tabla3[[#This Row],[Column14]],Tabla4[[NIT]:[TOTAL CREDITO]],6,FALSE),0)</f>
        <v>0</v>
      </c>
      <c r="S17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0" s="5"/>
      <c r="AL1790"/>
    </row>
    <row r="1791" spans="1:38" ht="15" customHeight="1">
      <c r="A1791" s="18"/>
      <c r="B1791" s="19"/>
      <c r="C1791" s="18"/>
      <c r="D1791" s="18"/>
      <c r="E1791" s="18"/>
      <c r="F1791" s="18"/>
      <c r="G1791" s="18"/>
      <c r="H1791" s="18"/>
      <c r="I1791" s="18"/>
      <c r="J1791" s="18"/>
      <c r="K1791" s="18"/>
      <c r="L1791" s="19"/>
      <c r="M1791" s="18"/>
      <c r="N1791" s="18"/>
      <c r="O1791" s="20"/>
      <c r="P1791" s="7"/>
      <c r="Q1791" s="12">
        <f>+IF(IFERROR(VLOOKUP(Tabla3[[#This Row],[Column14]],Tabla4[[NIT]:[TOTAL CREDITO]],3,FALSE),0)="",0,IFERROR(VLOOKUP(Tabla3[[#This Row],[Column14]],Tabla4[[NIT]:[TOTAL CREDITO]],3,FALSE),0))</f>
        <v>0</v>
      </c>
      <c r="R1791" s="9">
        <f>+IFERROR(VLOOKUP(Tabla3[[#This Row],[Column14]],Tabla4[[NIT]:[TOTAL CREDITO]],6,FALSE),0)</f>
        <v>0</v>
      </c>
      <c r="S17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1" s="5"/>
      <c r="AL1791"/>
    </row>
    <row r="1792" spans="1:38" ht="15" customHeight="1">
      <c r="A1792" s="18"/>
      <c r="B1792" s="19"/>
      <c r="C1792" s="18"/>
      <c r="D1792" s="18"/>
      <c r="E1792" s="18"/>
      <c r="F1792" s="18"/>
      <c r="G1792" s="18"/>
      <c r="H1792" s="18"/>
      <c r="I1792" s="18"/>
      <c r="J1792" s="18"/>
      <c r="K1792" s="18"/>
      <c r="L1792" s="19"/>
      <c r="M1792" s="18"/>
      <c r="N1792" s="18"/>
      <c r="O1792" s="20"/>
      <c r="P1792" s="7"/>
      <c r="Q1792" s="12">
        <f>+IF(IFERROR(VLOOKUP(Tabla3[[#This Row],[Column14]],Tabla4[[NIT]:[TOTAL CREDITO]],3,FALSE),0)="",0,IFERROR(VLOOKUP(Tabla3[[#This Row],[Column14]],Tabla4[[NIT]:[TOTAL CREDITO]],3,FALSE),0))</f>
        <v>0</v>
      </c>
      <c r="R1792" s="9">
        <f>+IFERROR(VLOOKUP(Tabla3[[#This Row],[Column14]],Tabla4[[NIT]:[TOTAL CREDITO]],6,FALSE),0)</f>
        <v>0</v>
      </c>
      <c r="S17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2" s="5"/>
      <c r="AL1792"/>
    </row>
    <row r="1793" spans="1:38" ht="15" customHeight="1">
      <c r="A1793" s="18"/>
      <c r="B1793" s="19"/>
      <c r="C1793" s="18"/>
      <c r="D1793" s="18"/>
      <c r="E1793" s="18"/>
      <c r="F1793" s="18"/>
      <c r="G1793" s="18"/>
      <c r="H1793" s="18"/>
      <c r="I1793" s="18"/>
      <c r="J1793" s="18"/>
      <c r="K1793" s="18"/>
      <c r="L1793" s="19"/>
      <c r="M1793" s="18"/>
      <c r="N1793" s="18"/>
      <c r="O1793" s="20"/>
      <c r="P1793" s="7"/>
      <c r="Q1793" s="12">
        <f>+IF(IFERROR(VLOOKUP(Tabla3[[#This Row],[Column14]],Tabla4[[NIT]:[TOTAL CREDITO]],3,FALSE),0)="",0,IFERROR(VLOOKUP(Tabla3[[#This Row],[Column14]],Tabla4[[NIT]:[TOTAL CREDITO]],3,FALSE),0))</f>
        <v>0</v>
      </c>
      <c r="R1793" s="9">
        <f>+IFERROR(VLOOKUP(Tabla3[[#This Row],[Column14]],Tabla4[[NIT]:[TOTAL CREDITO]],6,FALSE),0)</f>
        <v>0</v>
      </c>
      <c r="S17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3" s="5"/>
      <c r="AL1793"/>
    </row>
    <row r="1794" spans="1:38" ht="15" customHeight="1">
      <c r="A1794" s="18"/>
      <c r="B1794" s="19"/>
      <c r="C1794" s="18"/>
      <c r="D1794" s="18"/>
      <c r="E1794" s="18"/>
      <c r="F1794" s="18"/>
      <c r="G1794" s="18"/>
      <c r="H1794" s="18"/>
      <c r="I1794" s="18"/>
      <c r="J1794" s="18"/>
      <c r="K1794" s="18"/>
      <c r="L1794" s="19"/>
      <c r="M1794" s="18"/>
      <c r="N1794" s="18"/>
      <c r="O1794" s="20"/>
      <c r="P1794" s="7"/>
      <c r="Q1794" s="12">
        <f>+IF(IFERROR(VLOOKUP(Tabla3[[#This Row],[Column14]],Tabla4[[NIT]:[TOTAL CREDITO]],3,FALSE),0)="",0,IFERROR(VLOOKUP(Tabla3[[#This Row],[Column14]],Tabla4[[NIT]:[TOTAL CREDITO]],3,FALSE),0))</f>
        <v>0</v>
      </c>
      <c r="R1794" s="9">
        <f>+IFERROR(VLOOKUP(Tabla3[[#This Row],[Column14]],Tabla4[[NIT]:[TOTAL CREDITO]],6,FALSE),0)</f>
        <v>0</v>
      </c>
      <c r="S17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4" s="5"/>
      <c r="AL1794"/>
    </row>
    <row r="1795" spans="1:38" ht="15" customHeight="1">
      <c r="A1795" s="18"/>
      <c r="B1795" s="19"/>
      <c r="C1795" s="18"/>
      <c r="D1795" s="18"/>
      <c r="E1795" s="18"/>
      <c r="F1795" s="18"/>
      <c r="G1795" s="18"/>
      <c r="H1795" s="18"/>
      <c r="I1795" s="18"/>
      <c r="J1795" s="18"/>
      <c r="K1795" s="18"/>
      <c r="L1795" s="19"/>
      <c r="M1795" s="18"/>
      <c r="N1795" s="18"/>
      <c r="O1795" s="20"/>
      <c r="P1795" s="7"/>
      <c r="Q1795" s="12">
        <f>+IF(IFERROR(VLOOKUP(Tabla3[[#This Row],[Column14]],Tabla4[[NIT]:[TOTAL CREDITO]],3,FALSE),0)="",0,IFERROR(VLOOKUP(Tabla3[[#This Row],[Column14]],Tabla4[[NIT]:[TOTAL CREDITO]],3,FALSE),0))</f>
        <v>0</v>
      </c>
      <c r="R1795" s="9">
        <f>+IFERROR(VLOOKUP(Tabla3[[#This Row],[Column14]],Tabla4[[NIT]:[TOTAL CREDITO]],6,FALSE),0)</f>
        <v>0</v>
      </c>
      <c r="S17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5" s="5"/>
      <c r="AL1795"/>
    </row>
    <row r="1796" spans="1:38" ht="15" customHeight="1">
      <c r="A1796" s="18"/>
      <c r="B1796" s="19"/>
      <c r="C1796" s="18"/>
      <c r="D1796" s="18"/>
      <c r="E1796" s="18"/>
      <c r="F1796" s="18"/>
      <c r="G1796" s="18"/>
      <c r="H1796" s="18"/>
      <c r="I1796" s="18"/>
      <c r="J1796" s="18"/>
      <c r="K1796" s="18"/>
      <c r="L1796" s="19"/>
      <c r="M1796" s="18"/>
      <c r="N1796" s="18"/>
      <c r="O1796" s="20"/>
      <c r="P1796" s="7"/>
      <c r="Q1796" s="12">
        <f>+IF(IFERROR(VLOOKUP(Tabla3[[#This Row],[Column14]],Tabla4[[NIT]:[TOTAL CREDITO]],3,FALSE),0)="",0,IFERROR(VLOOKUP(Tabla3[[#This Row],[Column14]],Tabla4[[NIT]:[TOTAL CREDITO]],3,FALSE),0))</f>
        <v>0</v>
      </c>
      <c r="R1796" s="9">
        <f>+IFERROR(VLOOKUP(Tabla3[[#This Row],[Column14]],Tabla4[[NIT]:[TOTAL CREDITO]],6,FALSE),0)</f>
        <v>0</v>
      </c>
      <c r="S17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6" s="5"/>
      <c r="AL1796"/>
    </row>
    <row r="1797" spans="1:38" ht="15" customHeight="1">
      <c r="A1797" s="18"/>
      <c r="B1797" s="19"/>
      <c r="C1797" s="18"/>
      <c r="D1797" s="18"/>
      <c r="E1797" s="18"/>
      <c r="F1797" s="18"/>
      <c r="G1797" s="18"/>
      <c r="H1797" s="18"/>
      <c r="I1797" s="18"/>
      <c r="J1797" s="18"/>
      <c r="K1797" s="18"/>
      <c r="L1797" s="19"/>
      <c r="M1797" s="18"/>
      <c r="N1797" s="18"/>
      <c r="O1797" s="20"/>
      <c r="P1797" s="7"/>
      <c r="Q1797" s="12">
        <f>+IF(IFERROR(VLOOKUP(Tabla3[[#This Row],[Column14]],Tabla4[[NIT]:[TOTAL CREDITO]],3,FALSE),0)="",0,IFERROR(VLOOKUP(Tabla3[[#This Row],[Column14]],Tabla4[[NIT]:[TOTAL CREDITO]],3,FALSE),0))</f>
        <v>0</v>
      </c>
      <c r="R1797" s="9">
        <f>+IFERROR(VLOOKUP(Tabla3[[#This Row],[Column14]],Tabla4[[NIT]:[TOTAL CREDITO]],6,FALSE),0)</f>
        <v>0</v>
      </c>
      <c r="S17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7" s="5"/>
      <c r="AL1797"/>
    </row>
    <row r="1798" spans="1:38" ht="15" customHeight="1">
      <c r="A1798" s="18"/>
      <c r="B1798" s="19"/>
      <c r="C1798" s="18"/>
      <c r="D1798" s="18"/>
      <c r="E1798" s="18"/>
      <c r="F1798" s="18"/>
      <c r="G1798" s="18"/>
      <c r="H1798" s="18"/>
      <c r="I1798" s="18"/>
      <c r="J1798" s="18"/>
      <c r="K1798" s="18"/>
      <c r="L1798" s="19"/>
      <c r="M1798" s="18"/>
      <c r="N1798" s="18"/>
      <c r="O1798" s="20"/>
      <c r="P1798" s="7"/>
      <c r="Q1798" s="12">
        <f>+IF(IFERROR(VLOOKUP(Tabla3[[#This Row],[Column14]],Tabla4[[NIT]:[TOTAL CREDITO]],3,FALSE),0)="",0,IFERROR(VLOOKUP(Tabla3[[#This Row],[Column14]],Tabla4[[NIT]:[TOTAL CREDITO]],3,FALSE),0))</f>
        <v>0</v>
      </c>
      <c r="R1798" s="9">
        <f>+IFERROR(VLOOKUP(Tabla3[[#This Row],[Column14]],Tabla4[[NIT]:[TOTAL CREDITO]],6,FALSE),0)</f>
        <v>0</v>
      </c>
      <c r="S17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8" s="5"/>
      <c r="AL1798"/>
    </row>
    <row r="1799" spans="1:38" ht="15" customHeight="1">
      <c r="A1799" s="18"/>
      <c r="B1799" s="19"/>
      <c r="C1799" s="18"/>
      <c r="D1799" s="18"/>
      <c r="E1799" s="18"/>
      <c r="F1799" s="18"/>
      <c r="G1799" s="18"/>
      <c r="H1799" s="18"/>
      <c r="I1799" s="18"/>
      <c r="J1799" s="18"/>
      <c r="K1799" s="18"/>
      <c r="L1799" s="19"/>
      <c r="M1799" s="18"/>
      <c r="N1799" s="18"/>
      <c r="O1799" s="20"/>
      <c r="P1799" s="7"/>
      <c r="Q1799" s="12">
        <f>+IF(IFERROR(VLOOKUP(Tabla3[[#This Row],[Column14]],Tabla4[[NIT]:[TOTAL CREDITO]],3,FALSE),0)="",0,IFERROR(VLOOKUP(Tabla3[[#This Row],[Column14]],Tabla4[[NIT]:[TOTAL CREDITO]],3,FALSE),0))</f>
        <v>0</v>
      </c>
      <c r="R1799" s="9">
        <f>+IFERROR(VLOOKUP(Tabla3[[#This Row],[Column14]],Tabla4[[NIT]:[TOTAL CREDITO]],6,FALSE),0)</f>
        <v>0</v>
      </c>
      <c r="S17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799" s="5"/>
      <c r="AL1799"/>
    </row>
    <row r="1800" spans="1:38" ht="15" customHeight="1">
      <c r="A1800" s="18"/>
      <c r="B1800" s="19"/>
      <c r="C1800" s="18"/>
      <c r="D1800" s="18"/>
      <c r="E1800" s="18"/>
      <c r="F1800" s="18"/>
      <c r="G1800" s="18"/>
      <c r="H1800" s="18"/>
      <c r="I1800" s="18"/>
      <c r="J1800" s="18"/>
      <c r="K1800" s="18"/>
      <c r="L1800" s="19"/>
      <c r="M1800" s="18"/>
      <c r="N1800" s="18"/>
      <c r="O1800" s="20"/>
      <c r="P1800" s="7"/>
      <c r="Q1800" s="12">
        <f>+IF(IFERROR(VLOOKUP(Tabla3[[#This Row],[Column14]],Tabla4[[NIT]:[TOTAL CREDITO]],3,FALSE),0)="",0,IFERROR(VLOOKUP(Tabla3[[#This Row],[Column14]],Tabla4[[NIT]:[TOTAL CREDITO]],3,FALSE),0))</f>
        <v>0</v>
      </c>
      <c r="R1800" s="9">
        <f>+IFERROR(VLOOKUP(Tabla3[[#This Row],[Column14]],Tabla4[[NIT]:[TOTAL CREDITO]],6,FALSE),0)</f>
        <v>0</v>
      </c>
      <c r="S18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0" s="5"/>
      <c r="AL1800"/>
    </row>
    <row r="1801" spans="1:38" ht="15" customHeight="1">
      <c r="A1801" s="18"/>
      <c r="B1801" s="19"/>
      <c r="C1801" s="18"/>
      <c r="D1801" s="18"/>
      <c r="E1801" s="18"/>
      <c r="F1801" s="18"/>
      <c r="G1801" s="18"/>
      <c r="H1801" s="18"/>
      <c r="I1801" s="18"/>
      <c r="J1801" s="18"/>
      <c r="K1801" s="18"/>
      <c r="L1801" s="19"/>
      <c r="M1801" s="18"/>
      <c r="N1801" s="18"/>
      <c r="O1801" s="20"/>
      <c r="P1801" s="7"/>
      <c r="Q1801" s="12">
        <f>+IF(IFERROR(VLOOKUP(Tabla3[[#This Row],[Column14]],Tabla4[[NIT]:[TOTAL CREDITO]],3,FALSE),0)="",0,IFERROR(VLOOKUP(Tabla3[[#This Row],[Column14]],Tabla4[[NIT]:[TOTAL CREDITO]],3,FALSE),0))</f>
        <v>0</v>
      </c>
      <c r="R1801" s="9">
        <f>+IFERROR(VLOOKUP(Tabla3[[#This Row],[Column14]],Tabla4[[NIT]:[TOTAL CREDITO]],6,FALSE),0)</f>
        <v>0</v>
      </c>
      <c r="S18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1" s="5"/>
      <c r="AL1801"/>
    </row>
    <row r="1802" spans="1:38" ht="15" customHeight="1">
      <c r="A1802" s="18"/>
      <c r="B1802" s="19"/>
      <c r="C1802" s="18"/>
      <c r="D1802" s="18"/>
      <c r="E1802" s="18"/>
      <c r="F1802" s="18"/>
      <c r="G1802" s="18"/>
      <c r="H1802" s="18"/>
      <c r="I1802" s="18"/>
      <c r="J1802" s="18"/>
      <c r="K1802" s="18"/>
      <c r="L1802" s="19"/>
      <c r="M1802" s="18"/>
      <c r="N1802" s="18"/>
      <c r="O1802" s="20"/>
      <c r="P1802" s="7"/>
      <c r="Q1802" s="12">
        <f>+IF(IFERROR(VLOOKUP(Tabla3[[#This Row],[Column14]],Tabla4[[NIT]:[TOTAL CREDITO]],3,FALSE),0)="",0,IFERROR(VLOOKUP(Tabla3[[#This Row],[Column14]],Tabla4[[NIT]:[TOTAL CREDITO]],3,FALSE),0))</f>
        <v>0</v>
      </c>
      <c r="R1802" s="9">
        <f>+IFERROR(VLOOKUP(Tabla3[[#This Row],[Column14]],Tabla4[[NIT]:[TOTAL CREDITO]],6,FALSE),0)</f>
        <v>0</v>
      </c>
      <c r="S18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2" s="5"/>
      <c r="AL1802"/>
    </row>
    <row r="1803" spans="1:38" ht="15" customHeight="1">
      <c r="A1803" s="18"/>
      <c r="B1803" s="19"/>
      <c r="C1803" s="18"/>
      <c r="D1803" s="18"/>
      <c r="E1803" s="18"/>
      <c r="F1803" s="18"/>
      <c r="G1803" s="18"/>
      <c r="H1803" s="18"/>
      <c r="I1803" s="18"/>
      <c r="J1803" s="18"/>
      <c r="K1803" s="18"/>
      <c r="L1803" s="19"/>
      <c r="M1803" s="18"/>
      <c r="N1803" s="18"/>
      <c r="O1803" s="20"/>
      <c r="P1803" s="7"/>
      <c r="Q1803" s="12">
        <f>+IF(IFERROR(VLOOKUP(Tabla3[[#This Row],[Column14]],Tabla4[[NIT]:[TOTAL CREDITO]],3,FALSE),0)="",0,IFERROR(VLOOKUP(Tabla3[[#This Row],[Column14]],Tabla4[[NIT]:[TOTAL CREDITO]],3,FALSE),0))</f>
        <v>0</v>
      </c>
      <c r="R1803" s="9">
        <f>+IFERROR(VLOOKUP(Tabla3[[#This Row],[Column14]],Tabla4[[NIT]:[TOTAL CREDITO]],6,FALSE),0)</f>
        <v>0</v>
      </c>
      <c r="S18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3" s="5"/>
      <c r="AL1803"/>
    </row>
    <row r="1804" spans="1:38" ht="15" customHeight="1">
      <c r="A1804" s="18"/>
      <c r="B1804" s="19"/>
      <c r="C1804" s="18"/>
      <c r="D1804" s="18"/>
      <c r="E1804" s="18"/>
      <c r="F1804" s="18"/>
      <c r="G1804" s="18"/>
      <c r="H1804" s="18"/>
      <c r="I1804" s="18"/>
      <c r="J1804" s="18"/>
      <c r="K1804" s="18"/>
      <c r="L1804" s="19"/>
      <c r="M1804" s="18"/>
      <c r="N1804" s="18"/>
      <c r="O1804" s="20"/>
      <c r="P1804" s="7"/>
      <c r="Q1804" s="12">
        <f>+IF(IFERROR(VLOOKUP(Tabla3[[#This Row],[Column14]],Tabla4[[NIT]:[TOTAL CREDITO]],3,FALSE),0)="",0,IFERROR(VLOOKUP(Tabla3[[#This Row],[Column14]],Tabla4[[NIT]:[TOTAL CREDITO]],3,FALSE),0))</f>
        <v>0</v>
      </c>
      <c r="R1804" s="9">
        <f>+IFERROR(VLOOKUP(Tabla3[[#This Row],[Column14]],Tabla4[[NIT]:[TOTAL CREDITO]],6,FALSE),0)</f>
        <v>0</v>
      </c>
      <c r="S18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4" s="5"/>
      <c r="AL1804"/>
    </row>
    <row r="1805" spans="1:38" ht="15" customHeight="1">
      <c r="A1805" s="18"/>
      <c r="B1805" s="19"/>
      <c r="C1805" s="18"/>
      <c r="D1805" s="18"/>
      <c r="E1805" s="18"/>
      <c r="F1805" s="18"/>
      <c r="G1805" s="18"/>
      <c r="H1805" s="18"/>
      <c r="I1805" s="18"/>
      <c r="J1805" s="18"/>
      <c r="K1805" s="18"/>
      <c r="L1805" s="19"/>
      <c r="M1805" s="18"/>
      <c r="N1805" s="18"/>
      <c r="O1805" s="20"/>
      <c r="P1805" s="7"/>
      <c r="Q1805" s="12">
        <f>+IF(IFERROR(VLOOKUP(Tabla3[[#This Row],[Column14]],Tabla4[[NIT]:[TOTAL CREDITO]],3,FALSE),0)="",0,IFERROR(VLOOKUP(Tabla3[[#This Row],[Column14]],Tabla4[[NIT]:[TOTAL CREDITO]],3,FALSE),0))</f>
        <v>0</v>
      </c>
      <c r="R1805" s="9">
        <f>+IFERROR(VLOOKUP(Tabla3[[#This Row],[Column14]],Tabla4[[NIT]:[TOTAL CREDITO]],6,FALSE),0)</f>
        <v>0</v>
      </c>
      <c r="S18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5" s="5"/>
      <c r="AL1805"/>
    </row>
    <row r="1806" spans="1:38" ht="15" customHeight="1">
      <c r="A1806" s="18"/>
      <c r="B1806" s="19"/>
      <c r="C1806" s="18"/>
      <c r="D1806" s="18"/>
      <c r="E1806" s="18"/>
      <c r="F1806" s="18"/>
      <c r="G1806" s="18"/>
      <c r="H1806" s="18"/>
      <c r="I1806" s="18"/>
      <c r="J1806" s="18"/>
      <c r="K1806" s="18"/>
      <c r="L1806" s="19"/>
      <c r="M1806" s="18"/>
      <c r="N1806" s="18"/>
      <c r="O1806" s="20"/>
      <c r="P1806" s="7"/>
      <c r="Q1806" s="12">
        <f>+IF(IFERROR(VLOOKUP(Tabla3[[#This Row],[Column14]],Tabla4[[NIT]:[TOTAL CREDITO]],3,FALSE),0)="",0,IFERROR(VLOOKUP(Tabla3[[#This Row],[Column14]],Tabla4[[NIT]:[TOTAL CREDITO]],3,FALSE),0))</f>
        <v>0</v>
      </c>
      <c r="R1806" s="9">
        <f>+IFERROR(VLOOKUP(Tabla3[[#This Row],[Column14]],Tabla4[[NIT]:[TOTAL CREDITO]],6,FALSE),0)</f>
        <v>0</v>
      </c>
      <c r="S18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6" s="5"/>
      <c r="AL1806"/>
    </row>
    <row r="1807" spans="1:38" ht="15" customHeight="1">
      <c r="A1807" s="18"/>
      <c r="B1807" s="19"/>
      <c r="C1807" s="18"/>
      <c r="D1807" s="18"/>
      <c r="E1807" s="18"/>
      <c r="F1807" s="18"/>
      <c r="G1807" s="18"/>
      <c r="H1807" s="18"/>
      <c r="I1807" s="18"/>
      <c r="J1807" s="18"/>
      <c r="K1807" s="18"/>
      <c r="L1807" s="19"/>
      <c r="M1807" s="18"/>
      <c r="N1807" s="18"/>
      <c r="O1807" s="20"/>
      <c r="P1807" s="7"/>
      <c r="Q1807" s="12">
        <f>+IF(IFERROR(VLOOKUP(Tabla3[[#This Row],[Column14]],Tabla4[[NIT]:[TOTAL CREDITO]],3,FALSE),0)="",0,IFERROR(VLOOKUP(Tabla3[[#This Row],[Column14]],Tabla4[[NIT]:[TOTAL CREDITO]],3,FALSE),0))</f>
        <v>0</v>
      </c>
      <c r="R1807" s="9">
        <f>+IFERROR(VLOOKUP(Tabla3[[#This Row],[Column14]],Tabla4[[NIT]:[TOTAL CREDITO]],6,FALSE),0)</f>
        <v>0</v>
      </c>
      <c r="S18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7" s="5"/>
      <c r="AL1807"/>
    </row>
    <row r="1808" spans="1:38" ht="15" customHeight="1">
      <c r="A1808" s="18"/>
      <c r="B1808" s="19"/>
      <c r="C1808" s="18"/>
      <c r="D1808" s="18"/>
      <c r="E1808" s="18"/>
      <c r="F1808" s="18"/>
      <c r="G1808" s="18"/>
      <c r="H1808" s="18"/>
      <c r="I1808" s="18"/>
      <c r="J1808" s="18"/>
      <c r="K1808" s="18"/>
      <c r="L1808" s="19"/>
      <c r="M1808" s="18"/>
      <c r="N1808" s="18"/>
      <c r="O1808" s="20"/>
      <c r="P1808" s="7"/>
      <c r="Q1808" s="12">
        <f>+IF(IFERROR(VLOOKUP(Tabla3[[#This Row],[Column14]],Tabla4[[NIT]:[TOTAL CREDITO]],3,FALSE),0)="",0,IFERROR(VLOOKUP(Tabla3[[#This Row],[Column14]],Tabla4[[NIT]:[TOTAL CREDITO]],3,FALSE),0))</f>
        <v>0</v>
      </c>
      <c r="R1808" s="9">
        <f>+IFERROR(VLOOKUP(Tabla3[[#This Row],[Column14]],Tabla4[[NIT]:[TOTAL CREDITO]],6,FALSE),0)</f>
        <v>0</v>
      </c>
      <c r="S18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8" s="5"/>
      <c r="AL1808"/>
    </row>
    <row r="1809" spans="1:38" ht="15" customHeight="1">
      <c r="A1809" s="18"/>
      <c r="B1809" s="19"/>
      <c r="C1809" s="18"/>
      <c r="D1809" s="18"/>
      <c r="E1809" s="18"/>
      <c r="F1809" s="18"/>
      <c r="G1809" s="18"/>
      <c r="H1809" s="18"/>
      <c r="I1809" s="18"/>
      <c r="J1809" s="18"/>
      <c r="K1809" s="18"/>
      <c r="L1809" s="19"/>
      <c r="M1809" s="18"/>
      <c r="N1809" s="18"/>
      <c r="O1809" s="20"/>
      <c r="P1809" s="7"/>
      <c r="Q1809" s="12">
        <f>+IF(IFERROR(VLOOKUP(Tabla3[[#This Row],[Column14]],Tabla4[[NIT]:[TOTAL CREDITO]],3,FALSE),0)="",0,IFERROR(VLOOKUP(Tabla3[[#This Row],[Column14]],Tabla4[[NIT]:[TOTAL CREDITO]],3,FALSE),0))</f>
        <v>0</v>
      </c>
      <c r="R1809" s="9">
        <f>+IFERROR(VLOOKUP(Tabla3[[#This Row],[Column14]],Tabla4[[NIT]:[TOTAL CREDITO]],6,FALSE),0)</f>
        <v>0</v>
      </c>
      <c r="S18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09" s="5"/>
      <c r="AL1809"/>
    </row>
    <row r="1810" spans="1:38" ht="15" customHeight="1">
      <c r="A1810" s="18"/>
      <c r="B1810" s="19"/>
      <c r="C1810" s="18"/>
      <c r="D1810" s="18"/>
      <c r="E1810" s="18"/>
      <c r="F1810" s="18"/>
      <c r="G1810" s="18"/>
      <c r="H1810" s="18"/>
      <c r="I1810" s="18"/>
      <c r="J1810" s="18"/>
      <c r="K1810" s="18"/>
      <c r="L1810" s="19"/>
      <c r="M1810" s="18"/>
      <c r="N1810" s="18"/>
      <c r="O1810" s="20"/>
      <c r="P1810" s="7"/>
      <c r="Q1810" s="12">
        <f>+IF(IFERROR(VLOOKUP(Tabla3[[#This Row],[Column14]],Tabla4[[NIT]:[TOTAL CREDITO]],3,FALSE),0)="",0,IFERROR(VLOOKUP(Tabla3[[#This Row],[Column14]],Tabla4[[NIT]:[TOTAL CREDITO]],3,FALSE),0))</f>
        <v>0</v>
      </c>
      <c r="R1810" s="9">
        <f>+IFERROR(VLOOKUP(Tabla3[[#This Row],[Column14]],Tabla4[[NIT]:[TOTAL CREDITO]],6,FALSE),0)</f>
        <v>0</v>
      </c>
      <c r="S18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0" s="5"/>
      <c r="AL1810"/>
    </row>
    <row r="1811" spans="1:38" ht="15" customHeight="1">
      <c r="A1811" s="18"/>
      <c r="B1811" s="19"/>
      <c r="C1811" s="18"/>
      <c r="D1811" s="18"/>
      <c r="E1811" s="18"/>
      <c r="F1811" s="18"/>
      <c r="G1811" s="18"/>
      <c r="H1811" s="18"/>
      <c r="I1811" s="18"/>
      <c r="J1811" s="18"/>
      <c r="K1811" s="18"/>
      <c r="L1811" s="19"/>
      <c r="M1811" s="18"/>
      <c r="N1811" s="18"/>
      <c r="O1811" s="20"/>
      <c r="P1811" s="7"/>
      <c r="Q1811" s="12">
        <f>+IF(IFERROR(VLOOKUP(Tabla3[[#This Row],[Column14]],Tabla4[[NIT]:[TOTAL CREDITO]],3,FALSE),0)="",0,IFERROR(VLOOKUP(Tabla3[[#This Row],[Column14]],Tabla4[[NIT]:[TOTAL CREDITO]],3,FALSE),0))</f>
        <v>0</v>
      </c>
      <c r="R1811" s="9">
        <f>+IFERROR(VLOOKUP(Tabla3[[#This Row],[Column14]],Tabla4[[NIT]:[TOTAL CREDITO]],6,FALSE),0)</f>
        <v>0</v>
      </c>
      <c r="S18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1" s="5"/>
      <c r="AL1811"/>
    </row>
    <row r="1812" spans="1:38" ht="15" customHeight="1">
      <c r="A1812" s="18"/>
      <c r="B1812" s="19"/>
      <c r="C1812" s="18"/>
      <c r="D1812" s="18"/>
      <c r="E1812" s="18"/>
      <c r="F1812" s="18"/>
      <c r="G1812" s="18"/>
      <c r="H1812" s="18"/>
      <c r="I1812" s="18"/>
      <c r="J1812" s="18"/>
      <c r="K1812" s="18"/>
      <c r="L1812" s="19"/>
      <c r="M1812" s="18"/>
      <c r="N1812" s="18"/>
      <c r="O1812" s="20"/>
      <c r="P1812" s="7"/>
      <c r="Q1812" s="12">
        <f>+IF(IFERROR(VLOOKUP(Tabla3[[#This Row],[Column14]],Tabla4[[NIT]:[TOTAL CREDITO]],3,FALSE),0)="",0,IFERROR(VLOOKUP(Tabla3[[#This Row],[Column14]],Tabla4[[NIT]:[TOTAL CREDITO]],3,FALSE),0))</f>
        <v>0</v>
      </c>
      <c r="R1812" s="9">
        <f>+IFERROR(VLOOKUP(Tabla3[[#This Row],[Column14]],Tabla4[[NIT]:[TOTAL CREDITO]],6,FALSE),0)</f>
        <v>0</v>
      </c>
      <c r="S18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2" s="5"/>
      <c r="AL1812"/>
    </row>
    <row r="1813" spans="1:38" ht="15" customHeight="1">
      <c r="A1813" s="18"/>
      <c r="B1813" s="19"/>
      <c r="C1813" s="18"/>
      <c r="D1813" s="18"/>
      <c r="E1813" s="18"/>
      <c r="F1813" s="18"/>
      <c r="G1813" s="18"/>
      <c r="H1813" s="18"/>
      <c r="I1813" s="18"/>
      <c r="J1813" s="18"/>
      <c r="K1813" s="18"/>
      <c r="L1813" s="19"/>
      <c r="M1813" s="18"/>
      <c r="N1813" s="18"/>
      <c r="O1813" s="20"/>
      <c r="P1813" s="7"/>
      <c r="Q1813" s="12">
        <f>+IF(IFERROR(VLOOKUP(Tabla3[[#This Row],[Column14]],Tabla4[[NIT]:[TOTAL CREDITO]],3,FALSE),0)="",0,IFERROR(VLOOKUP(Tabla3[[#This Row],[Column14]],Tabla4[[NIT]:[TOTAL CREDITO]],3,FALSE),0))</f>
        <v>0</v>
      </c>
      <c r="R1813" s="9">
        <f>+IFERROR(VLOOKUP(Tabla3[[#This Row],[Column14]],Tabla4[[NIT]:[TOTAL CREDITO]],6,FALSE),0)</f>
        <v>0</v>
      </c>
      <c r="S18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3" s="5"/>
      <c r="AL1813"/>
    </row>
    <row r="1814" spans="1:38" ht="15" customHeight="1">
      <c r="A1814" s="18"/>
      <c r="B1814" s="19"/>
      <c r="C1814" s="18"/>
      <c r="D1814" s="18"/>
      <c r="E1814" s="18"/>
      <c r="F1814" s="18"/>
      <c r="G1814" s="18"/>
      <c r="H1814" s="18"/>
      <c r="I1814" s="18"/>
      <c r="J1814" s="18"/>
      <c r="K1814" s="18"/>
      <c r="L1814" s="19"/>
      <c r="M1814" s="18"/>
      <c r="N1814" s="18"/>
      <c r="O1814" s="20"/>
      <c r="P1814" s="7"/>
      <c r="Q1814" s="12">
        <f>+IF(IFERROR(VLOOKUP(Tabla3[[#This Row],[Column14]],Tabla4[[NIT]:[TOTAL CREDITO]],3,FALSE),0)="",0,IFERROR(VLOOKUP(Tabla3[[#This Row],[Column14]],Tabla4[[NIT]:[TOTAL CREDITO]],3,FALSE),0))</f>
        <v>0</v>
      </c>
      <c r="R1814" s="9">
        <f>+IFERROR(VLOOKUP(Tabla3[[#This Row],[Column14]],Tabla4[[NIT]:[TOTAL CREDITO]],6,FALSE),0)</f>
        <v>0</v>
      </c>
      <c r="S18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4" s="5"/>
      <c r="AL1814"/>
    </row>
    <row r="1815" spans="1:38" ht="15" customHeight="1">
      <c r="A1815" s="18"/>
      <c r="B1815" s="19"/>
      <c r="C1815" s="18"/>
      <c r="D1815" s="18"/>
      <c r="E1815" s="18"/>
      <c r="F1815" s="18"/>
      <c r="G1815" s="18"/>
      <c r="H1815" s="18"/>
      <c r="I1815" s="18"/>
      <c r="J1815" s="18"/>
      <c r="K1815" s="18"/>
      <c r="L1815" s="19"/>
      <c r="M1815" s="18"/>
      <c r="N1815" s="18"/>
      <c r="O1815" s="20"/>
      <c r="P1815" s="7"/>
      <c r="Q1815" s="12">
        <f>+IF(IFERROR(VLOOKUP(Tabla3[[#This Row],[Column14]],Tabla4[[NIT]:[TOTAL CREDITO]],3,FALSE),0)="",0,IFERROR(VLOOKUP(Tabla3[[#This Row],[Column14]],Tabla4[[NIT]:[TOTAL CREDITO]],3,FALSE),0))</f>
        <v>0</v>
      </c>
      <c r="R1815" s="9">
        <f>+IFERROR(VLOOKUP(Tabla3[[#This Row],[Column14]],Tabla4[[NIT]:[TOTAL CREDITO]],6,FALSE),0)</f>
        <v>0</v>
      </c>
      <c r="S18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5" s="5"/>
      <c r="AL1815"/>
    </row>
    <row r="1816" spans="1:38" ht="15" customHeight="1">
      <c r="A1816" s="18"/>
      <c r="B1816" s="19"/>
      <c r="C1816" s="18"/>
      <c r="D1816" s="18"/>
      <c r="E1816" s="18"/>
      <c r="F1816" s="18"/>
      <c r="G1816" s="18"/>
      <c r="H1816" s="18"/>
      <c r="I1816" s="18"/>
      <c r="J1816" s="18"/>
      <c r="K1816" s="18"/>
      <c r="L1816" s="19"/>
      <c r="M1816" s="18"/>
      <c r="N1816" s="18"/>
      <c r="O1816" s="20"/>
      <c r="P1816" s="7"/>
      <c r="Q1816" s="12">
        <f>+IF(IFERROR(VLOOKUP(Tabla3[[#This Row],[Column14]],Tabla4[[NIT]:[TOTAL CREDITO]],3,FALSE),0)="",0,IFERROR(VLOOKUP(Tabla3[[#This Row],[Column14]],Tabla4[[NIT]:[TOTAL CREDITO]],3,FALSE),0))</f>
        <v>0</v>
      </c>
      <c r="R1816" s="9">
        <f>+IFERROR(VLOOKUP(Tabla3[[#This Row],[Column14]],Tabla4[[NIT]:[TOTAL CREDITO]],6,FALSE),0)</f>
        <v>0</v>
      </c>
      <c r="S18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6" s="5"/>
      <c r="AL1816"/>
    </row>
    <row r="1817" spans="1:38" ht="15" customHeight="1">
      <c r="A1817" s="18"/>
      <c r="B1817" s="19"/>
      <c r="C1817" s="18"/>
      <c r="D1817" s="18"/>
      <c r="E1817" s="18"/>
      <c r="F1817" s="18"/>
      <c r="G1817" s="18"/>
      <c r="H1817" s="18"/>
      <c r="I1817" s="18"/>
      <c r="J1817" s="18"/>
      <c r="K1817" s="18"/>
      <c r="L1817" s="19"/>
      <c r="M1817" s="18"/>
      <c r="N1817" s="18"/>
      <c r="O1817" s="20"/>
      <c r="P1817" s="7"/>
      <c r="Q1817" s="12">
        <f>+IF(IFERROR(VLOOKUP(Tabla3[[#This Row],[Column14]],Tabla4[[NIT]:[TOTAL CREDITO]],3,FALSE),0)="",0,IFERROR(VLOOKUP(Tabla3[[#This Row],[Column14]],Tabla4[[NIT]:[TOTAL CREDITO]],3,FALSE),0))</f>
        <v>0</v>
      </c>
      <c r="R1817" s="9">
        <f>+IFERROR(VLOOKUP(Tabla3[[#This Row],[Column14]],Tabla4[[NIT]:[TOTAL CREDITO]],6,FALSE),0)</f>
        <v>0</v>
      </c>
      <c r="S18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7" s="5"/>
      <c r="AL1817"/>
    </row>
    <row r="1818" spans="1:38" ht="15" customHeight="1">
      <c r="A1818" s="18"/>
      <c r="B1818" s="19"/>
      <c r="C1818" s="18"/>
      <c r="D1818" s="18"/>
      <c r="E1818" s="18"/>
      <c r="F1818" s="18"/>
      <c r="G1818" s="18"/>
      <c r="H1818" s="18"/>
      <c r="I1818" s="18"/>
      <c r="J1818" s="18"/>
      <c r="K1818" s="18"/>
      <c r="L1818" s="19"/>
      <c r="M1818" s="18"/>
      <c r="N1818" s="18"/>
      <c r="O1818" s="20"/>
      <c r="P1818" s="7"/>
      <c r="Q1818" s="12">
        <f>+IF(IFERROR(VLOOKUP(Tabla3[[#This Row],[Column14]],Tabla4[[NIT]:[TOTAL CREDITO]],3,FALSE),0)="",0,IFERROR(VLOOKUP(Tabla3[[#This Row],[Column14]],Tabla4[[NIT]:[TOTAL CREDITO]],3,FALSE),0))</f>
        <v>0</v>
      </c>
      <c r="R1818" s="9">
        <f>+IFERROR(VLOOKUP(Tabla3[[#This Row],[Column14]],Tabla4[[NIT]:[TOTAL CREDITO]],6,FALSE),0)</f>
        <v>0</v>
      </c>
      <c r="S18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8" s="5"/>
      <c r="AL1818"/>
    </row>
    <row r="1819" spans="1:38" ht="15" customHeight="1">
      <c r="A1819" s="18"/>
      <c r="B1819" s="19"/>
      <c r="C1819" s="18"/>
      <c r="D1819" s="18"/>
      <c r="E1819" s="18"/>
      <c r="F1819" s="18"/>
      <c r="G1819" s="18"/>
      <c r="H1819" s="18"/>
      <c r="I1819" s="18"/>
      <c r="J1819" s="18"/>
      <c r="K1819" s="18"/>
      <c r="L1819" s="19"/>
      <c r="M1819" s="18"/>
      <c r="N1819" s="18"/>
      <c r="O1819" s="20"/>
      <c r="P1819" s="7"/>
      <c r="Q1819" s="12">
        <f>+IF(IFERROR(VLOOKUP(Tabla3[[#This Row],[Column14]],Tabla4[[NIT]:[TOTAL CREDITO]],3,FALSE),0)="",0,IFERROR(VLOOKUP(Tabla3[[#This Row],[Column14]],Tabla4[[NIT]:[TOTAL CREDITO]],3,FALSE),0))</f>
        <v>0</v>
      </c>
      <c r="R1819" s="9">
        <f>+IFERROR(VLOOKUP(Tabla3[[#This Row],[Column14]],Tabla4[[NIT]:[TOTAL CREDITO]],6,FALSE),0)</f>
        <v>0</v>
      </c>
      <c r="S18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19" s="5"/>
      <c r="AL1819"/>
    </row>
    <row r="1820" spans="1:38" ht="15" customHeight="1">
      <c r="A1820" s="18"/>
      <c r="B1820" s="19"/>
      <c r="C1820" s="18"/>
      <c r="D1820" s="18"/>
      <c r="E1820" s="18"/>
      <c r="F1820" s="18"/>
      <c r="G1820" s="18"/>
      <c r="H1820" s="18"/>
      <c r="I1820" s="18"/>
      <c r="J1820" s="18"/>
      <c r="K1820" s="18"/>
      <c r="L1820" s="19"/>
      <c r="M1820" s="18"/>
      <c r="N1820" s="18"/>
      <c r="O1820" s="20"/>
      <c r="P1820" s="7"/>
      <c r="Q1820" s="12">
        <f>+IF(IFERROR(VLOOKUP(Tabla3[[#This Row],[Column14]],Tabla4[[NIT]:[TOTAL CREDITO]],3,FALSE),0)="",0,IFERROR(VLOOKUP(Tabla3[[#This Row],[Column14]],Tabla4[[NIT]:[TOTAL CREDITO]],3,FALSE),0))</f>
        <v>0</v>
      </c>
      <c r="R1820" s="9">
        <f>+IFERROR(VLOOKUP(Tabla3[[#This Row],[Column14]],Tabla4[[NIT]:[TOTAL CREDITO]],6,FALSE),0)</f>
        <v>0</v>
      </c>
      <c r="S18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0" s="5"/>
      <c r="AL1820"/>
    </row>
    <row r="1821" spans="1:38" ht="15" customHeight="1">
      <c r="A1821" s="18"/>
      <c r="B1821" s="19"/>
      <c r="C1821" s="18"/>
      <c r="D1821" s="18"/>
      <c r="E1821" s="18"/>
      <c r="F1821" s="18"/>
      <c r="G1821" s="18"/>
      <c r="H1821" s="18"/>
      <c r="I1821" s="18"/>
      <c r="J1821" s="18"/>
      <c r="K1821" s="18"/>
      <c r="L1821" s="19"/>
      <c r="M1821" s="18"/>
      <c r="N1821" s="18"/>
      <c r="O1821" s="20"/>
      <c r="P1821" s="7"/>
      <c r="Q1821" s="12">
        <f>+IF(IFERROR(VLOOKUP(Tabla3[[#This Row],[Column14]],Tabla4[[NIT]:[TOTAL CREDITO]],3,FALSE),0)="",0,IFERROR(VLOOKUP(Tabla3[[#This Row],[Column14]],Tabla4[[NIT]:[TOTAL CREDITO]],3,FALSE),0))</f>
        <v>0</v>
      </c>
      <c r="R1821" s="9">
        <f>+IFERROR(VLOOKUP(Tabla3[[#This Row],[Column14]],Tabla4[[NIT]:[TOTAL CREDITO]],6,FALSE),0)</f>
        <v>0</v>
      </c>
      <c r="S18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1" s="5"/>
      <c r="AL1821"/>
    </row>
    <row r="1822" spans="1:38" ht="15" customHeight="1">
      <c r="A1822" s="18"/>
      <c r="B1822" s="19"/>
      <c r="C1822" s="18"/>
      <c r="D1822" s="18"/>
      <c r="E1822" s="18"/>
      <c r="F1822" s="18"/>
      <c r="G1822" s="18"/>
      <c r="H1822" s="18"/>
      <c r="I1822" s="18"/>
      <c r="J1822" s="18"/>
      <c r="K1822" s="18"/>
      <c r="L1822" s="19"/>
      <c r="M1822" s="18"/>
      <c r="N1822" s="18"/>
      <c r="O1822" s="20"/>
      <c r="P1822" s="7"/>
      <c r="Q1822" s="12">
        <f>+IF(IFERROR(VLOOKUP(Tabla3[[#This Row],[Column14]],Tabla4[[NIT]:[TOTAL CREDITO]],3,FALSE),0)="",0,IFERROR(VLOOKUP(Tabla3[[#This Row],[Column14]],Tabla4[[NIT]:[TOTAL CREDITO]],3,FALSE),0))</f>
        <v>0</v>
      </c>
      <c r="R1822" s="9">
        <f>+IFERROR(VLOOKUP(Tabla3[[#This Row],[Column14]],Tabla4[[NIT]:[TOTAL CREDITO]],6,FALSE),0)</f>
        <v>0</v>
      </c>
      <c r="S18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2" s="5"/>
      <c r="AL1822"/>
    </row>
    <row r="1823" spans="1:38" ht="15" customHeight="1">
      <c r="A1823" s="18"/>
      <c r="B1823" s="19"/>
      <c r="C1823" s="18"/>
      <c r="D1823" s="18"/>
      <c r="E1823" s="18"/>
      <c r="F1823" s="18"/>
      <c r="G1823" s="18"/>
      <c r="H1823" s="18"/>
      <c r="I1823" s="18"/>
      <c r="J1823" s="18"/>
      <c r="K1823" s="18"/>
      <c r="L1823" s="19"/>
      <c r="M1823" s="18"/>
      <c r="N1823" s="18"/>
      <c r="O1823" s="20"/>
      <c r="P1823" s="7"/>
      <c r="Q1823" s="12">
        <f>+IF(IFERROR(VLOOKUP(Tabla3[[#This Row],[Column14]],Tabla4[[NIT]:[TOTAL CREDITO]],3,FALSE),0)="",0,IFERROR(VLOOKUP(Tabla3[[#This Row],[Column14]],Tabla4[[NIT]:[TOTAL CREDITO]],3,FALSE),0))</f>
        <v>0</v>
      </c>
      <c r="R1823" s="9">
        <f>+IFERROR(VLOOKUP(Tabla3[[#This Row],[Column14]],Tabla4[[NIT]:[TOTAL CREDITO]],6,FALSE),0)</f>
        <v>0</v>
      </c>
      <c r="S18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3" s="5"/>
      <c r="AL1823"/>
    </row>
    <row r="1824" spans="1:38" ht="15" customHeight="1">
      <c r="A1824" s="18"/>
      <c r="B1824" s="19"/>
      <c r="C1824" s="18"/>
      <c r="D1824" s="18"/>
      <c r="E1824" s="18"/>
      <c r="F1824" s="18"/>
      <c r="G1824" s="18"/>
      <c r="H1824" s="18"/>
      <c r="I1824" s="18"/>
      <c r="J1824" s="18"/>
      <c r="K1824" s="18"/>
      <c r="L1824" s="19"/>
      <c r="M1824" s="18"/>
      <c r="N1824" s="18"/>
      <c r="O1824" s="20"/>
      <c r="P1824" s="7"/>
      <c r="Q1824" s="12">
        <f>+IF(IFERROR(VLOOKUP(Tabla3[[#This Row],[Column14]],Tabla4[[NIT]:[TOTAL CREDITO]],3,FALSE),0)="",0,IFERROR(VLOOKUP(Tabla3[[#This Row],[Column14]],Tabla4[[NIT]:[TOTAL CREDITO]],3,FALSE),0))</f>
        <v>0</v>
      </c>
      <c r="R1824" s="9">
        <f>+IFERROR(VLOOKUP(Tabla3[[#This Row],[Column14]],Tabla4[[NIT]:[TOTAL CREDITO]],6,FALSE),0)</f>
        <v>0</v>
      </c>
      <c r="S18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4" s="5"/>
      <c r="AL1824"/>
    </row>
    <row r="1825" spans="1:38" ht="15" customHeight="1">
      <c r="A1825" s="18"/>
      <c r="B1825" s="19"/>
      <c r="C1825" s="18"/>
      <c r="D1825" s="18"/>
      <c r="E1825" s="18"/>
      <c r="F1825" s="18"/>
      <c r="G1825" s="18"/>
      <c r="H1825" s="18"/>
      <c r="I1825" s="18"/>
      <c r="J1825" s="18"/>
      <c r="K1825" s="18"/>
      <c r="L1825" s="19"/>
      <c r="M1825" s="18"/>
      <c r="N1825" s="18"/>
      <c r="O1825" s="20"/>
      <c r="P1825" s="7"/>
      <c r="Q1825" s="12">
        <f>+IF(IFERROR(VLOOKUP(Tabla3[[#This Row],[Column14]],Tabla4[[NIT]:[TOTAL CREDITO]],3,FALSE),0)="",0,IFERROR(VLOOKUP(Tabla3[[#This Row],[Column14]],Tabla4[[NIT]:[TOTAL CREDITO]],3,FALSE),0))</f>
        <v>0</v>
      </c>
      <c r="R1825" s="9">
        <f>+IFERROR(VLOOKUP(Tabla3[[#This Row],[Column14]],Tabla4[[NIT]:[TOTAL CREDITO]],6,FALSE),0)</f>
        <v>0</v>
      </c>
      <c r="S18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5" s="5"/>
      <c r="AL1825"/>
    </row>
    <row r="1826" spans="1:38" ht="15" customHeight="1">
      <c r="A1826" s="18"/>
      <c r="B1826" s="19"/>
      <c r="C1826" s="18"/>
      <c r="D1826" s="18"/>
      <c r="E1826" s="18"/>
      <c r="F1826" s="18"/>
      <c r="G1826" s="18"/>
      <c r="H1826" s="18"/>
      <c r="I1826" s="18"/>
      <c r="J1826" s="18"/>
      <c r="K1826" s="18"/>
      <c r="L1826" s="19"/>
      <c r="M1826" s="18"/>
      <c r="N1826" s="18"/>
      <c r="O1826" s="20"/>
      <c r="P1826" s="7"/>
      <c r="Q1826" s="12">
        <f>+IF(IFERROR(VLOOKUP(Tabla3[[#This Row],[Column14]],Tabla4[[NIT]:[TOTAL CREDITO]],3,FALSE),0)="",0,IFERROR(VLOOKUP(Tabla3[[#This Row],[Column14]],Tabla4[[NIT]:[TOTAL CREDITO]],3,FALSE),0))</f>
        <v>0</v>
      </c>
      <c r="R1826" s="9">
        <f>+IFERROR(VLOOKUP(Tabla3[[#This Row],[Column14]],Tabla4[[NIT]:[TOTAL CREDITO]],6,FALSE),0)</f>
        <v>0</v>
      </c>
      <c r="S18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6" s="5"/>
      <c r="AL1826"/>
    </row>
    <row r="1827" spans="1:38" ht="15" customHeight="1">
      <c r="A1827" s="18"/>
      <c r="B1827" s="19"/>
      <c r="C1827" s="18"/>
      <c r="D1827" s="18"/>
      <c r="E1827" s="18"/>
      <c r="F1827" s="18"/>
      <c r="G1827" s="18"/>
      <c r="H1827" s="18"/>
      <c r="I1827" s="18"/>
      <c r="J1827" s="18"/>
      <c r="K1827" s="18"/>
      <c r="L1827" s="19"/>
      <c r="M1827" s="18"/>
      <c r="N1827" s="18"/>
      <c r="O1827" s="20"/>
      <c r="P1827" s="7"/>
      <c r="Q1827" s="12">
        <f>+IF(IFERROR(VLOOKUP(Tabla3[[#This Row],[Column14]],Tabla4[[NIT]:[TOTAL CREDITO]],3,FALSE),0)="",0,IFERROR(VLOOKUP(Tabla3[[#This Row],[Column14]],Tabla4[[NIT]:[TOTAL CREDITO]],3,FALSE),0))</f>
        <v>0</v>
      </c>
      <c r="R1827" s="9">
        <f>+IFERROR(VLOOKUP(Tabla3[[#This Row],[Column14]],Tabla4[[NIT]:[TOTAL CREDITO]],6,FALSE),0)</f>
        <v>0</v>
      </c>
      <c r="S18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7" s="5"/>
      <c r="AL1827"/>
    </row>
    <row r="1828" spans="1:38" ht="15" customHeight="1">
      <c r="A1828" s="18"/>
      <c r="B1828" s="19"/>
      <c r="C1828" s="18"/>
      <c r="D1828" s="18"/>
      <c r="E1828" s="18"/>
      <c r="F1828" s="18"/>
      <c r="G1828" s="18"/>
      <c r="H1828" s="18"/>
      <c r="I1828" s="18"/>
      <c r="J1828" s="18"/>
      <c r="K1828" s="18"/>
      <c r="L1828" s="19"/>
      <c r="M1828" s="18"/>
      <c r="N1828" s="18"/>
      <c r="O1828" s="20"/>
      <c r="P1828" s="7"/>
      <c r="Q1828" s="12">
        <f>+IF(IFERROR(VLOOKUP(Tabla3[[#This Row],[Column14]],Tabla4[[NIT]:[TOTAL CREDITO]],3,FALSE),0)="",0,IFERROR(VLOOKUP(Tabla3[[#This Row],[Column14]],Tabla4[[NIT]:[TOTAL CREDITO]],3,FALSE),0))</f>
        <v>0</v>
      </c>
      <c r="R1828" s="9">
        <f>+IFERROR(VLOOKUP(Tabla3[[#This Row],[Column14]],Tabla4[[NIT]:[TOTAL CREDITO]],6,FALSE),0)</f>
        <v>0</v>
      </c>
      <c r="S18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8" s="5"/>
      <c r="AL1828"/>
    </row>
    <row r="1829" spans="1:38" ht="15" customHeight="1">
      <c r="A1829" s="18"/>
      <c r="B1829" s="19"/>
      <c r="C1829" s="18"/>
      <c r="D1829" s="18"/>
      <c r="E1829" s="18"/>
      <c r="F1829" s="18"/>
      <c r="G1829" s="18"/>
      <c r="H1829" s="18"/>
      <c r="I1829" s="18"/>
      <c r="J1829" s="18"/>
      <c r="K1829" s="18"/>
      <c r="L1829" s="19"/>
      <c r="M1829" s="18"/>
      <c r="N1829" s="18"/>
      <c r="O1829" s="20"/>
      <c r="P1829" s="7"/>
      <c r="Q1829" s="12">
        <f>+IF(IFERROR(VLOOKUP(Tabla3[[#This Row],[Column14]],Tabla4[[NIT]:[TOTAL CREDITO]],3,FALSE),0)="",0,IFERROR(VLOOKUP(Tabla3[[#This Row],[Column14]],Tabla4[[NIT]:[TOTAL CREDITO]],3,FALSE),0))</f>
        <v>0</v>
      </c>
      <c r="R1829" s="9">
        <f>+IFERROR(VLOOKUP(Tabla3[[#This Row],[Column14]],Tabla4[[NIT]:[TOTAL CREDITO]],6,FALSE),0)</f>
        <v>0</v>
      </c>
      <c r="S18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29" s="5"/>
      <c r="AL1829"/>
    </row>
    <row r="1830" spans="1:38" ht="15" customHeight="1">
      <c r="A1830" s="18"/>
      <c r="B1830" s="19"/>
      <c r="C1830" s="18"/>
      <c r="D1830" s="18"/>
      <c r="E1830" s="18"/>
      <c r="F1830" s="18"/>
      <c r="G1830" s="18"/>
      <c r="H1830" s="18"/>
      <c r="I1830" s="18"/>
      <c r="J1830" s="18"/>
      <c r="K1830" s="18"/>
      <c r="L1830" s="19"/>
      <c r="M1830" s="18"/>
      <c r="N1830" s="18"/>
      <c r="O1830" s="20"/>
      <c r="P1830" s="7"/>
      <c r="Q1830" s="12">
        <f>+IF(IFERROR(VLOOKUP(Tabla3[[#This Row],[Column14]],Tabla4[[NIT]:[TOTAL CREDITO]],3,FALSE),0)="",0,IFERROR(VLOOKUP(Tabla3[[#This Row],[Column14]],Tabla4[[NIT]:[TOTAL CREDITO]],3,FALSE),0))</f>
        <v>0</v>
      </c>
      <c r="R1830" s="9">
        <f>+IFERROR(VLOOKUP(Tabla3[[#This Row],[Column14]],Tabla4[[NIT]:[TOTAL CREDITO]],6,FALSE),0)</f>
        <v>0</v>
      </c>
      <c r="S18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0" s="5"/>
      <c r="AL1830"/>
    </row>
    <row r="1831" spans="1:38" ht="15" customHeight="1">
      <c r="A1831" s="18"/>
      <c r="B1831" s="19"/>
      <c r="C1831" s="18"/>
      <c r="D1831" s="18"/>
      <c r="E1831" s="18"/>
      <c r="F1831" s="18"/>
      <c r="G1831" s="18"/>
      <c r="H1831" s="18"/>
      <c r="I1831" s="18"/>
      <c r="J1831" s="18"/>
      <c r="K1831" s="18"/>
      <c r="L1831" s="19"/>
      <c r="M1831" s="18"/>
      <c r="N1831" s="18"/>
      <c r="O1831" s="20"/>
      <c r="P1831" s="7"/>
      <c r="Q1831" s="12">
        <f>+IF(IFERROR(VLOOKUP(Tabla3[[#This Row],[Column14]],Tabla4[[NIT]:[TOTAL CREDITO]],3,FALSE),0)="",0,IFERROR(VLOOKUP(Tabla3[[#This Row],[Column14]],Tabla4[[NIT]:[TOTAL CREDITO]],3,FALSE),0))</f>
        <v>0</v>
      </c>
      <c r="R1831" s="9">
        <f>+IFERROR(VLOOKUP(Tabla3[[#This Row],[Column14]],Tabla4[[NIT]:[TOTAL CREDITO]],6,FALSE),0)</f>
        <v>0</v>
      </c>
      <c r="S18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1" s="5"/>
      <c r="AL1831"/>
    </row>
    <row r="1832" spans="1:38" ht="15" customHeight="1">
      <c r="A1832" s="18"/>
      <c r="B1832" s="19"/>
      <c r="C1832" s="18"/>
      <c r="D1832" s="18"/>
      <c r="E1832" s="18"/>
      <c r="F1832" s="18"/>
      <c r="G1832" s="18"/>
      <c r="H1832" s="18"/>
      <c r="I1832" s="18"/>
      <c r="J1832" s="18"/>
      <c r="K1832" s="18"/>
      <c r="L1832" s="19"/>
      <c r="M1832" s="18"/>
      <c r="N1832" s="18"/>
      <c r="O1832" s="20"/>
      <c r="P1832" s="7"/>
      <c r="Q1832" s="12">
        <f>+IF(IFERROR(VLOOKUP(Tabla3[[#This Row],[Column14]],Tabla4[[NIT]:[TOTAL CREDITO]],3,FALSE),0)="",0,IFERROR(VLOOKUP(Tabla3[[#This Row],[Column14]],Tabla4[[NIT]:[TOTAL CREDITO]],3,FALSE),0))</f>
        <v>0</v>
      </c>
      <c r="R1832" s="9">
        <f>+IFERROR(VLOOKUP(Tabla3[[#This Row],[Column14]],Tabla4[[NIT]:[TOTAL CREDITO]],6,FALSE),0)</f>
        <v>0</v>
      </c>
      <c r="S18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2" s="5"/>
      <c r="AL1832"/>
    </row>
    <row r="1833" spans="1:38" ht="15" customHeight="1">
      <c r="A1833" s="18"/>
      <c r="B1833" s="19"/>
      <c r="C1833" s="18"/>
      <c r="D1833" s="18"/>
      <c r="E1833" s="18"/>
      <c r="F1833" s="18"/>
      <c r="G1833" s="18"/>
      <c r="H1833" s="18"/>
      <c r="I1833" s="18"/>
      <c r="J1833" s="18"/>
      <c r="K1833" s="18"/>
      <c r="L1833" s="19"/>
      <c r="M1833" s="18"/>
      <c r="N1833" s="18"/>
      <c r="O1833" s="20"/>
      <c r="P1833" s="7"/>
      <c r="Q1833" s="12">
        <f>+IF(IFERROR(VLOOKUP(Tabla3[[#This Row],[Column14]],Tabla4[[NIT]:[TOTAL CREDITO]],3,FALSE),0)="",0,IFERROR(VLOOKUP(Tabla3[[#This Row],[Column14]],Tabla4[[NIT]:[TOTAL CREDITO]],3,FALSE),0))</f>
        <v>0</v>
      </c>
      <c r="R1833" s="9">
        <f>+IFERROR(VLOOKUP(Tabla3[[#This Row],[Column14]],Tabla4[[NIT]:[TOTAL CREDITO]],6,FALSE),0)</f>
        <v>0</v>
      </c>
      <c r="S18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3" s="5"/>
      <c r="AL1833"/>
    </row>
    <row r="1834" spans="1:38" ht="15" customHeight="1">
      <c r="A1834" s="18"/>
      <c r="B1834" s="19"/>
      <c r="C1834" s="18"/>
      <c r="D1834" s="18"/>
      <c r="E1834" s="18"/>
      <c r="F1834" s="18"/>
      <c r="G1834" s="18"/>
      <c r="H1834" s="18"/>
      <c r="I1834" s="18"/>
      <c r="J1834" s="18"/>
      <c r="K1834" s="18"/>
      <c r="L1834" s="19"/>
      <c r="M1834" s="18"/>
      <c r="N1834" s="18"/>
      <c r="O1834" s="20"/>
      <c r="P1834" s="7"/>
      <c r="Q1834" s="12">
        <f>+IF(IFERROR(VLOOKUP(Tabla3[[#This Row],[Column14]],Tabla4[[NIT]:[TOTAL CREDITO]],3,FALSE),0)="",0,IFERROR(VLOOKUP(Tabla3[[#This Row],[Column14]],Tabla4[[NIT]:[TOTAL CREDITO]],3,FALSE),0))</f>
        <v>0</v>
      </c>
      <c r="R1834" s="9">
        <f>+IFERROR(VLOOKUP(Tabla3[[#This Row],[Column14]],Tabla4[[NIT]:[TOTAL CREDITO]],6,FALSE),0)</f>
        <v>0</v>
      </c>
      <c r="S18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4" s="5"/>
      <c r="AL1834"/>
    </row>
    <row r="1835" spans="1:38" ht="15" customHeight="1">
      <c r="A1835" s="18"/>
      <c r="B1835" s="19"/>
      <c r="C1835" s="18"/>
      <c r="D1835" s="18"/>
      <c r="E1835" s="18"/>
      <c r="F1835" s="18"/>
      <c r="G1835" s="18"/>
      <c r="H1835" s="18"/>
      <c r="I1835" s="18"/>
      <c r="J1835" s="18"/>
      <c r="K1835" s="18"/>
      <c r="L1835" s="19"/>
      <c r="M1835" s="18"/>
      <c r="N1835" s="18"/>
      <c r="O1835" s="20"/>
      <c r="P1835" s="7"/>
      <c r="Q1835" s="12">
        <f>+IF(IFERROR(VLOOKUP(Tabla3[[#This Row],[Column14]],Tabla4[[NIT]:[TOTAL CREDITO]],3,FALSE),0)="",0,IFERROR(VLOOKUP(Tabla3[[#This Row],[Column14]],Tabla4[[NIT]:[TOTAL CREDITO]],3,FALSE),0))</f>
        <v>0</v>
      </c>
      <c r="R1835" s="9">
        <f>+IFERROR(VLOOKUP(Tabla3[[#This Row],[Column14]],Tabla4[[NIT]:[TOTAL CREDITO]],6,FALSE),0)</f>
        <v>0</v>
      </c>
      <c r="S18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5" s="5"/>
      <c r="AL1835"/>
    </row>
    <row r="1836" spans="1:38" ht="15" customHeight="1">
      <c r="A1836" s="18"/>
      <c r="B1836" s="19"/>
      <c r="C1836" s="18"/>
      <c r="D1836" s="18"/>
      <c r="E1836" s="18"/>
      <c r="F1836" s="18"/>
      <c r="G1836" s="18"/>
      <c r="H1836" s="18"/>
      <c r="I1836" s="18"/>
      <c r="J1836" s="18"/>
      <c r="K1836" s="18"/>
      <c r="L1836" s="19"/>
      <c r="M1836" s="18"/>
      <c r="N1836" s="18"/>
      <c r="O1836" s="20"/>
      <c r="P1836" s="7"/>
      <c r="Q1836" s="12">
        <f>+IF(IFERROR(VLOOKUP(Tabla3[[#This Row],[Column14]],Tabla4[[NIT]:[TOTAL CREDITO]],3,FALSE),0)="",0,IFERROR(VLOOKUP(Tabla3[[#This Row],[Column14]],Tabla4[[NIT]:[TOTAL CREDITO]],3,FALSE),0))</f>
        <v>0</v>
      </c>
      <c r="R1836" s="9">
        <f>+IFERROR(VLOOKUP(Tabla3[[#This Row],[Column14]],Tabla4[[NIT]:[TOTAL CREDITO]],6,FALSE),0)</f>
        <v>0</v>
      </c>
      <c r="S18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6" s="5"/>
      <c r="AL1836"/>
    </row>
    <row r="1837" spans="1:38" ht="15" customHeight="1">
      <c r="A1837" s="18"/>
      <c r="B1837" s="19"/>
      <c r="C1837" s="18"/>
      <c r="D1837" s="18"/>
      <c r="E1837" s="18"/>
      <c r="F1837" s="18"/>
      <c r="G1837" s="18"/>
      <c r="H1837" s="18"/>
      <c r="I1837" s="18"/>
      <c r="J1837" s="18"/>
      <c r="K1837" s="18"/>
      <c r="L1837" s="19"/>
      <c r="M1837" s="18"/>
      <c r="N1837" s="18"/>
      <c r="O1837" s="20"/>
      <c r="P1837" s="7"/>
      <c r="Q1837" s="12">
        <f>+IF(IFERROR(VLOOKUP(Tabla3[[#This Row],[Column14]],Tabla4[[NIT]:[TOTAL CREDITO]],3,FALSE),0)="",0,IFERROR(VLOOKUP(Tabla3[[#This Row],[Column14]],Tabla4[[NIT]:[TOTAL CREDITO]],3,FALSE),0))</f>
        <v>0</v>
      </c>
      <c r="R1837" s="9">
        <f>+IFERROR(VLOOKUP(Tabla3[[#This Row],[Column14]],Tabla4[[NIT]:[TOTAL CREDITO]],6,FALSE),0)</f>
        <v>0</v>
      </c>
      <c r="S18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7" s="5"/>
      <c r="AL1837"/>
    </row>
    <row r="1838" spans="1:38" ht="15" customHeight="1">
      <c r="A1838" s="18"/>
      <c r="B1838" s="19"/>
      <c r="C1838" s="18"/>
      <c r="D1838" s="18"/>
      <c r="E1838" s="18"/>
      <c r="F1838" s="18"/>
      <c r="G1838" s="18"/>
      <c r="H1838" s="18"/>
      <c r="I1838" s="18"/>
      <c r="J1838" s="18"/>
      <c r="K1838" s="18"/>
      <c r="L1838" s="19"/>
      <c r="M1838" s="18"/>
      <c r="N1838" s="18"/>
      <c r="O1838" s="20"/>
      <c r="P1838" s="7"/>
      <c r="Q1838" s="12">
        <f>+IF(IFERROR(VLOOKUP(Tabla3[[#This Row],[Column14]],Tabla4[[NIT]:[TOTAL CREDITO]],3,FALSE),0)="",0,IFERROR(VLOOKUP(Tabla3[[#This Row],[Column14]],Tabla4[[NIT]:[TOTAL CREDITO]],3,FALSE),0))</f>
        <v>0</v>
      </c>
      <c r="R1838" s="9">
        <f>+IFERROR(VLOOKUP(Tabla3[[#This Row],[Column14]],Tabla4[[NIT]:[TOTAL CREDITO]],6,FALSE),0)</f>
        <v>0</v>
      </c>
      <c r="S18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8" s="5"/>
      <c r="AL1838"/>
    </row>
    <row r="1839" spans="1:38" ht="15" customHeight="1">
      <c r="A1839" s="18"/>
      <c r="B1839" s="19"/>
      <c r="C1839" s="18"/>
      <c r="D1839" s="18"/>
      <c r="E1839" s="18"/>
      <c r="F1839" s="18"/>
      <c r="G1839" s="18"/>
      <c r="H1839" s="18"/>
      <c r="I1839" s="18"/>
      <c r="J1839" s="18"/>
      <c r="K1839" s="18"/>
      <c r="L1839" s="19"/>
      <c r="M1839" s="18"/>
      <c r="N1839" s="18"/>
      <c r="O1839" s="20"/>
      <c r="P1839" s="7"/>
      <c r="Q1839" s="12">
        <f>+IF(IFERROR(VLOOKUP(Tabla3[[#This Row],[Column14]],Tabla4[[NIT]:[TOTAL CREDITO]],3,FALSE),0)="",0,IFERROR(VLOOKUP(Tabla3[[#This Row],[Column14]],Tabla4[[NIT]:[TOTAL CREDITO]],3,FALSE),0))</f>
        <v>0</v>
      </c>
      <c r="R1839" s="9">
        <f>+IFERROR(VLOOKUP(Tabla3[[#This Row],[Column14]],Tabla4[[NIT]:[TOTAL CREDITO]],6,FALSE),0)</f>
        <v>0</v>
      </c>
      <c r="S18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39" s="5"/>
      <c r="AL1839"/>
    </row>
    <row r="1840" spans="1:38" ht="15" customHeight="1">
      <c r="A1840" s="18"/>
      <c r="B1840" s="19"/>
      <c r="C1840" s="18"/>
      <c r="D1840" s="18"/>
      <c r="E1840" s="18"/>
      <c r="F1840" s="18"/>
      <c r="G1840" s="18"/>
      <c r="H1840" s="18"/>
      <c r="I1840" s="18"/>
      <c r="J1840" s="18"/>
      <c r="K1840" s="18"/>
      <c r="L1840" s="19"/>
      <c r="M1840" s="18"/>
      <c r="N1840" s="18"/>
      <c r="O1840" s="20"/>
      <c r="P1840" s="7"/>
      <c r="Q1840" s="12">
        <f>+IF(IFERROR(VLOOKUP(Tabla3[[#This Row],[Column14]],Tabla4[[NIT]:[TOTAL CREDITO]],3,FALSE),0)="",0,IFERROR(VLOOKUP(Tabla3[[#This Row],[Column14]],Tabla4[[NIT]:[TOTAL CREDITO]],3,FALSE),0))</f>
        <v>0</v>
      </c>
      <c r="R1840" s="9">
        <f>+IFERROR(VLOOKUP(Tabla3[[#This Row],[Column14]],Tabla4[[NIT]:[TOTAL CREDITO]],6,FALSE),0)</f>
        <v>0</v>
      </c>
      <c r="S18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0" s="5"/>
      <c r="AL1840"/>
    </row>
    <row r="1841" spans="1:38" ht="15" customHeight="1">
      <c r="A1841" s="18"/>
      <c r="B1841" s="19"/>
      <c r="C1841" s="18"/>
      <c r="D1841" s="18"/>
      <c r="E1841" s="18"/>
      <c r="F1841" s="18"/>
      <c r="G1841" s="18"/>
      <c r="H1841" s="18"/>
      <c r="I1841" s="18"/>
      <c r="J1841" s="18"/>
      <c r="K1841" s="18"/>
      <c r="L1841" s="19"/>
      <c r="M1841" s="18"/>
      <c r="N1841" s="18"/>
      <c r="O1841" s="20"/>
      <c r="P1841" s="7"/>
      <c r="Q1841" s="12">
        <f>+IF(IFERROR(VLOOKUP(Tabla3[[#This Row],[Column14]],Tabla4[[NIT]:[TOTAL CREDITO]],3,FALSE),0)="",0,IFERROR(VLOOKUP(Tabla3[[#This Row],[Column14]],Tabla4[[NIT]:[TOTAL CREDITO]],3,FALSE),0))</f>
        <v>0</v>
      </c>
      <c r="R1841" s="9">
        <f>+IFERROR(VLOOKUP(Tabla3[[#This Row],[Column14]],Tabla4[[NIT]:[TOTAL CREDITO]],6,FALSE),0)</f>
        <v>0</v>
      </c>
      <c r="S18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1" s="5"/>
      <c r="AL1841"/>
    </row>
    <row r="1842" spans="1:38" ht="15" customHeight="1">
      <c r="A1842" s="18"/>
      <c r="B1842" s="19"/>
      <c r="C1842" s="18"/>
      <c r="D1842" s="18"/>
      <c r="E1842" s="18"/>
      <c r="F1842" s="18"/>
      <c r="G1842" s="18"/>
      <c r="H1842" s="18"/>
      <c r="I1842" s="18"/>
      <c r="J1842" s="18"/>
      <c r="K1842" s="18"/>
      <c r="L1842" s="19"/>
      <c r="M1842" s="18"/>
      <c r="N1842" s="18"/>
      <c r="O1842" s="20"/>
      <c r="P1842" s="7"/>
      <c r="Q1842" s="12">
        <f>+IF(IFERROR(VLOOKUP(Tabla3[[#This Row],[Column14]],Tabla4[[NIT]:[TOTAL CREDITO]],3,FALSE),0)="",0,IFERROR(VLOOKUP(Tabla3[[#This Row],[Column14]],Tabla4[[NIT]:[TOTAL CREDITO]],3,FALSE),0))</f>
        <v>0</v>
      </c>
      <c r="R1842" s="9">
        <f>+IFERROR(VLOOKUP(Tabla3[[#This Row],[Column14]],Tabla4[[NIT]:[TOTAL CREDITO]],6,FALSE),0)</f>
        <v>0</v>
      </c>
      <c r="S18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2" s="5"/>
      <c r="AL1842"/>
    </row>
    <row r="1843" spans="1:38" ht="15" customHeight="1">
      <c r="A1843" s="18"/>
      <c r="B1843" s="19"/>
      <c r="C1843" s="18"/>
      <c r="D1843" s="18"/>
      <c r="E1843" s="18"/>
      <c r="F1843" s="18"/>
      <c r="G1843" s="18"/>
      <c r="H1843" s="18"/>
      <c r="I1843" s="18"/>
      <c r="J1843" s="18"/>
      <c r="K1843" s="18"/>
      <c r="L1843" s="19"/>
      <c r="M1843" s="18"/>
      <c r="N1843" s="18"/>
      <c r="O1843" s="20"/>
      <c r="P1843" s="7"/>
      <c r="Q1843" s="12">
        <f>+IF(IFERROR(VLOOKUP(Tabla3[[#This Row],[Column14]],Tabla4[[NIT]:[TOTAL CREDITO]],3,FALSE),0)="",0,IFERROR(VLOOKUP(Tabla3[[#This Row],[Column14]],Tabla4[[NIT]:[TOTAL CREDITO]],3,FALSE),0))</f>
        <v>0</v>
      </c>
      <c r="R1843" s="9">
        <f>+IFERROR(VLOOKUP(Tabla3[[#This Row],[Column14]],Tabla4[[NIT]:[TOTAL CREDITO]],6,FALSE),0)</f>
        <v>0</v>
      </c>
      <c r="S18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3" s="5"/>
      <c r="AL1843"/>
    </row>
    <row r="1844" spans="1:38" ht="15" customHeight="1">
      <c r="A1844" s="18"/>
      <c r="B1844" s="19"/>
      <c r="C1844" s="18"/>
      <c r="D1844" s="18"/>
      <c r="E1844" s="18"/>
      <c r="F1844" s="18"/>
      <c r="G1844" s="18"/>
      <c r="H1844" s="18"/>
      <c r="I1844" s="18"/>
      <c r="J1844" s="18"/>
      <c r="K1844" s="18"/>
      <c r="L1844" s="19"/>
      <c r="M1844" s="18"/>
      <c r="N1844" s="18"/>
      <c r="O1844" s="20"/>
      <c r="P1844" s="7"/>
      <c r="Q1844" s="12">
        <f>+IF(IFERROR(VLOOKUP(Tabla3[[#This Row],[Column14]],Tabla4[[NIT]:[TOTAL CREDITO]],3,FALSE),0)="",0,IFERROR(VLOOKUP(Tabla3[[#This Row],[Column14]],Tabla4[[NIT]:[TOTAL CREDITO]],3,FALSE),0))</f>
        <v>0</v>
      </c>
      <c r="R1844" s="9">
        <f>+IFERROR(VLOOKUP(Tabla3[[#This Row],[Column14]],Tabla4[[NIT]:[TOTAL CREDITO]],6,FALSE),0)</f>
        <v>0</v>
      </c>
      <c r="S18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4" s="5"/>
      <c r="AL1844"/>
    </row>
    <row r="1845" spans="1:38" ht="15" customHeight="1">
      <c r="A1845" s="18"/>
      <c r="B1845" s="19"/>
      <c r="C1845" s="18"/>
      <c r="D1845" s="18"/>
      <c r="E1845" s="18"/>
      <c r="F1845" s="18"/>
      <c r="G1845" s="18"/>
      <c r="H1845" s="18"/>
      <c r="I1845" s="18"/>
      <c r="J1845" s="18"/>
      <c r="K1845" s="18"/>
      <c r="L1845" s="19"/>
      <c r="M1845" s="18"/>
      <c r="N1845" s="18"/>
      <c r="O1845" s="20"/>
      <c r="P1845" s="7"/>
      <c r="Q1845" s="12">
        <f>+IF(IFERROR(VLOOKUP(Tabla3[[#This Row],[Column14]],Tabla4[[NIT]:[TOTAL CREDITO]],3,FALSE),0)="",0,IFERROR(VLOOKUP(Tabla3[[#This Row],[Column14]],Tabla4[[NIT]:[TOTAL CREDITO]],3,FALSE),0))</f>
        <v>0</v>
      </c>
      <c r="R1845" s="9">
        <f>+IFERROR(VLOOKUP(Tabla3[[#This Row],[Column14]],Tabla4[[NIT]:[TOTAL CREDITO]],6,FALSE),0)</f>
        <v>0</v>
      </c>
      <c r="S18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5" s="5"/>
      <c r="AL1845"/>
    </row>
    <row r="1846" spans="1:38" ht="15" customHeight="1">
      <c r="A1846" s="18"/>
      <c r="B1846" s="19"/>
      <c r="C1846" s="18"/>
      <c r="D1846" s="18"/>
      <c r="E1846" s="18"/>
      <c r="F1846" s="18"/>
      <c r="G1846" s="18"/>
      <c r="H1846" s="18"/>
      <c r="I1846" s="18"/>
      <c r="J1846" s="18"/>
      <c r="K1846" s="18"/>
      <c r="L1846" s="19"/>
      <c r="M1846" s="18"/>
      <c r="N1846" s="18"/>
      <c r="O1846" s="20"/>
      <c r="P1846" s="7"/>
      <c r="Q1846" s="12">
        <f>+IF(IFERROR(VLOOKUP(Tabla3[[#This Row],[Column14]],Tabla4[[NIT]:[TOTAL CREDITO]],3,FALSE),0)="",0,IFERROR(VLOOKUP(Tabla3[[#This Row],[Column14]],Tabla4[[NIT]:[TOTAL CREDITO]],3,FALSE),0))</f>
        <v>0</v>
      </c>
      <c r="R1846" s="9">
        <f>+IFERROR(VLOOKUP(Tabla3[[#This Row],[Column14]],Tabla4[[NIT]:[TOTAL CREDITO]],6,FALSE),0)</f>
        <v>0</v>
      </c>
      <c r="S18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6" s="5"/>
      <c r="AL1846"/>
    </row>
    <row r="1847" spans="1:38" ht="15" customHeight="1">
      <c r="A1847" s="18"/>
      <c r="B1847" s="19"/>
      <c r="C1847" s="18"/>
      <c r="D1847" s="18"/>
      <c r="E1847" s="18"/>
      <c r="F1847" s="18"/>
      <c r="G1847" s="18"/>
      <c r="H1847" s="18"/>
      <c r="I1847" s="18"/>
      <c r="J1847" s="18"/>
      <c r="K1847" s="18"/>
      <c r="L1847" s="19"/>
      <c r="M1847" s="18"/>
      <c r="N1847" s="18"/>
      <c r="O1847" s="20"/>
      <c r="P1847" s="7"/>
      <c r="Q1847" s="12">
        <f>+IF(IFERROR(VLOOKUP(Tabla3[[#This Row],[Column14]],Tabla4[[NIT]:[TOTAL CREDITO]],3,FALSE),0)="",0,IFERROR(VLOOKUP(Tabla3[[#This Row],[Column14]],Tabla4[[NIT]:[TOTAL CREDITO]],3,FALSE),0))</f>
        <v>0</v>
      </c>
      <c r="R1847" s="9">
        <f>+IFERROR(VLOOKUP(Tabla3[[#This Row],[Column14]],Tabla4[[NIT]:[TOTAL CREDITO]],6,FALSE),0)</f>
        <v>0</v>
      </c>
      <c r="S18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7" s="5"/>
      <c r="AL1847"/>
    </row>
    <row r="1848" spans="1:38" ht="15" customHeight="1">
      <c r="A1848" s="18"/>
      <c r="B1848" s="19"/>
      <c r="C1848" s="18"/>
      <c r="D1848" s="18"/>
      <c r="E1848" s="18"/>
      <c r="F1848" s="18"/>
      <c r="G1848" s="18"/>
      <c r="H1848" s="18"/>
      <c r="I1848" s="18"/>
      <c r="J1848" s="18"/>
      <c r="K1848" s="18"/>
      <c r="L1848" s="19"/>
      <c r="M1848" s="18"/>
      <c r="N1848" s="18"/>
      <c r="O1848" s="20"/>
      <c r="P1848" s="7"/>
      <c r="Q1848" s="12">
        <f>+IF(IFERROR(VLOOKUP(Tabla3[[#This Row],[Column14]],Tabla4[[NIT]:[TOTAL CREDITO]],3,FALSE),0)="",0,IFERROR(VLOOKUP(Tabla3[[#This Row],[Column14]],Tabla4[[NIT]:[TOTAL CREDITO]],3,FALSE),0))</f>
        <v>0</v>
      </c>
      <c r="R1848" s="9">
        <f>+IFERROR(VLOOKUP(Tabla3[[#This Row],[Column14]],Tabla4[[NIT]:[TOTAL CREDITO]],6,FALSE),0)</f>
        <v>0</v>
      </c>
      <c r="S18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8" s="5"/>
      <c r="AL1848"/>
    </row>
    <row r="1849" spans="1:38" ht="15" customHeight="1">
      <c r="A1849" s="18"/>
      <c r="B1849" s="19"/>
      <c r="C1849" s="18"/>
      <c r="D1849" s="18"/>
      <c r="E1849" s="18"/>
      <c r="F1849" s="18"/>
      <c r="G1849" s="18"/>
      <c r="H1849" s="18"/>
      <c r="I1849" s="18"/>
      <c r="J1849" s="18"/>
      <c r="K1849" s="18"/>
      <c r="L1849" s="19"/>
      <c r="M1849" s="18"/>
      <c r="N1849" s="18"/>
      <c r="O1849" s="20"/>
      <c r="P1849" s="7"/>
      <c r="Q1849" s="12">
        <f>+IF(IFERROR(VLOOKUP(Tabla3[[#This Row],[Column14]],Tabla4[[NIT]:[TOTAL CREDITO]],3,FALSE),0)="",0,IFERROR(VLOOKUP(Tabla3[[#This Row],[Column14]],Tabla4[[NIT]:[TOTAL CREDITO]],3,FALSE),0))</f>
        <v>0</v>
      </c>
      <c r="R1849" s="9">
        <f>+IFERROR(VLOOKUP(Tabla3[[#This Row],[Column14]],Tabla4[[NIT]:[TOTAL CREDITO]],6,FALSE),0)</f>
        <v>0</v>
      </c>
      <c r="S18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49" s="5"/>
      <c r="AL1849"/>
    </row>
    <row r="1850" spans="1:38" ht="15" customHeight="1">
      <c r="A1850" s="18"/>
      <c r="B1850" s="19"/>
      <c r="C1850" s="18"/>
      <c r="D1850" s="18"/>
      <c r="E1850" s="18"/>
      <c r="F1850" s="18"/>
      <c r="G1850" s="18"/>
      <c r="H1850" s="18"/>
      <c r="I1850" s="18"/>
      <c r="J1850" s="18"/>
      <c r="K1850" s="18"/>
      <c r="L1850" s="19"/>
      <c r="M1850" s="18"/>
      <c r="N1850" s="18"/>
      <c r="O1850" s="20"/>
      <c r="P1850" s="7"/>
      <c r="Q1850" s="12">
        <f>+IF(IFERROR(VLOOKUP(Tabla3[[#This Row],[Column14]],Tabla4[[NIT]:[TOTAL CREDITO]],3,FALSE),0)="",0,IFERROR(VLOOKUP(Tabla3[[#This Row],[Column14]],Tabla4[[NIT]:[TOTAL CREDITO]],3,FALSE),0))</f>
        <v>0</v>
      </c>
      <c r="R1850" s="9">
        <f>+IFERROR(VLOOKUP(Tabla3[[#This Row],[Column14]],Tabla4[[NIT]:[TOTAL CREDITO]],6,FALSE),0)</f>
        <v>0</v>
      </c>
      <c r="S18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0" s="5"/>
      <c r="AL1850"/>
    </row>
    <row r="1851" spans="1:38" ht="15" customHeight="1">
      <c r="A1851" s="18"/>
      <c r="B1851" s="19"/>
      <c r="C1851" s="18"/>
      <c r="D1851" s="18"/>
      <c r="E1851" s="18"/>
      <c r="F1851" s="18"/>
      <c r="G1851" s="18"/>
      <c r="H1851" s="18"/>
      <c r="I1851" s="18"/>
      <c r="J1851" s="18"/>
      <c r="K1851" s="18"/>
      <c r="L1851" s="19"/>
      <c r="M1851" s="18"/>
      <c r="N1851" s="18"/>
      <c r="O1851" s="20"/>
      <c r="P1851" s="7"/>
      <c r="Q1851" s="12">
        <f>+IF(IFERROR(VLOOKUP(Tabla3[[#This Row],[Column14]],Tabla4[[NIT]:[TOTAL CREDITO]],3,FALSE),0)="",0,IFERROR(VLOOKUP(Tabla3[[#This Row],[Column14]],Tabla4[[NIT]:[TOTAL CREDITO]],3,FALSE),0))</f>
        <v>0</v>
      </c>
      <c r="R1851" s="9">
        <f>+IFERROR(VLOOKUP(Tabla3[[#This Row],[Column14]],Tabla4[[NIT]:[TOTAL CREDITO]],6,FALSE),0)</f>
        <v>0</v>
      </c>
      <c r="S18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1" s="5"/>
      <c r="AL1851"/>
    </row>
    <row r="1852" spans="1:38" ht="15" customHeight="1">
      <c r="A1852" s="18"/>
      <c r="B1852" s="19"/>
      <c r="C1852" s="18"/>
      <c r="D1852" s="18"/>
      <c r="E1852" s="18"/>
      <c r="F1852" s="18"/>
      <c r="G1852" s="18"/>
      <c r="H1852" s="18"/>
      <c r="I1852" s="18"/>
      <c r="J1852" s="18"/>
      <c r="K1852" s="18"/>
      <c r="L1852" s="19"/>
      <c r="M1852" s="18"/>
      <c r="N1852" s="18"/>
      <c r="O1852" s="20"/>
      <c r="P1852" s="7"/>
      <c r="Q1852" s="12">
        <f>+IF(IFERROR(VLOOKUP(Tabla3[[#This Row],[Column14]],Tabla4[[NIT]:[TOTAL CREDITO]],3,FALSE),0)="",0,IFERROR(VLOOKUP(Tabla3[[#This Row],[Column14]],Tabla4[[NIT]:[TOTAL CREDITO]],3,FALSE),0))</f>
        <v>0</v>
      </c>
      <c r="R1852" s="9">
        <f>+IFERROR(VLOOKUP(Tabla3[[#This Row],[Column14]],Tabla4[[NIT]:[TOTAL CREDITO]],6,FALSE),0)</f>
        <v>0</v>
      </c>
      <c r="S18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2" s="5"/>
      <c r="AL1852"/>
    </row>
    <row r="1853" spans="1:38" ht="15" customHeight="1">
      <c r="A1853" s="18"/>
      <c r="B1853" s="19"/>
      <c r="C1853" s="18"/>
      <c r="D1853" s="18"/>
      <c r="E1853" s="18"/>
      <c r="F1853" s="18"/>
      <c r="G1853" s="18"/>
      <c r="H1853" s="18"/>
      <c r="I1853" s="18"/>
      <c r="J1853" s="18"/>
      <c r="K1853" s="18"/>
      <c r="L1853" s="19"/>
      <c r="M1853" s="18"/>
      <c r="N1853" s="18"/>
      <c r="O1853" s="20"/>
      <c r="P1853" s="7"/>
      <c r="Q1853" s="12">
        <f>+IF(IFERROR(VLOOKUP(Tabla3[[#This Row],[Column14]],Tabla4[[NIT]:[TOTAL CREDITO]],3,FALSE),0)="",0,IFERROR(VLOOKUP(Tabla3[[#This Row],[Column14]],Tabla4[[NIT]:[TOTAL CREDITO]],3,FALSE),0))</f>
        <v>0</v>
      </c>
      <c r="R1853" s="9">
        <f>+IFERROR(VLOOKUP(Tabla3[[#This Row],[Column14]],Tabla4[[NIT]:[TOTAL CREDITO]],6,FALSE),0)</f>
        <v>0</v>
      </c>
      <c r="S18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3" s="5"/>
      <c r="AL1853"/>
    </row>
    <row r="1854" spans="1:38" ht="15" customHeight="1">
      <c r="A1854" s="18"/>
      <c r="B1854" s="19"/>
      <c r="C1854" s="18"/>
      <c r="D1854" s="18"/>
      <c r="E1854" s="18"/>
      <c r="F1854" s="18"/>
      <c r="G1854" s="18"/>
      <c r="H1854" s="18"/>
      <c r="I1854" s="18"/>
      <c r="J1854" s="18"/>
      <c r="K1854" s="18"/>
      <c r="L1854" s="19"/>
      <c r="M1854" s="18"/>
      <c r="N1854" s="18"/>
      <c r="O1854" s="20"/>
      <c r="P1854" s="7"/>
      <c r="Q1854" s="12">
        <f>+IF(IFERROR(VLOOKUP(Tabla3[[#This Row],[Column14]],Tabla4[[NIT]:[TOTAL CREDITO]],3,FALSE),0)="",0,IFERROR(VLOOKUP(Tabla3[[#This Row],[Column14]],Tabla4[[NIT]:[TOTAL CREDITO]],3,FALSE),0))</f>
        <v>0</v>
      </c>
      <c r="R1854" s="9">
        <f>+IFERROR(VLOOKUP(Tabla3[[#This Row],[Column14]],Tabla4[[NIT]:[TOTAL CREDITO]],6,FALSE),0)</f>
        <v>0</v>
      </c>
      <c r="S18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4" s="5"/>
      <c r="AL1854"/>
    </row>
    <row r="1855" spans="1:38" ht="15" customHeight="1">
      <c r="A1855" s="18"/>
      <c r="B1855" s="19"/>
      <c r="C1855" s="18"/>
      <c r="D1855" s="18"/>
      <c r="E1855" s="18"/>
      <c r="F1855" s="18"/>
      <c r="G1855" s="18"/>
      <c r="H1855" s="18"/>
      <c r="I1855" s="18"/>
      <c r="J1855" s="18"/>
      <c r="K1855" s="18"/>
      <c r="L1855" s="19"/>
      <c r="M1855" s="18"/>
      <c r="N1855" s="18"/>
      <c r="O1855" s="20"/>
      <c r="P1855" s="7"/>
      <c r="Q1855" s="12">
        <f>+IF(IFERROR(VLOOKUP(Tabla3[[#This Row],[Column14]],Tabla4[[NIT]:[TOTAL CREDITO]],3,FALSE),0)="",0,IFERROR(VLOOKUP(Tabla3[[#This Row],[Column14]],Tabla4[[NIT]:[TOTAL CREDITO]],3,FALSE),0))</f>
        <v>0</v>
      </c>
      <c r="R1855" s="9">
        <f>+IFERROR(VLOOKUP(Tabla3[[#This Row],[Column14]],Tabla4[[NIT]:[TOTAL CREDITO]],6,FALSE),0)</f>
        <v>0</v>
      </c>
      <c r="S18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5" s="5"/>
      <c r="AL1855"/>
    </row>
    <row r="1856" spans="1:38" ht="15" customHeight="1">
      <c r="A1856" s="18"/>
      <c r="B1856" s="19"/>
      <c r="C1856" s="18"/>
      <c r="D1856" s="18"/>
      <c r="E1856" s="18"/>
      <c r="F1856" s="18"/>
      <c r="G1856" s="18"/>
      <c r="H1856" s="18"/>
      <c r="I1856" s="18"/>
      <c r="J1856" s="18"/>
      <c r="K1856" s="18"/>
      <c r="L1856" s="19"/>
      <c r="M1856" s="18"/>
      <c r="N1856" s="18"/>
      <c r="O1856" s="20"/>
      <c r="P1856" s="7"/>
      <c r="Q1856" s="12">
        <f>+IF(IFERROR(VLOOKUP(Tabla3[[#This Row],[Column14]],Tabla4[[NIT]:[TOTAL CREDITO]],3,FALSE),0)="",0,IFERROR(VLOOKUP(Tabla3[[#This Row],[Column14]],Tabla4[[NIT]:[TOTAL CREDITO]],3,FALSE),0))</f>
        <v>0</v>
      </c>
      <c r="R1856" s="9">
        <f>+IFERROR(VLOOKUP(Tabla3[[#This Row],[Column14]],Tabla4[[NIT]:[TOTAL CREDITO]],6,FALSE),0)</f>
        <v>0</v>
      </c>
      <c r="S18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6" s="5"/>
      <c r="AL1856"/>
    </row>
    <row r="1857" spans="1:38" ht="15" customHeight="1">
      <c r="A1857" s="18"/>
      <c r="B1857" s="19"/>
      <c r="C1857" s="18"/>
      <c r="D1857" s="18"/>
      <c r="E1857" s="18"/>
      <c r="F1857" s="18"/>
      <c r="G1857" s="18"/>
      <c r="H1857" s="18"/>
      <c r="I1857" s="18"/>
      <c r="J1857" s="18"/>
      <c r="K1857" s="18"/>
      <c r="L1857" s="19"/>
      <c r="M1857" s="18"/>
      <c r="N1857" s="18"/>
      <c r="O1857" s="20"/>
      <c r="P1857" s="7"/>
      <c r="Q1857" s="12">
        <f>+IF(IFERROR(VLOOKUP(Tabla3[[#This Row],[Column14]],Tabla4[[NIT]:[TOTAL CREDITO]],3,FALSE),0)="",0,IFERROR(VLOOKUP(Tabla3[[#This Row],[Column14]],Tabla4[[NIT]:[TOTAL CREDITO]],3,FALSE),0))</f>
        <v>0</v>
      </c>
      <c r="R1857" s="9">
        <f>+IFERROR(VLOOKUP(Tabla3[[#This Row],[Column14]],Tabla4[[NIT]:[TOTAL CREDITO]],6,FALSE),0)</f>
        <v>0</v>
      </c>
      <c r="S18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7" s="5"/>
      <c r="AL1857"/>
    </row>
    <row r="1858" spans="1:38" ht="15" customHeight="1">
      <c r="A1858" s="18"/>
      <c r="B1858" s="19"/>
      <c r="C1858" s="18"/>
      <c r="D1858" s="18"/>
      <c r="E1858" s="18"/>
      <c r="F1858" s="18"/>
      <c r="G1858" s="18"/>
      <c r="H1858" s="18"/>
      <c r="I1858" s="18"/>
      <c r="J1858" s="18"/>
      <c r="K1858" s="18"/>
      <c r="L1858" s="19"/>
      <c r="M1858" s="18"/>
      <c r="N1858" s="18"/>
      <c r="O1858" s="20"/>
      <c r="P1858" s="7"/>
      <c r="Q1858" s="12">
        <f>+IF(IFERROR(VLOOKUP(Tabla3[[#This Row],[Column14]],Tabla4[[NIT]:[TOTAL CREDITO]],3,FALSE),0)="",0,IFERROR(VLOOKUP(Tabla3[[#This Row],[Column14]],Tabla4[[NIT]:[TOTAL CREDITO]],3,FALSE),0))</f>
        <v>0</v>
      </c>
      <c r="R1858" s="9">
        <f>+IFERROR(VLOOKUP(Tabla3[[#This Row],[Column14]],Tabla4[[NIT]:[TOTAL CREDITO]],6,FALSE),0)</f>
        <v>0</v>
      </c>
      <c r="S18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8" s="5"/>
      <c r="AL1858"/>
    </row>
    <row r="1859" spans="1:38" ht="15" customHeight="1">
      <c r="A1859" s="18"/>
      <c r="B1859" s="19"/>
      <c r="C1859" s="18"/>
      <c r="D1859" s="18"/>
      <c r="E1859" s="18"/>
      <c r="F1859" s="18"/>
      <c r="G1859" s="18"/>
      <c r="H1859" s="18"/>
      <c r="I1859" s="18"/>
      <c r="J1859" s="18"/>
      <c r="K1859" s="18"/>
      <c r="L1859" s="19"/>
      <c r="M1859" s="18"/>
      <c r="N1859" s="18"/>
      <c r="O1859" s="20"/>
      <c r="P1859" s="7"/>
      <c r="Q1859" s="12">
        <f>+IF(IFERROR(VLOOKUP(Tabla3[[#This Row],[Column14]],Tabla4[[NIT]:[TOTAL CREDITO]],3,FALSE),0)="",0,IFERROR(VLOOKUP(Tabla3[[#This Row],[Column14]],Tabla4[[NIT]:[TOTAL CREDITO]],3,FALSE),0))</f>
        <v>0</v>
      </c>
      <c r="R1859" s="9">
        <f>+IFERROR(VLOOKUP(Tabla3[[#This Row],[Column14]],Tabla4[[NIT]:[TOTAL CREDITO]],6,FALSE),0)</f>
        <v>0</v>
      </c>
      <c r="S18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59" s="5"/>
      <c r="AL1859"/>
    </row>
    <row r="1860" spans="1:38" ht="15" customHeight="1">
      <c r="A1860" s="18"/>
      <c r="B1860" s="19"/>
      <c r="C1860" s="18"/>
      <c r="D1860" s="18"/>
      <c r="E1860" s="18"/>
      <c r="F1860" s="18"/>
      <c r="G1860" s="18"/>
      <c r="H1860" s="18"/>
      <c r="I1860" s="18"/>
      <c r="J1860" s="18"/>
      <c r="K1860" s="18"/>
      <c r="L1860" s="19"/>
      <c r="M1860" s="18"/>
      <c r="N1860" s="18"/>
      <c r="O1860" s="20"/>
      <c r="P1860" s="7"/>
      <c r="Q1860" s="12">
        <f>+IF(IFERROR(VLOOKUP(Tabla3[[#This Row],[Column14]],Tabla4[[NIT]:[TOTAL CREDITO]],3,FALSE),0)="",0,IFERROR(VLOOKUP(Tabla3[[#This Row],[Column14]],Tabla4[[NIT]:[TOTAL CREDITO]],3,FALSE),0))</f>
        <v>0</v>
      </c>
      <c r="R1860" s="9">
        <f>+IFERROR(VLOOKUP(Tabla3[[#This Row],[Column14]],Tabla4[[NIT]:[TOTAL CREDITO]],6,FALSE),0)</f>
        <v>0</v>
      </c>
      <c r="S18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0" s="5"/>
      <c r="AL1860"/>
    </row>
    <row r="1861" spans="1:38" ht="15" customHeight="1">
      <c r="A1861" s="18"/>
      <c r="B1861" s="19"/>
      <c r="C1861" s="18"/>
      <c r="D1861" s="18"/>
      <c r="E1861" s="18"/>
      <c r="F1861" s="18"/>
      <c r="G1861" s="18"/>
      <c r="H1861" s="18"/>
      <c r="I1861" s="18"/>
      <c r="J1861" s="18"/>
      <c r="K1861" s="18"/>
      <c r="L1861" s="19"/>
      <c r="M1861" s="18"/>
      <c r="N1861" s="18"/>
      <c r="O1861" s="20"/>
      <c r="P1861" s="7"/>
      <c r="Q1861" s="12">
        <f>+IF(IFERROR(VLOOKUP(Tabla3[[#This Row],[Column14]],Tabla4[[NIT]:[TOTAL CREDITO]],3,FALSE),0)="",0,IFERROR(VLOOKUP(Tabla3[[#This Row],[Column14]],Tabla4[[NIT]:[TOTAL CREDITO]],3,FALSE),0))</f>
        <v>0</v>
      </c>
      <c r="R1861" s="9">
        <f>+IFERROR(VLOOKUP(Tabla3[[#This Row],[Column14]],Tabla4[[NIT]:[TOTAL CREDITO]],6,FALSE),0)</f>
        <v>0</v>
      </c>
      <c r="S18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1" s="5"/>
      <c r="AL1861"/>
    </row>
    <row r="1862" spans="1:38" ht="15" customHeight="1">
      <c r="A1862" s="18"/>
      <c r="B1862" s="19"/>
      <c r="C1862" s="18"/>
      <c r="D1862" s="18"/>
      <c r="E1862" s="18"/>
      <c r="F1862" s="18"/>
      <c r="G1862" s="18"/>
      <c r="H1862" s="18"/>
      <c r="I1862" s="18"/>
      <c r="J1862" s="18"/>
      <c r="K1862" s="18"/>
      <c r="L1862" s="19"/>
      <c r="M1862" s="18"/>
      <c r="N1862" s="18"/>
      <c r="O1862" s="20"/>
      <c r="P1862" s="7"/>
      <c r="Q1862" s="12">
        <f>+IF(IFERROR(VLOOKUP(Tabla3[[#This Row],[Column14]],Tabla4[[NIT]:[TOTAL CREDITO]],3,FALSE),0)="",0,IFERROR(VLOOKUP(Tabla3[[#This Row],[Column14]],Tabla4[[NIT]:[TOTAL CREDITO]],3,FALSE),0))</f>
        <v>0</v>
      </c>
      <c r="R1862" s="9">
        <f>+IFERROR(VLOOKUP(Tabla3[[#This Row],[Column14]],Tabla4[[NIT]:[TOTAL CREDITO]],6,FALSE),0)</f>
        <v>0</v>
      </c>
      <c r="S18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2" s="5"/>
      <c r="AL1862"/>
    </row>
    <row r="1863" spans="1:38" ht="15" customHeight="1">
      <c r="A1863" s="18"/>
      <c r="B1863" s="19"/>
      <c r="C1863" s="18"/>
      <c r="D1863" s="18"/>
      <c r="E1863" s="18"/>
      <c r="F1863" s="18"/>
      <c r="G1863" s="18"/>
      <c r="H1863" s="18"/>
      <c r="I1863" s="18"/>
      <c r="J1863" s="18"/>
      <c r="K1863" s="18"/>
      <c r="L1863" s="19"/>
      <c r="M1863" s="18"/>
      <c r="N1863" s="18"/>
      <c r="O1863" s="20"/>
      <c r="P1863" s="7"/>
      <c r="Q1863" s="12">
        <f>+IF(IFERROR(VLOOKUP(Tabla3[[#This Row],[Column14]],Tabla4[[NIT]:[TOTAL CREDITO]],3,FALSE),0)="",0,IFERROR(VLOOKUP(Tabla3[[#This Row],[Column14]],Tabla4[[NIT]:[TOTAL CREDITO]],3,FALSE),0))</f>
        <v>0</v>
      </c>
      <c r="R1863" s="9">
        <f>+IFERROR(VLOOKUP(Tabla3[[#This Row],[Column14]],Tabla4[[NIT]:[TOTAL CREDITO]],6,FALSE),0)</f>
        <v>0</v>
      </c>
      <c r="S18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3" s="5"/>
      <c r="AL1863"/>
    </row>
    <row r="1864" spans="1:38" ht="15" customHeight="1">
      <c r="A1864" s="18"/>
      <c r="B1864" s="19"/>
      <c r="C1864" s="18"/>
      <c r="D1864" s="18"/>
      <c r="E1864" s="18"/>
      <c r="F1864" s="18"/>
      <c r="G1864" s="18"/>
      <c r="H1864" s="18"/>
      <c r="I1864" s="18"/>
      <c r="J1864" s="18"/>
      <c r="K1864" s="18"/>
      <c r="L1864" s="19"/>
      <c r="M1864" s="18"/>
      <c r="N1864" s="18"/>
      <c r="O1864" s="20"/>
      <c r="P1864" s="7"/>
      <c r="Q1864" s="12">
        <f>+IF(IFERROR(VLOOKUP(Tabla3[[#This Row],[Column14]],Tabla4[[NIT]:[TOTAL CREDITO]],3,FALSE),0)="",0,IFERROR(VLOOKUP(Tabla3[[#This Row],[Column14]],Tabla4[[NIT]:[TOTAL CREDITO]],3,FALSE),0))</f>
        <v>0</v>
      </c>
      <c r="R1864" s="9">
        <f>+IFERROR(VLOOKUP(Tabla3[[#This Row],[Column14]],Tabla4[[NIT]:[TOTAL CREDITO]],6,FALSE),0)</f>
        <v>0</v>
      </c>
      <c r="S18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4" s="5"/>
      <c r="AL1864"/>
    </row>
    <row r="1865" spans="1:38" ht="15" customHeight="1">
      <c r="A1865" s="18"/>
      <c r="B1865" s="19"/>
      <c r="C1865" s="18"/>
      <c r="D1865" s="18"/>
      <c r="E1865" s="18"/>
      <c r="F1865" s="18"/>
      <c r="G1865" s="18"/>
      <c r="H1865" s="18"/>
      <c r="I1865" s="18"/>
      <c r="J1865" s="18"/>
      <c r="K1865" s="18"/>
      <c r="L1865" s="19"/>
      <c r="M1865" s="18"/>
      <c r="N1865" s="18"/>
      <c r="O1865" s="20"/>
      <c r="P1865" s="7"/>
      <c r="Q1865" s="12">
        <f>+IF(IFERROR(VLOOKUP(Tabla3[[#This Row],[Column14]],Tabla4[[NIT]:[TOTAL CREDITO]],3,FALSE),0)="",0,IFERROR(VLOOKUP(Tabla3[[#This Row],[Column14]],Tabla4[[NIT]:[TOTAL CREDITO]],3,FALSE),0))</f>
        <v>0</v>
      </c>
      <c r="R1865" s="9">
        <f>+IFERROR(VLOOKUP(Tabla3[[#This Row],[Column14]],Tabla4[[NIT]:[TOTAL CREDITO]],6,FALSE),0)</f>
        <v>0</v>
      </c>
      <c r="S18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5" s="5"/>
      <c r="AL1865"/>
    </row>
    <row r="1866" spans="1:38" ht="15" customHeight="1">
      <c r="A1866" s="18"/>
      <c r="B1866" s="19"/>
      <c r="C1866" s="18"/>
      <c r="D1866" s="18"/>
      <c r="E1866" s="18"/>
      <c r="F1866" s="18"/>
      <c r="G1866" s="18"/>
      <c r="H1866" s="18"/>
      <c r="I1866" s="18"/>
      <c r="J1866" s="18"/>
      <c r="K1866" s="18"/>
      <c r="L1866" s="19"/>
      <c r="M1866" s="18"/>
      <c r="N1866" s="18"/>
      <c r="O1866" s="20"/>
      <c r="P1866" s="7"/>
      <c r="Q1866" s="12">
        <f>+IF(IFERROR(VLOOKUP(Tabla3[[#This Row],[Column14]],Tabla4[[NIT]:[TOTAL CREDITO]],3,FALSE),0)="",0,IFERROR(VLOOKUP(Tabla3[[#This Row],[Column14]],Tabla4[[NIT]:[TOTAL CREDITO]],3,FALSE),0))</f>
        <v>0</v>
      </c>
      <c r="R1866" s="9">
        <f>+IFERROR(VLOOKUP(Tabla3[[#This Row],[Column14]],Tabla4[[NIT]:[TOTAL CREDITO]],6,FALSE),0)</f>
        <v>0</v>
      </c>
      <c r="S18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6" s="5"/>
      <c r="AL1866"/>
    </row>
    <row r="1867" spans="1:38" ht="15" customHeight="1">
      <c r="A1867" s="18"/>
      <c r="B1867" s="19"/>
      <c r="C1867" s="18"/>
      <c r="D1867" s="18"/>
      <c r="E1867" s="18"/>
      <c r="F1867" s="18"/>
      <c r="G1867" s="18"/>
      <c r="H1867" s="18"/>
      <c r="I1867" s="18"/>
      <c r="J1867" s="18"/>
      <c r="K1867" s="18"/>
      <c r="L1867" s="19"/>
      <c r="M1867" s="18"/>
      <c r="N1867" s="18"/>
      <c r="O1867" s="20"/>
      <c r="P1867" s="7"/>
      <c r="Q1867" s="12">
        <f>+IF(IFERROR(VLOOKUP(Tabla3[[#This Row],[Column14]],Tabla4[[NIT]:[TOTAL CREDITO]],3,FALSE),0)="",0,IFERROR(VLOOKUP(Tabla3[[#This Row],[Column14]],Tabla4[[NIT]:[TOTAL CREDITO]],3,FALSE),0))</f>
        <v>0</v>
      </c>
      <c r="R1867" s="9">
        <f>+IFERROR(VLOOKUP(Tabla3[[#This Row],[Column14]],Tabla4[[NIT]:[TOTAL CREDITO]],6,FALSE),0)</f>
        <v>0</v>
      </c>
      <c r="S18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7" s="5"/>
      <c r="AL1867"/>
    </row>
    <row r="1868" spans="1:38" ht="15" customHeight="1">
      <c r="A1868" s="18"/>
      <c r="B1868" s="19"/>
      <c r="C1868" s="18"/>
      <c r="D1868" s="18"/>
      <c r="E1868" s="18"/>
      <c r="F1868" s="18"/>
      <c r="G1868" s="18"/>
      <c r="H1868" s="18"/>
      <c r="I1868" s="18"/>
      <c r="J1868" s="18"/>
      <c r="K1868" s="18"/>
      <c r="L1868" s="19"/>
      <c r="M1868" s="18"/>
      <c r="N1868" s="18"/>
      <c r="O1868" s="20"/>
      <c r="P1868" s="7"/>
      <c r="Q1868" s="12">
        <f>+IF(IFERROR(VLOOKUP(Tabla3[[#This Row],[Column14]],Tabla4[[NIT]:[TOTAL CREDITO]],3,FALSE),0)="",0,IFERROR(VLOOKUP(Tabla3[[#This Row],[Column14]],Tabla4[[NIT]:[TOTAL CREDITO]],3,FALSE),0))</f>
        <v>0</v>
      </c>
      <c r="R1868" s="9">
        <f>+IFERROR(VLOOKUP(Tabla3[[#This Row],[Column14]],Tabla4[[NIT]:[TOTAL CREDITO]],6,FALSE),0)</f>
        <v>0</v>
      </c>
      <c r="S18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8" s="5"/>
      <c r="AL1868"/>
    </row>
    <row r="1869" spans="1:38" ht="15" customHeight="1">
      <c r="A1869" s="18"/>
      <c r="B1869" s="19"/>
      <c r="C1869" s="18"/>
      <c r="D1869" s="18"/>
      <c r="E1869" s="18"/>
      <c r="F1869" s="18"/>
      <c r="G1869" s="18"/>
      <c r="H1869" s="18"/>
      <c r="I1869" s="18"/>
      <c r="J1869" s="18"/>
      <c r="K1869" s="18"/>
      <c r="L1869" s="19"/>
      <c r="M1869" s="18"/>
      <c r="N1869" s="18"/>
      <c r="O1869" s="20"/>
      <c r="P1869" s="7"/>
      <c r="Q1869" s="12">
        <f>+IF(IFERROR(VLOOKUP(Tabla3[[#This Row],[Column14]],Tabla4[[NIT]:[TOTAL CREDITO]],3,FALSE),0)="",0,IFERROR(VLOOKUP(Tabla3[[#This Row],[Column14]],Tabla4[[NIT]:[TOTAL CREDITO]],3,FALSE),0))</f>
        <v>0</v>
      </c>
      <c r="R1869" s="9">
        <f>+IFERROR(VLOOKUP(Tabla3[[#This Row],[Column14]],Tabla4[[NIT]:[TOTAL CREDITO]],6,FALSE),0)</f>
        <v>0</v>
      </c>
      <c r="S18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69" s="5"/>
      <c r="AL1869"/>
    </row>
    <row r="1870" spans="1:38" ht="15" customHeight="1">
      <c r="A1870" s="18"/>
      <c r="B1870" s="19"/>
      <c r="C1870" s="18"/>
      <c r="D1870" s="18"/>
      <c r="E1870" s="18"/>
      <c r="F1870" s="18"/>
      <c r="G1870" s="18"/>
      <c r="H1870" s="18"/>
      <c r="I1870" s="18"/>
      <c r="J1870" s="18"/>
      <c r="K1870" s="18"/>
      <c r="L1870" s="19"/>
      <c r="M1870" s="18"/>
      <c r="N1870" s="18"/>
      <c r="O1870" s="20"/>
      <c r="P1870" s="7"/>
      <c r="Q1870" s="12">
        <f>+IF(IFERROR(VLOOKUP(Tabla3[[#This Row],[Column14]],Tabla4[[NIT]:[TOTAL CREDITO]],3,FALSE),0)="",0,IFERROR(VLOOKUP(Tabla3[[#This Row],[Column14]],Tabla4[[NIT]:[TOTAL CREDITO]],3,FALSE),0))</f>
        <v>0</v>
      </c>
      <c r="R1870" s="9">
        <f>+IFERROR(VLOOKUP(Tabla3[[#This Row],[Column14]],Tabla4[[NIT]:[TOTAL CREDITO]],6,FALSE),0)</f>
        <v>0</v>
      </c>
      <c r="S18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0" s="5"/>
      <c r="AL1870"/>
    </row>
    <row r="1871" spans="1:38" ht="15" customHeight="1">
      <c r="A1871" s="18"/>
      <c r="B1871" s="19"/>
      <c r="C1871" s="18"/>
      <c r="D1871" s="18"/>
      <c r="E1871" s="18"/>
      <c r="F1871" s="18"/>
      <c r="G1871" s="18"/>
      <c r="H1871" s="18"/>
      <c r="I1871" s="18"/>
      <c r="J1871" s="18"/>
      <c r="K1871" s="18"/>
      <c r="L1871" s="19"/>
      <c r="M1871" s="18"/>
      <c r="N1871" s="18"/>
      <c r="O1871" s="20"/>
      <c r="P1871" s="7"/>
      <c r="Q1871" s="12">
        <f>+IF(IFERROR(VLOOKUP(Tabla3[[#This Row],[Column14]],Tabla4[[NIT]:[TOTAL CREDITO]],3,FALSE),0)="",0,IFERROR(VLOOKUP(Tabla3[[#This Row],[Column14]],Tabla4[[NIT]:[TOTAL CREDITO]],3,FALSE),0))</f>
        <v>0</v>
      </c>
      <c r="R1871" s="9">
        <f>+IFERROR(VLOOKUP(Tabla3[[#This Row],[Column14]],Tabla4[[NIT]:[TOTAL CREDITO]],6,FALSE),0)</f>
        <v>0</v>
      </c>
      <c r="S18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1" s="5"/>
      <c r="AL1871"/>
    </row>
    <row r="1872" spans="1:38" ht="15" customHeight="1">
      <c r="A1872" s="18"/>
      <c r="B1872" s="19"/>
      <c r="C1872" s="18"/>
      <c r="D1872" s="18"/>
      <c r="E1872" s="18"/>
      <c r="F1872" s="18"/>
      <c r="G1872" s="18"/>
      <c r="H1872" s="18"/>
      <c r="I1872" s="18"/>
      <c r="J1872" s="18"/>
      <c r="K1872" s="18"/>
      <c r="L1872" s="19"/>
      <c r="M1872" s="18"/>
      <c r="N1872" s="18"/>
      <c r="O1872" s="20"/>
      <c r="P1872" s="7"/>
      <c r="Q1872" s="12">
        <f>+IF(IFERROR(VLOOKUP(Tabla3[[#This Row],[Column14]],Tabla4[[NIT]:[TOTAL CREDITO]],3,FALSE),0)="",0,IFERROR(VLOOKUP(Tabla3[[#This Row],[Column14]],Tabla4[[NIT]:[TOTAL CREDITO]],3,FALSE),0))</f>
        <v>0</v>
      </c>
      <c r="R1872" s="9">
        <f>+IFERROR(VLOOKUP(Tabla3[[#This Row],[Column14]],Tabla4[[NIT]:[TOTAL CREDITO]],6,FALSE),0)</f>
        <v>0</v>
      </c>
      <c r="S18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2" s="5"/>
      <c r="AL1872"/>
    </row>
    <row r="1873" spans="1:38" ht="15" customHeight="1">
      <c r="A1873" s="18"/>
      <c r="B1873" s="19"/>
      <c r="C1873" s="18"/>
      <c r="D1873" s="18"/>
      <c r="E1873" s="18"/>
      <c r="F1873" s="18"/>
      <c r="G1873" s="18"/>
      <c r="H1873" s="18"/>
      <c r="I1873" s="18"/>
      <c r="J1873" s="18"/>
      <c r="K1873" s="18"/>
      <c r="L1873" s="19"/>
      <c r="M1873" s="18"/>
      <c r="N1873" s="18"/>
      <c r="O1873" s="20"/>
      <c r="P1873" s="7"/>
      <c r="Q1873" s="12">
        <f>+IF(IFERROR(VLOOKUP(Tabla3[[#This Row],[Column14]],Tabla4[[NIT]:[TOTAL CREDITO]],3,FALSE),0)="",0,IFERROR(VLOOKUP(Tabla3[[#This Row],[Column14]],Tabla4[[NIT]:[TOTAL CREDITO]],3,FALSE),0))</f>
        <v>0</v>
      </c>
      <c r="R1873" s="9">
        <f>+IFERROR(VLOOKUP(Tabla3[[#This Row],[Column14]],Tabla4[[NIT]:[TOTAL CREDITO]],6,FALSE),0)</f>
        <v>0</v>
      </c>
      <c r="S18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3" s="5"/>
      <c r="AL1873"/>
    </row>
    <row r="1874" spans="1:38" ht="15" customHeight="1">
      <c r="A1874" s="18"/>
      <c r="B1874" s="19"/>
      <c r="C1874" s="18"/>
      <c r="D1874" s="18"/>
      <c r="E1874" s="18"/>
      <c r="F1874" s="18"/>
      <c r="G1874" s="18"/>
      <c r="H1874" s="18"/>
      <c r="I1874" s="18"/>
      <c r="J1874" s="18"/>
      <c r="K1874" s="18"/>
      <c r="L1874" s="19"/>
      <c r="M1874" s="18"/>
      <c r="N1874" s="18"/>
      <c r="O1874" s="20"/>
      <c r="P1874" s="7"/>
      <c r="Q1874" s="12">
        <f>+IF(IFERROR(VLOOKUP(Tabla3[[#This Row],[Column14]],Tabla4[[NIT]:[TOTAL CREDITO]],3,FALSE),0)="",0,IFERROR(VLOOKUP(Tabla3[[#This Row],[Column14]],Tabla4[[NIT]:[TOTAL CREDITO]],3,FALSE),0))</f>
        <v>0</v>
      </c>
      <c r="R1874" s="9">
        <f>+IFERROR(VLOOKUP(Tabla3[[#This Row],[Column14]],Tabla4[[NIT]:[TOTAL CREDITO]],6,FALSE),0)</f>
        <v>0</v>
      </c>
      <c r="S18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4" s="5"/>
      <c r="AL1874"/>
    </row>
    <row r="1875" spans="1:38" ht="15" customHeight="1">
      <c r="A1875" s="18"/>
      <c r="B1875" s="19"/>
      <c r="C1875" s="18"/>
      <c r="D1875" s="18"/>
      <c r="E1875" s="18"/>
      <c r="F1875" s="18"/>
      <c r="G1875" s="18"/>
      <c r="H1875" s="18"/>
      <c r="I1875" s="18"/>
      <c r="J1875" s="18"/>
      <c r="K1875" s="18"/>
      <c r="L1875" s="19"/>
      <c r="M1875" s="18"/>
      <c r="N1875" s="18"/>
      <c r="O1875" s="20"/>
      <c r="P1875" s="7"/>
      <c r="Q1875" s="12">
        <f>+IF(IFERROR(VLOOKUP(Tabla3[[#This Row],[Column14]],Tabla4[[NIT]:[TOTAL CREDITO]],3,FALSE),0)="",0,IFERROR(VLOOKUP(Tabla3[[#This Row],[Column14]],Tabla4[[NIT]:[TOTAL CREDITO]],3,FALSE),0))</f>
        <v>0</v>
      </c>
      <c r="R1875" s="9">
        <f>+IFERROR(VLOOKUP(Tabla3[[#This Row],[Column14]],Tabla4[[NIT]:[TOTAL CREDITO]],6,FALSE),0)</f>
        <v>0</v>
      </c>
      <c r="S18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5" s="5"/>
      <c r="AL1875"/>
    </row>
    <row r="1876" spans="1:38" ht="15" customHeight="1">
      <c r="A1876" s="18"/>
      <c r="B1876" s="19"/>
      <c r="C1876" s="18"/>
      <c r="D1876" s="18"/>
      <c r="E1876" s="18"/>
      <c r="F1876" s="18"/>
      <c r="G1876" s="18"/>
      <c r="H1876" s="18"/>
      <c r="I1876" s="18"/>
      <c r="J1876" s="18"/>
      <c r="K1876" s="18"/>
      <c r="L1876" s="19"/>
      <c r="M1876" s="18"/>
      <c r="N1876" s="18"/>
      <c r="O1876" s="20"/>
      <c r="P1876" s="7"/>
      <c r="Q1876" s="12">
        <f>+IF(IFERROR(VLOOKUP(Tabla3[[#This Row],[Column14]],Tabla4[[NIT]:[TOTAL CREDITO]],3,FALSE),0)="",0,IFERROR(VLOOKUP(Tabla3[[#This Row],[Column14]],Tabla4[[NIT]:[TOTAL CREDITO]],3,FALSE),0))</f>
        <v>0</v>
      </c>
      <c r="R1876" s="9">
        <f>+IFERROR(VLOOKUP(Tabla3[[#This Row],[Column14]],Tabla4[[NIT]:[TOTAL CREDITO]],6,FALSE),0)</f>
        <v>0</v>
      </c>
      <c r="S18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6" s="5"/>
      <c r="AL1876"/>
    </row>
    <row r="1877" spans="1:38" ht="15" customHeight="1">
      <c r="A1877" s="18"/>
      <c r="B1877" s="19"/>
      <c r="C1877" s="18"/>
      <c r="D1877" s="18"/>
      <c r="E1877" s="18"/>
      <c r="F1877" s="18"/>
      <c r="G1877" s="18"/>
      <c r="H1877" s="18"/>
      <c r="I1877" s="18"/>
      <c r="J1877" s="18"/>
      <c r="K1877" s="18"/>
      <c r="L1877" s="19"/>
      <c r="M1877" s="18"/>
      <c r="N1877" s="18"/>
      <c r="O1877" s="20"/>
      <c r="P1877" s="7"/>
      <c r="Q1877" s="12">
        <f>+IF(IFERROR(VLOOKUP(Tabla3[[#This Row],[Column14]],Tabla4[[NIT]:[TOTAL CREDITO]],3,FALSE),0)="",0,IFERROR(VLOOKUP(Tabla3[[#This Row],[Column14]],Tabla4[[NIT]:[TOTAL CREDITO]],3,FALSE),0))</f>
        <v>0</v>
      </c>
      <c r="R1877" s="9">
        <f>+IFERROR(VLOOKUP(Tabla3[[#This Row],[Column14]],Tabla4[[NIT]:[TOTAL CREDITO]],6,FALSE),0)</f>
        <v>0</v>
      </c>
      <c r="S18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7" s="5"/>
      <c r="AL1877"/>
    </row>
    <row r="1878" spans="1:38" ht="15" customHeight="1">
      <c r="A1878" s="18"/>
      <c r="B1878" s="19"/>
      <c r="C1878" s="18"/>
      <c r="D1878" s="18"/>
      <c r="E1878" s="18"/>
      <c r="F1878" s="18"/>
      <c r="G1878" s="18"/>
      <c r="H1878" s="18"/>
      <c r="I1878" s="18"/>
      <c r="J1878" s="18"/>
      <c r="K1878" s="18"/>
      <c r="L1878" s="19"/>
      <c r="M1878" s="18"/>
      <c r="N1878" s="18"/>
      <c r="O1878" s="20"/>
      <c r="P1878" s="7"/>
      <c r="Q1878" s="12">
        <f>+IF(IFERROR(VLOOKUP(Tabla3[[#This Row],[Column14]],Tabla4[[NIT]:[TOTAL CREDITO]],3,FALSE),0)="",0,IFERROR(VLOOKUP(Tabla3[[#This Row],[Column14]],Tabla4[[NIT]:[TOTAL CREDITO]],3,FALSE),0))</f>
        <v>0</v>
      </c>
      <c r="R1878" s="9">
        <f>+IFERROR(VLOOKUP(Tabla3[[#This Row],[Column14]],Tabla4[[NIT]:[TOTAL CREDITO]],6,FALSE),0)</f>
        <v>0</v>
      </c>
      <c r="S18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8" s="5"/>
      <c r="AL1878"/>
    </row>
    <row r="1879" spans="1:38" ht="15" customHeight="1">
      <c r="A1879" s="18"/>
      <c r="B1879" s="19"/>
      <c r="C1879" s="18"/>
      <c r="D1879" s="18"/>
      <c r="E1879" s="18"/>
      <c r="F1879" s="18"/>
      <c r="G1879" s="18"/>
      <c r="H1879" s="18"/>
      <c r="I1879" s="18"/>
      <c r="J1879" s="18"/>
      <c r="K1879" s="18"/>
      <c r="L1879" s="19"/>
      <c r="M1879" s="18"/>
      <c r="N1879" s="18"/>
      <c r="O1879" s="20"/>
      <c r="P1879" s="7"/>
      <c r="Q1879" s="12">
        <f>+IF(IFERROR(VLOOKUP(Tabla3[[#This Row],[Column14]],Tabla4[[NIT]:[TOTAL CREDITO]],3,FALSE),0)="",0,IFERROR(VLOOKUP(Tabla3[[#This Row],[Column14]],Tabla4[[NIT]:[TOTAL CREDITO]],3,FALSE),0))</f>
        <v>0</v>
      </c>
      <c r="R1879" s="9">
        <f>+IFERROR(VLOOKUP(Tabla3[[#This Row],[Column14]],Tabla4[[NIT]:[TOTAL CREDITO]],6,FALSE),0)</f>
        <v>0</v>
      </c>
      <c r="S18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79" s="5"/>
      <c r="AL1879"/>
    </row>
    <row r="1880" spans="1:38" ht="15" customHeight="1">
      <c r="A1880" s="18"/>
      <c r="B1880" s="19"/>
      <c r="C1880" s="18"/>
      <c r="D1880" s="18"/>
      <c r="E1880" s="18"/>
      <c r="F1880" s="18"/>
      <c r="G1880" s="18"/>
      <c r="H1880" s="18"/>
      <c r="I1880" s="18"/>
      <c r="J1880" s="18"/>
      <c r="K1880" s="18"/>
      <c r="L1880" s="19"/>
      <c r="M1880" s="18"/>
      <c r="N1880" s="18"/>
      <c r="O1880" s="20"/>
      <c r="P1880" s="7"/>
      <c r="Q1880" s="12">
        <f>+IF(IFERROR(VLOOKUP(Tabla3[[#This Row],[Column14]],Tabla4[[NIT]:[TOTAL CREDITO]],3,FALSE),0)="",0,IFERROR(VLOOKUP(Tabla3[[#This Row],[Column14]],Tabla4[[NIT]:[TOTAL CREDITO]],3,FALSE),0))</f>
        <v>0</v>
      </c>
      <c r="R1880" s="9">
        <f>+IFERROR(VLOOKUP(Tabla3[[#This Row],[Column14]],Tabla4[[NIT]:[TOTAL CREDITO]],6,FALSE),0)</f>
        <v>0</v>
      </c>
      <c r="S18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0" s="5"/>
      <c r="AL1880"/>
    </row>
    <row r="1881" spans="1:38" ht="15" customHeight="1">
      <c r="A1881" s="18"/>
      <c r="B1881" s="19"/>
      <c r="C1881" s="18"/>
      <c r="D1881" s="18"/>
      <c r="E1881" s="18"/>
      <c r="F1881" s="18"/>
      <c r="G1881" s="18"/>
      <c r="H1881" s="18"/>
      <c r="I1881" s="18"/>
      <c r="J1881" s="18"/>
      <c r="K1881" s="18"/>
      <c r="L1881" s="19"/>
      <c r="M1881" s="18"/>
      <c r="N1881" s="18"/>
      <c r="O1881" s="20"/>
      <c r="P1881" s="7"/>
      <c r="Q1881" s="12">
        <f>+IF(IFERROR(VLOOKUP(Tabla3[[#This Row],[Column14]],Tabla4[[NIT]:[TOTAL CREDITO]],3,FALSE),0)="",0,IFERROR(VLOOKUP(Tabla3[[#This Row],[Column14]],Tabla4[[NIT]:[TOTAL CREDITO]],3,FALSE),0))</f>
        <v>0</v>
      </c>
      <c r="R1881" s="9">
        <f>+IFERROR(VLOOKUP(Tabla3[[#This Row],[Column14]],Tabla4[[NIT]:[TOTAL CREDITO]],6,FALSE),0)</f>
        <v>0</v>
      </c>
      <c r="S18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1" s="5"/>
      <c r="AL1881"/>
    </row>
    <row r="1882" spans="1:38" ht="15" customHeight="1">
      <c r="A1882" s="18"/>
      <c r="B1882" s="19"/>
      <c r="C1882" s="18"/>
      <c r="D1882" s="18"/>
      <c r="E1882" s="18"/>
      <c r="F1882" s="18"/>
      <c r="G1882" s="18"/>
      <c r="H1882" s="18"/>
      <c r="I1882" s="18"/>
      <c r="J1882" s="18"/>
      <c r="K1882" s="18"/>
      <c r="L1882" s="19"/>
      <c r="M1882" s="18"/>
      <c r="N1882" s="18"/>
      <c r="O1882" s="20"/>
      <c r="P1882" s="7"/>
      <c r="Q1882" s="12">
        <f>+IF(IFERROR(VLOOKUP(Tabla3[[#This Row],[Column14]],Tabla4[[NIT]:[TOTAL CREDITO]],3,FALSE),0)="",0,IFERROR(VLOOKUP(Tabla3[[#This Row],[Column14]],Tabla4[[NIT]:[TOTAL CREDITO]],3,FALSE),0))</f>
        <v>0</v>
      </c>
      <c r="R1882" s="9">
        <f>+IFERROR(VLOOKUP(Tabla3[[#This Row],[Column14]],Tabla4[[NIT]:[TOTAL CREDITO]],6,FALSE),0)</f>
        <v>0</v>
      </c>
      <c r="S18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2" s="5"/>
      <c r="AL1882"/>
    </row>
    <row r="1883" spans="1:38" ht="15" customHeight="1">
      <c r="A1883" s="18"/>
      <c r="B1883" s="19"/>
      <c r="C1883" s="18"/>
      <c r="D1883" s="18"/>
      <c r="E1883" s="18"/>
      <c r="F1883" s="18"/>
      <c r="G1883" s="18"/>
      <c r="H1883" s="18"/>
      <c r="I1883" s="18"/>
      <c r="J1883" s="18"/>
      <c r="K1883" s="18"/>
      <c r="L1883" s="19"/>
      <c r="M1883" s="18"/>
      <c r="N1883" s="18"/>
      <c r="O1883" s="20"/>
      <c r="P1883" s="7"/>
      <c r="Q1883" s="12">
        <f>+IF(IFERROR(VLOOKUP(Tabla3[[#This Row],[Column14]],Tabla4[[NIT]:[TOTAL CREDITO]],3,FALSE),0)="",0,IFERROR(VLOOKUP(Tabla3[[#This Row],[Column14]],Tabla4[[NIT]:[TOTAL CREDITO]],3,FALSE),0))</f>
        <v>0</v>
      </c>
      <c r="R1883" s="9">
        <f>+IFERROR(VLOOKUP(Tabla3[[#This Row],[Column14]],Tabla4[[NIT]:[TOTAL CREDITO]],6,FALSE),0)</f>
        <v>0</v>
      </c>
      <c r="S18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3" s="5"/>
      <c r="AL1883"/>
    </row>
    <row r="1884" spans="1:38" ht="15" customHeight="1">
      <c r="A1884" s="18"/>
      <c r="B1884" s="19"/>
      <c r="C1884" s="18"/>
      <c r="D1884" s="18"/>
      <c r="E1884" s="18"/>
      <c r="F1884" s="18"/>
      <c r="G1884" s="18"/>
      <c r="H1884" s="18"/>
      <c r="I1884" s="18"/>
      <c r="J1884" s="18"/>
      <c r="K1884" s="18"/>
      <c r="L1884" s="19"/>
      <c r="M1884" s="18"/>
      <c r="N1884" s="18"/>
      <c r="O1884" s="20"/>
      <c r="P1884" s="7"/>
      <c r="Q1884" s="12">
        <f>+IF(IFERROR(VLOOKUP(Tabla3[[#This Row],[Column14]],Tabla4[[NIT]:[TOTAL CREDITO]],3,FALSE),0)="",0,IFERROR(VLOOKUP(Tabla3[[#This Row],[Column14]],Tabla4[[NIT]:[TOTAL CREDITO]],3,FALSE),0))</f>
        <v>0</v>
      </c>
      <c r="R1884" s="9">
        <f>+IFERROR(VLOOKUP(Tabla3[[#This Row],[Column14]],Tabla4[[NIT]:[TOTAL CREDITO]],6,FALSE),0)</f>
        <v>0</v>
      </c>
      <c r="S18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4" s="5"/>
      <c r="AL1884"/>
    </row>
    <row r="1885" spans="1:38" ht="15" customHeight="1">
      <c r="A1885" s="18"/>
      <c r="B1885" s="19"/>
      <c r="C1885" s="18"/>
      <c r="D1885" s="18"/>
      <c r="E1885" s="18"/>
      <c r="F1885" s="18"/>
      <c r="G1885" s="18"/>
      <c r="H1885" s="18"/>
      <c r="I1885" s="18"/>
      <c r="J1885" s="18"/>
      <c r="K1885" s="18"/>
      <c r="L1885" s="19"/>
      <c r="M1885" s="18"/>
      <c r="N1885" s="18"/>
      <c r="O1885" s="20"/>
      <c r="P1885" s="7"/>
      <c r="Q1885" s="12">
        <f>+IF(IFERROR(VLOOKUP(Tabla3[[#This Row],[Column14]],Tabla4[[NIT]:[TOTAL CREDITO]],3,FALSE),0)="",0,IFERROR(VLOOKUP(Tabla3[[#This Row],[Column14]],Tabla4[[NIT]:[TOTAL CREDITO]],3,FALSE),0))</f>
        <v>0</v>
      </c>
      <c r="R1885" s="9">
        <f>+IFERROR(VLOOKUP(Tabla3[[#This Row],[Column14]],Tabla4[[NIT]:[TOTAL CREDITO]],6,FALSE),0)</f>
        <v>0</v>
      </c>
      <c r="S18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5" s="5"/>
      <c r="AL1885"/>
    </row>
    <row r="1886" spans="1:38" ht="15" customHeight="1">
      <c r="A1886" s="18"/>
      <c r="B1886" s="19"/>
      <c r="C1886" s="18"/>
      <c r="D1886" s="18"/>
      <c r="E1886" s="18"/>
      <c r="F1886" s="18"/>
      <c r="G1886" s="18"/>
      <c r="H1886" s="18"/>
      <c r="I1886" s="18"/>
      <c r="J1886" s="18"/>
      <c r="K1886" s="18"/>
      <c r="L1886" s="19"/>
      <c r="M1886" s="18"/>
      <c r="N1886" s="18"/>
      <c r="O1886" s="20"/>
      <c r="P1886" s="7"/>
      <c r="Q1886" s="12">
        <f>+IF(IFERROR(VLOOKUP(Tabla3[[#This Row],[Column14]],Tabla4[[NIT]:[TOTAL CREDITO]],3,FALSE),0)="",0,IFERROR(VLOOKUP(Tabla3[[#This Row],[Column14]],Tabla4[[NIT]:[TOTAL CREDITO]],3,FALSE),0))</f>
        <v>0</v>
      </c>
      <c r="R1886" s="9">
        <f>+IFERROR(VLOOKUP(Tabla3[[#This Row],[Column14]],Tabla4[[NIT]:[TOTAL CREDITO]],6,FALSE),0)</f>
        <v>0</v>
      </c>
      <c r="S18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6" s="5"/>
      <c r="AL1886"/>
    </row>
    <row r="1887" spans="1:38" ht="15" customHeight="1">
      <c r="A1887" s="18"/>
      <c r="B1887" s="19"/>
      <c r="C1887" s="18"/>
      <c r="D1887" s="18"/>
      <c r="E1887" s="18"/>
      <c r="F1887" s="18"/>
      <c r="G1887" s="18"/>
      <c r="H1887" s="18"/>
      <c r="I1887" s="18"/>
      <c r="J1887" s="18"/>
      <c r="K1887" s="18"/>
      <c r="L1887" s="19"/>
      <c r="M1887" s="18"/>
      <c r="N1887" s="18"/>
      <c r="O1887" s="20"/>
      <c r="P1887" s="7"/>
      <c r="Q1887" s="12">
        <f>+IF(IFERROR(VLOOKUP(Tabla3[[#This Row],[Column14]],Tabla4[[NIT]:[TOTAL CREDITO]],3,FALSE),0)="",0,IFERROR(VLOOKUP(Tabla3[[#This Row],[Column14]],Tabla4[[NIT]:[TOTAL CREDITO]],3,FALSE),0))</f>
        <v>0</v>
      </c>
      <c r="R1887" s="9">
        <f>+IFERROR(VLOOKUP(Tabla3[[#This Row],[Column14]],Tabla4[[NIT]:[TOTAL CREDITO]],6,FALSE),0)</f>
        <v>0</v>
      </c>
      <c r="S18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7" s="5"/>
      <c r="AL1887"/>
    </row>
    <row r="1888" spans="1:38" ht="15" customHeight="1">
      <c r="A1888" s="18"/>
      <c r="B1888" s="19"/>
      <c r="C1888" s="18"/>
      <c r="D1888" s="18"/>
      <c r="E1888" s="18"/>
      <c r="F1888" s="18"/>
      <c r="G1888" s="18"/>
      <c r="H1888" s="18"/>
      <c r="I1888" s="18"/>
      <c r="J1888" s="18"/>
      <c r="K1888" s="18"/>
      <c r="L1888" s="19"/>
      <c r="M1888" s="18"/>
      <c r="N1888" s="18"/>
      <c r="O1888" s="20"/>
      <c r="P1888" s="7"/>
      <c r="Q1888" s="12">
        <f>+IF(IFERROR(VLOOKUP(Tabla3[[#This Row],[Column14]],Tabla4[[NIT]:[TOTAL CREDITO]],3,FALSE),0)="",0,IFERROR(VLOOKUP(Tabla3[[#This Row],[Column14]],Tabla4[[NIT]:[TOTAL CREDITO]],3,FALSE),0))</f>
        <v>0</v>
      </c>
      <c r="R1888" s="9">
        <f>+IFERROR(VLOOKUP(Tabla3[[#This Row],[Column14]],Tabla4[[NIT]:[TOTAL CREDITO]],6,FALSE),0)</f>
        <v>0</v>
      </c>
      <c r="S18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8" s="5"/>
      <c r="AL1888"/>
    </row>
    <row r="1889" spans="1:38" ht="15" customHeight="1">
      <c r="A1889" s="18"/>
      <c r="B1889" s="19"/>
      <c r="C1889" s="18"/>
      <c r="D1889" s="18"/>
      <c r="E1889" s="18"/>
      <c r="F1889" s="18"/>
      <c r="G1889" s="18"/>
      <c r="H1889" s="18"/>
      <c r="I1889" s="18"/>
      <c r="J1889" s="18"/>
      <c r="K1889" s="18"/>
      <c r="L1889" s="19"/>
      <c r="M1889" s="18"/>
      <c r="N1889" s="18"/>
      <c r="O1889" s="20"/>
      <c r="P1889" s="7"/>
      <c r="Q1889" s="12">
        <f>+IF(IFERROR(VLOOKUP(Tabla3[[#This Row],[Column14]],Tabla4[[NIT]:[TOTAL CREDITO]],3,FALSE),0)="",0,IFERROR(VLOOKUP(Tabla3[[#This Row],[Column14]],Tabla4[[NIT]:[TOTAL CREDITO]],3,FALSE),0))</f>
        <v>0</v>
      </c>
      <c r="R1889" s="9">
        <f>+IFERROR(VLOOKUP(Tabla3[[#This Row],[Column14]],Tabla4[[NIT]:[TOTAL CREDITO]],6,FALSE),0)</f>
        <v>0</v>
      </c>
      <c r="S18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89" s="5"/>
      <c r="AL1889"/>
    </row>
    <row r="1890" spans="1:38" ht="15" customHeight="1">
      <c r="A1890" s="18"/>
      <c r="B1890" s="19"/>
      <c r="C1890" s="18"/>
      <c r="D1890" s="18"/>
      <c r="E1890" s="18"/>
      <c r="F1890" s="18"/>
      <c r="G1890" s="18"/>
      <c r="H1890" s="18"/>
      <c r="I1890" s="18"/>
      <c r="J1890" s="18"/>
      <c r="K1890" s="18"/>
      <c r="L1890" s="19"/>
      <c r="M1890" s="18"/>
      <c r="N1890" s="18"/>
      <c r="O1890" s="20"/>
      <c r="P1890" s="7"/>
      <c r="Q1890" s="12">
        <f>+IF(IFERROR(VLOOKUP(Tabla3[[#This Row],[Column14]],Tabla4[[NIT]:[TOTAL CREDITO]],3,FALSE),0)="",0,IFERROR(VLOOKUP(Tabla3[[#This Row],[Column14]],Tabla4[[NIT]:[TOTAL CREDITO]],3,FALSE),0))</f>
        <v>0</v>
      </c>
      <c r="R1890" s="9">
        <f>+IFERROR(VLOOKUP(Tabla3[[#This Row],[Column14]],Tabla4[[NIT]:[TOTAL CREDITO]],6,FALSE),0)</f>
        <v>0</v>
      </c>
      <c r="S18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0" s="5"/>
      <c r="AL1890"/>
    </row>
    <row r="1891" spans="1:38" ht="15" customHeight="1">
      <c r="A1891" s="18"/>
      <c r="B1891" s="19"/>
      <c r="C1891" s="18"/>
      <c r="D1891" s="18"/>
      <c r="E1891" s="18"/>
      <c r="F1891" s="18"/>
      <c r="G1891" s="18"/>
      <c r="H1891" s="18"/>
      <c r="I1891" s="18"/>
      <c r="J1891" s="18"/>
      <c r="K1891" s="18"/>
      <c r="L1891" s="19"/>
      <c r="M1891" s="18"/>
      <c r="N1891" s="18"/>
      <c r="O1891" s="20"/>
      <c r="P1891" s="7"/>
      <c r="Q1891" s="12">
        <f>+IF(IFERROR(VLOOKUP(Tabla3[[#This Row],[Column14]],Tabla4[[NIT]:[TOTAL CREDITO]],3,FALSE),0)="",0,IFERROR(VLOOKUP(Tabla3[[#This Row],[Column14]],Tabla4[[NIT]:[TOTAL CREDITO]],3,FALSE),0))</f>
        <v>0</v>
      </c>
      <c r="R1891" s="9">
        <f>+IFERROR(VLOOKUP(Tabla3[[#This Row],[Column14]],Tabla4[[NIT]:[TOTAL CREDITO]],6,FALSE),0)</f>
        <v>0</v>
      </c>
      <c r="S18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1" s="5"/>
      <c r="AL1891"/>
    </row>
    <row r="1892" spans="1:38" ht="15" customHeight="1">
      <c r="A1892" s="18"/>
      <c r="B1892" s="19"/>
      <c r="C1892" s="18"/>
      <c r="D1892" s="18"/>
      <c r="E1892" s="18"/>
      <c r="F1892" s="18"/>
      <c r="G1892" s="18"/>
      <c r="H1892" s="18"/>
      <c r="I1892" s="18"/>
      <c r="J1892" s="18"/>
      <c r="K1892" s="18"/>
      <c r="L1892" s="19"/>
      <c r="M1892" s="18"/>
      <c r="N1892" s="18"/>
      <c r="O1892" s="20"/>
      <c r="P1892" s="7"/>
      <c r="Q1892" s="12">
        <f>+IF(IFERROR(VLOOKUP(Tabla3[[#This Row],[Column14]],Tabla4[[NIT]:[TOTAL CREDITO]],3,FALSE),0)="",0,IFERROR(VLOOKUP(Tabla3[[#This Row],[Column14]],Tabla4[[NIT]:[TOTAL CREDITO]],3,FALSE),0))</f>
        <v>0</v>
      </c>
      <c r="R1892" s="9">
        <f>+IFERROR(VLOOKUP(Tabla3[[#This Row],[Column14]],Tabla4[[NIT]:[TOTAL CREDITO]],6,FALSE),0)</f>
        <v>0</v>
      </c>
      <c r="S18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2" s="5"/>
      <c r="AL1892"/>
    </row>
    <row r="1893" spans="1:38" ht="15" customHeight="1">
      <c r="A1893" s="18"/>
      <c r="B1893" s="19"/>
      <c r="C1893" s="18"/>
      <c r="D1893" s="18"/>
      <c r="E1893" s="18"/>
      <c r="F1893" s="18"/>
      <c r="G1893" s="18"/>
      <c r="H1893" s="18"/>
      <c r="I1893" s="18"/>
      <c r="J1893" s="18"/>
      <c r="K1893" s="18"/>
      <c r="L1893" s="19"/>
      <c r="M1893" s="18"/>
      <c r="N1893" s="18"/>
      <c r="O1893" s="20"/>
      <c r="P1893" s="7"/>
      <c r="Q1893" s="12">
        <f>+IF(IFERROR(VLOOKUP(Tabla3[[#This Row],[Column14]],Tabla4[[NIT]:[TOTAL CREDITO]],3,FALSE),0)="",0,IFERROR(VLOOKUP(Tabla3[[#This Row],[Column14]],Tabla4[[NIT]:[TOTAL CREDITO]],3,FALSE),0))</f>
        <v>0</v>
      </c>
      <c r="R1893" s="9">
        <f>+IFERROR(VLOOKUP(Tabla3[[#This Row],[Column14]],Tabla4[[NIT]:[TOTAL CREDITO]],6,FALSE),0)</f>
        <v>0</v>
      </c>
      <c r="S18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3" s="5"/>
      <c r="AL1893"/>
    </row>
    <row r="1894" spans="1:38" ht="15" customHeight="1">
      <c r="A1894" s="18"/>
      <c r="B1894" s="19"/>
      <c r="C1894" s="18"/>
      <c r="D1894" s="18"/>
      <c r="E1894" s="18"/>
      <c r="F1894" s="18"/>
      <c r="G1894" s="18"/>
      <c r="H1894" s="18"/>
      <c r="I1894" s="18"/>
      <c r="J1894" s="18"/>
      <c r="K1894" s="18"/>
      <c r="L1894" s="19"/>
      <c r="M1894" s="18"/>
      <c r="N1894" s="18"/>
      <c r="O1894" s="20"/>
      <c r="P1894" s="7"/>
      <c r="Q1894" s="12">
        <f>+IF(IFERROR(VLOOKUP(Tabla3[[#This Row],[Column14]],Tabla4[[NIT]:[TOTAL CREDITO]],3,FALSE),0)="",0,IFERROR(VLOOKUP(Tabla3[[#This Row],[Column14]],Tabla4[[NIT]:[TOTAL CREDITO]],3,FALSE),0))</f>
        <v>0</v>
      </c>
      <c r="R1894" s="9">
        <f>+IFERROR(VLOOKUP(Tabla3[[#This Row],[Column14]],Tabla4[[NIT]:[TOTAL CREDITO]],6,FALSE),0)</f>
        <v>0</v>
      </c>
      <c r="S18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4" s="5"/>
      <c r="AL1894"/>
    </row>
    <row r="1895" spans="1:38" ht="15" customHeight="1">
      <c r="A1895" s="18"/>
      <c r="B1895" s="19"/>
      <c r="C1895" s="18"/>
      <c r="D1895" s="18"/>
      <c r="E1895" s="18"/>
      <c r="F1895" s="18"/>
      <c r="G1895" s="18"/>
      <c r="H1895" s="18"/>
      <c r="I1895" s="18"/>
      <c r="J1895" s="18"/>
      <c r="K1895" s="18"/>
      <c r="L1895" s="19"/>
      <c r="M1895" s="18"/>
      <c r="N1895" s="18"/>
      <c r="O1895" s="20"/>
      <c r="P1895" s="7"/>
      <c r="Q1895" s="12">
        <f>+IF(IFERROR(VLOOKUP(Tabla3[[#This Row],[Column14]],Tabla4[[NIT]:[TOTAL CREDITO]],3,FALSE),0)="",0,IFERROR(VLOOKUP(Tabla3[[#This Row],[Column14]],Tabla4[[NIT]:[TOTAL CREDITO]],3,FALSE),0))</f>
        <v>0</v>
      </c>
      <c r="R1895" s="9">
        <f>+IFERROR(VLOOKUP(Tabla3[[#This Row],[Column14]],Tabla4[[NIT]:[TOTAL CREDITO]],6,FALSE),0)</f>
        <v>0</v>
      </c>
      <c r="S18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5" s="5"/>
      <c r="AL1895"/>
    </row>
    <row r="1896" spans="1:38" ht="15" customHeight="1">
      <c r="A1896" s="18"/>
      <c r="B1896" s="19"/>
      <c r="C1896" s="18"/>
      <c r="D1896" s="18"/>
      <c r="E1896" s="18"/>
      <c r="F1896" s="18"/>
      <c r="G1896" s="18"/>
      <c r="H1896" s="18"/>
      <c r="I1896" s="18"/>
      <c r="J1896" s="18"/>
      <c r="K1896" s="18"/>
      <c r="L1896" s="19"/>
      <c r="M1896" s="18"/>
      <c r="N1896" s="18"/>
      <c r="O1896" s="20"/>
      <c r="P1896" s="7"/>
      <c r="Q1896" s="12">
        <f>+IF(IFERROR(VLOOKUP(Tabla3[[#This Row],[Column14]],Tabla4[[NIT]:[TOTAL CREDITO]],3,FALSE),0)="",0,IFERROR(VLOOKUP(Tabla3[[#This Row],[Column14]],Tabla4[[NIT]:[TOTAL CREDITO]],3,FALSE),0))</f>
        <v>0</v>
      </c>
      <c r="R1896" s="9">
        <f>+IFERROR(VLOOKUP(Tabla3[[#This Row],[Column14]],Tabla4[[NIT]:[TOTAL CREDITO]],6,FALSE),0)</f>
        <v>0</v>
      </c>
      <c r="S18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6" s="5"/>
      <c r="AL1896"/>
    </row>
    <row r="1897" spans="1:38" ht="15" customHeight="1">
      <c r="A1897" s="18"/>
      <c r="B1897" s="19"/>
      <c r="C1897" s="18"/>
      <c r="D1897" s="18"/>
      <c r="E1897" s="18"/>
      <c r="F1897" s="18"/>
      <c r="G1897" s="18"/>
      <c r="H1897" s="18"/>
      <c r="I1897" s="18"/>
      <c r="J1897" s="18"/>
      <c r="K1897" s="18"/>
      <c r="L1897" s="19"/>
      <c r="M1897" s="18"/>
      <c r="N1897" s="18"/>
      <c r="O1897" s="20"/>
      <c r="P1897" s="7"/>
      <c r="Q1897" s="12">
        <f>+IF(IFERROR(VLOOKUP(Tabla3[[#This Row],[Column14]],Tabla4[[NIT]:[TOTAL CREDITO]],3,FALSE),0)="",0,IFERROR(VLOOKUP(Tabla3[[#This Row],[Column14]],Tabla4[[NIT]:[TOTAL CREDITO]],3,FALSE),0))</f>
        <v>0</v>
      </c>
      <c r="R1897" s="9">
        <f>+IFERROR(VLOOKUP(Tabla3[[#This Row],[Column14]],Tabla4[[NIT]:[TOTAL CREDITO]],6,FALSE),0)</f>
        <v>0</v>
      </c>
      <c r="S18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7" s="5"/>
      <c r="AL1897"/>
    </row>
    <row r="1898" spans="1:38" ht="15" customHeight="1">
      <c r="A1898" s="18"/>
      <c r="B1898" s="19"/>
      <c r="C1898" s="18"/>
      <c r="D1898" s="18"/>
      <c r="E1898" s="18"/>
      <c r="F1898" s="18"/>
      <c r="G1898" s="18"/>
      <c r="H1898" s="18"/>
      <c r="I1898" s="18"/>
      <c r="J1898" s="18"/>
      <c r="K1898" s="18"/>
      <c r="L1898" s="19"/>
      <c r="M1898" s="18"/>
      <c r="N1898" s="18"/>
      <c r="O1898" s="20"/>
      <c r="P1898" s="7"/>
      <c r="Q1898" s="12">
        <f>+IF(IFERROR(VLOOKUP(Tabla3[[#This Row],[Column14]],Tabla4[[NIT]:[TOTAL CREDITO]],3,FALSE),0)="",0,IFERROR(VLOOKUP(Tabla3[[#This Row],[Column14]],Tabla4[[NIT]:[TOTAL CREDITO]],3,FALSE),0))</f>
        <v>0</v>
      </c>
      <c r="R1898" s="9">
        <f>+IFERROR(VLOOKUP(Tabla3[[#This Row],[Column14]],Tabla4[[NIT]:[TOTAL CREDITO]],6,FALSE),0)</f>
        <v>0</v>
      </c>
      <c r="S18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8" s="5"/>
      <c r="AL1898"/>
    </row>
    <row r="1899" spans="1:38" ht="15" customHeight="1">
      <c r="A1899" s="18"/>
      <c r="B1899" s="19"/>
      <c r="C1899" s="18"/>
      <c r="D1899" s="18"/>
      <c r="E1899" s="18"/>
      <c r="F1899" s="18"/>
      <c r="G1899" s="18"/>
      <c r="H1899" s="18"/>
      <c r="I1899" s="18"/>
      <c r="J1899" s="18"/>
      <c r="K1899" s="18"/>
      <c r="L1899" s="19"/>
      <c r="M1899" s="18"/>
      <c r="N1899" s="18"/>
      <c r="O1899" s="20"/>
      <c r="P1899" s="7"/>
      <c r="Q1899" s="12">
        <f>+IF(IFERROR(VLOOKUP(Tabla3[[#This Row],[Column14]],Tabla4[[NIT]:[TOTAL CREDITO]],3,FALSE),0)="",0,IFERROR(VLOOKUP(Tabla3[[#This Row],[Column14]],Tabla4[[NIT]:[TOTAL CREDITO]],3,FALSE),0))</f>
        <v>0</v>
      </c>
      <c r="R1899" s="9">
        <f>+IFERROR(VLOOKUP(Tabla3[[#This Row],[Column14]],Tabla4[[NIT]:[TOTAL CREDITO]],6,FALSE),0)</f>
        <v>0</v>
      </c>
      <c r="S18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899" s="5"/>
      <c r="AL1899"/>
    </row>
    <row r="1900" spans="1:38" ht="15" customHeight="1">
      <c r="A1900" s="18"/>
      <c r="B1900" s="19"/>
      <c r="C1900" s="18"/>
      <c r="D1900" s="18"/>
      <c r="E1900" s="18"/>
      <c r="F1900" s="18"/>
      <c r="G1900" s="18"/>
      <c r="H1900" s="18"/>
      <c r="I1900" s="18"/>
      <c r="J1900" s="18"/>
      <c r="K1900" s="18"/>
      <c r="L1900" s="19"/>
      <c r="M1900" s="18"/>
      <c r="N1900" s="18"/>
      <c r="O1900" s="20"/>
      <c r="P1900" s="7"/>
      <c r="Q1900" s="12">
        <f>+IF(IFERROR(VLOOKUP(Tabla3[[#This Row],[Column14]],Tabla4[[NIT]:[TOTAL CREDITO]],3,FALSE),0)="",0,IFERROR(VLOOKUP(Tabla3[[#This Row],[Column14]],Tabla4[[NIT]:[TOTAL CREDITO]],3,FALSE),0))</f>
        <v>0</v>
      </c>
      <c r="R1900" s="9">
        <f>+IFERROR(VLOOKUP(Tabla3[[#This Row],[Column14]],Tabla4[[NIT]:[TOTAL CREDITO]],6,FALSE),0)</f>
        <v>0</v>
      </c>
      <c r="S19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0" s="5"/>
      <c r="AL1900"/>
    </row>
    <row r="1901" spans="1:38" ht="15" customHeight="1">
      <c r="A1901" s="18"/>
      <c r="B1901" s="19"/>
      <c r="C1901" s="18"/>
      <c r="D1901" s="18"/>
      <c r="E1901" s="18"/>
      <c r="F1901" s="18"/>
      <c r="G1901" s="18"/>
      <c r="H1901" s="18"/>
      <c r="I1901" s="18"/>
      <c r="J1901" s="18"/>
      <c r="K1901" s="18"/>
      <c r="L1901" s="19"/>
      <c r="M1901" s="18"/>
      <c r="N1901" s="18"/>
      <c r="O1901" s="20"/>
      <c r="P1901" s="7"/>
      <c r="Q1901" s="12">
        <f>+IF(IFERROR(VLOOKUP(Tabla3[[#This Row],[Column14]],Tabla4[[NIT]:[TOTAL CREDITO]],3,FALSE),0)="",0,IFERROR(VLOOKUP(Tabla3[[#This Row],[Column14]],Tabla4[[NIT]:[TOTAL CREDITO]],3,FALSE),0))</f>
        <v>0</v>
      </c>
      <c r="R1901" s="9">
        <f>+IFERROR(VLOOKUP(Tabla3[[#This Row],[Column14]],Tabla4[[NIT]:[TOTAL CREDITO]],6,FALSE),0)</f>
        <v>0</v>
      </c>
      <c r="S19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1" s="5"/>
      <c r="AL1901"/>
    </row>
    <row r="1902" spans="1:38" ht="15" customHeight="1">
      <c r="A1902" s="18"/>
      <c r="B1902" s="19"/>
      <c r="C1902" s="18"/>
      <c r="D1902" s="18"/>
      <c r="E1902" s="18"/>
      <c r="F1902" s="18"/>
      <c r="G1902" s="18"/>
      <c r="H1902" s="18"/>
      <c r="I1902" s="18"/>
      <c r="J1902" s="18"/>
      <c r="K1902" s="18"/>
      <c r="L1902" s="19"/>
      <c r="M1902" s="18"/>
      <c r="N1902" s="18"/>
      <c r="O1902" s="20"/>
      <c r="P1902" s="7"/>
      <c r="Q1902" s="12">
        <f>+IF(IFERROR(VLOOKUP(Tabla3[[#This Row],[Column14]],Tabla4[[NIT]:[TOTAL CREDITO]],3,FALSE),0)="",0,IFERROR(VLOOKUP(Tabla3[[#This Row],[Column14]],Tabla4[[NIT]:[TOTAL CREDITO]],3,FALSE),0))</f>
        <v>0</v>
      </c>
      <c r="R1902" s="9">
        <f>+IFERROR(VLOOKUP(Tabla3[[#This Row],[Column14]],Tabla4[[NIT]:[TOTAL CREDITO]],6,FALSE),0)</f>
        <v>0</v>
      </c>
      <c r="S19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2" s="5"/>
      <c r="AL1902"/>
    </row>
    <row r="1903" spans="1:38" ht="15" customHeight="1">
      <c r="A1903" s="18"/>
      <c r="B1903" s="19"/>
      <c r="C1903" s="18"/>
      <c r="D1903" s="18"/>
      <c r="E1903" s="18"/>
      <c r="F1903" s="18"/>
      <c r="G1903" s="18"/>
      <c r="H1903" s="18"/>
      <c r="I1903" s="18"/>
      <c r="J1903" s="18"/>
      <c r="K1903" s="18"/>
      <c r="L1903" s="19"/>
      <c r="M1903" s="18"/>
      <c r="N1903" s="18"/>
      <c r="O1903" s="20"/>
      <c r="P1903" s="7"/>
      <c r="Q1903" s="12">
        <f>+IF(IFERROR(VLOOKUP(Tabla3[[#This Row],[Column14]],Tabla4[[NIT]:[TOTAL CREDITO]],3,FALSE),0)="",0,IFERROR(VLOOKUP(Tabla3[[#This Row],[Column14]],Tabla4[[NIT]:[TOTAL CREDITO]],3,FALSE),0))</f>
        <v>0</v>
      </c>
      <c r="R1903" s="9">
        <f>+IFERROR(VLOOKUP(Tabla3[[#This Row],[Column14]],Tabla4[[NIT]:[TOTAL CREDITO]],6,FALSE),0)</f>
        <v>0</v>
      </c>
      <c r="S19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3" s="5"/>
      <c r="AL1903"/>
    </row>
    <row r="1904" spans="1:38" ht="15" customHeight="1">
      <c r="A1904" s="18"/>
      <c r="B1904" s="19"/>
      <c r="C1904" s="18"/>
      <c r="D1904" s="18"/>
      <c r="E1904" s="18"/>
      <c r="F1904" s="18"/>
      <c r="G1904" s="18"/>
      <c r="H1904" s="18"/>
      <c r="I1904" s="18"/>
      <c r="J1904" s="18"/>
      <c r="K1904" s="18"/>
      <c r="L1904" s="19"/>
      <c r="M1904" s="18"/>
      <c r="N1904" s="18"/>
      <c r="O1904" s="20"/>
      <c r="P1904" s="7"/>
      <c r="Q1904" s="12">
        <f>+IF(IFERROR(VLOOKUP(Tabla3[[#This Row],[Column14]],Tabla4[[NIT]:[TOTAL CREDITO]],3,FALSE),0)="",0,IFERROR(VLOOKUP(Tabla3[[#This Row],[Column14]],Tabla4[[NIT]:[TOTAL CREDITO]],3,FALSE),0))</f>
        <v>0</v>
      </c>
      <c r="R1904" s="9">
        <f>+IFERROR(VLOOKUP(Tabla3[[#This Row],[Column14]],Tabla4[[NIT]:[TOTAL CREDITO]],6,FALSE),0)</f>
        <v>0</v>
      </c>
      <c r="S19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4" s="5"/>
      <c r="AL1904"/>
    </row>
    <row r="1905" spans="1:38" ht="15" customHeight="1">
      <c r="A1905" s="18"/>
      <c r="B1905" s="19"/>
      <c r="C1905" s="18"/>
      <c r="D1905" s="18"/>
      <c r="E1905" s="18"/>
      <c r="F1905" s="18"/>
      <c r="G1905" s="18"/>
      <c r="H1905" s="18"/>
      <c r="I1905" s="18"/>
      <c r="J1905" s="18"/>
      <c r="K1905" s="18"/>
      <c r="L1905" s="19"/>
      <c r="M1905" s="18"/>
      <c r="N1905" s="18"/>
      <c r="O1905" s="20"/>
      <c r="P1905" s="7"/>
      <c r="Q1905" s="12">
        <f>+IF(IFERROR(VLOOKUP(Tabla3[[#This Row],[Column14]],Tabla4[[NIT]:[TOTAL CREDITO]],3,FALSE),0)="",0,IFERROR(VLOOKUP(Tabla3[[#This Row],[Column14]],Tabla4[[NIT]:[TOTAL CREDITO]],3,FALSE),0))</f>
        <v>0</v>
      </c>
      <c r="R1905" s="9">
        <f>+IFERROR(VLOOKUP(Tabla3[[#This Row],[Column14]],Tabla4[[NIT]:[TOTAL CREDITO]],6,FALSE),0)</f>
        <v>0</v>
      </c>
      <c r="S19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5" s="5"/>
      <c r="AL1905"/>
    </row>
    <row r="1906" spans="1:38" ht="15" customHeight="1">
      <c r="A1906" s="18"/>
      <c r="B1906" s="19"/>
      <c r="C1906" s="18"/>
      <c r="D1906" s="18"/>
      <c r="E1906" s="18"/>
      <c r="F1906" s="18"/>
      <c r="G1906" s="18"/>
      <c r="H1906" s="18"/>
      <c r="I1906" s="18"/>
      <c r="J1906" s="18"/>
      <c r="K1906" s="18"/>
      <c r="L1906" s="19"/>
      <c r="M1906" s="18"/>
      <c r="N1906" s="18"/>
      <c r="O1906" s="20"/>
      <c r="P1906" s="7"/>
      <c r="Q1906" s="12">
        <f>+IF(IFERROR(VLOOKUP(Tabla3[[#This Row],[Column14]],Tabla4[[NIT]:[TOTAL CREDITO]],3,FALSE),0)="",0,IFERROR(VLOOKUP(Tabla3[[#This Row],[Column14]],Tabla4[[NIT]:[TOTAL CREDITO]],3,FALSE),0))</f>
        <v>0</v>
      </c>
      <c r="R1906" s="9">
        <f>+IFERROR(VLOOKUP(Tabla3[[#This Row],[Column14]],Tabla4[[NIT]:[TOTAL CREDITO]],6,FALSE),0)</f>
        <v>0</v>
      </c>
      <c r="S19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6" s="5"/>
      <c r="AL1906"/>
    </row>
    <row r="1907" spans="1:38" ht="15" customHeight="1">
      <c r="A1907" s="18"/>
      <c r="B1907" s="19"/>
      <c r="C1907" s="18"/>
      <c r="D1907" s="18"/>
      <c r="E1907" s="18"/>
      <c r="F1907" s="18"/>
      <c r="G1907" s="18"/>
      <c r="H1907" s="18"/>
      <c r="I1907" s="18"/>
      <c r="J1907" s="18"/>
      <c r="K1907" s="18"/>
      <c r="L1907" s="19"/>
      <c r="M1907" s="18"/>
      <c r="N1907" s="18"/>
      <c r="O1907" s="20"/>
      <c r="P1907" s="7"/>
      <c r="Q1907" s="12">
        <f>+IF(IFERROR(VLOOKUP(Tabla3[[#This Row],[Column14]],Tabla4[[NIT]:[TOTAL CREDITO]],3,FALSE),0)="",0,IFERROR(VLOOKUP(Tabla3[[#This Row],[Column14]],Tabla4[[NIT]:[TOTAL CREDITO]],3,FALSE),0))</f>
        <v>0</v>
      </c>
      <c r="R1907" s="9">
        <f>+IFERROR(VLOOKUP(Tabla3[[#This Row],[Column14]],Tabla4[[NIT]:[TOTAL CREDITO]],6,FALSE),0)</f>
        <v>0</v>
      </c>
      <c r="S19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7" s="5"/>
      <c r="AL1907"/>
    </row>
    <row r="1908" spans="1:38" ht="15" customHeight="1">
      <c r="A1908" s="18"/>
      <c r="B1908" s="19"/>
      <c r="C1908" s="18"/>
      <c r="D1908" s="18"/>
      <c r="E1908" s="18"/>
      <c r="F1908" s="18"/>
      <c r="G1908" s="18"/>
      <c r="H1908" s="18"/>
      <c r="I1908" s="18"/>
      <c r="J1908" s="18"/>
      <c r="K1908" s="18"/>
      <c r="L1908" s="19"/>
      <c r="M1908" s="18"/>
      <c r="N1908" s="18"/>
      <c r="O1908" s="20"/>
      <c r="P1908" s="7"/>
      <c r="Q1908" s="12">
        <f>+IF(IFERROR(VLOOKUP(Tabla3[[#This Row],[Column14]],Tabla4[[NIT]:[TOTAL CREDITO]],3,FALSE),0)="",0,IFERROR(VLOOKUP(Tabla3[[#This Row],[Column14]],Tabla4[[NIT]:[TOTAL CREDITO]],3,FALSE),0))</f>
        <v>0</v>
      </c>
      <c r="R1908" s="9">
        <f>+IFERROR(VLOOKUP(Tabla3[[#This Row],[Column14]],Tabla4[[NIT]:[TOTAL CREDITO]],6,FALSE),0)</f>
        <v>0</v>
      </c>
      <c r="S19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8" s="5"/>
      <c r="AL1908"/>
    </row>
    <row r="1909" spans="1:38" ht="15" customHeight="1">
      <c r="A1909" s="18"/>
      <c r="B1909" s="19"/>
      <c r="C1909" s="18"/>
      <c r="D1909" s="18"/>
      <c r="E1909" s="18"/>
      <c r="F1909" s="18"/>
      <c r="G1909" s="18"/>
      <c r="H1909" s="18"/>
      <c r="I1909" s="18"/>
      <c r="J1909" s="18"/>
      <c r="K1909" s="18"/>
      <c r="L1909" s="19"/>
      <c r="M1909" s="18"/>
      <c r="N1909" s="18"/>
      <c r="O1909" s="20"/>
      <c r="P1909" s="7"/>
      <c r="Q1909" s="12">
        <f>+IF(IFERROR(VLOOKUP(Tabla3[[#This Row],[Column14]],Tabla4[[NIT]:[TOTAL CREDITO]],3,FALSE),0)="",0,IFERROR(VLOOKUP(Tabla3[[#This Row],[Column14]],Tabla4[[NIT]:[TOTAL CREDITO]],3,FALSE),0))</f>
        <v>0</v>
      </c>
      <c r="R1909" s="9">
        <f>+IFERROR(VLOOKUP(Tabla3[[#This Row],[Column14]],Tabla4[[NIT]:[TOTAL CREDITO]],6,FALSE),0)</f>
        <v>0</v>
      </c>
      <c r="S19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09" s="5"/>
      <c r="AL1909"/>
    </row>
    <row r="1910" spans="1:38" ht="15" customHeight="1">
      <c r="A1910" s="18"/>
      <c r="B1910" s="19"/>
      <c r="C1910" s="18"/>
      <c r="D1910" s="18"/>
      <c r="E1910" s="18"/>
      <c r="F1910" s="18"/>
      <c r="G1910" s="18"/>
      <c r="H1910" s="18"/>
      <c r="I1910" s="18"/>
      <c r="J1910" s="18"/>
      <c r="K1910" s="18"/>
      <c r="L1910" s="19"/>
      <c r="M1910" s="18"/>
      <c r="N1910" s="18"/>
      <c r="O1910" s="20"/>
      <c r="P1910" s="7"/>
      <c r="Q1910" s="12">
        <f>+IF(IFERROR(VLOOKUP(Tabla3[[#This Row],[Column14]],Tabla4[[NIT]:[TOTAL CREDITO]],3,FALSE),0)="",0,IFERROR(VLOOKUP(Tabla3[[#This Row],[Column14]],Tabla4[[NIT]:[TOTAL CREDITO]],3,FALSE),0))</f>
        <v>0</v>
      </c>
      <c r="R1910" s="9">
        <f>+IFERROR(VLOOKUP(Tabla3[[#This Row],[Column14]],Tabla4[[NIT]:[TOTAL CREDITO]],6,FALSE),0)</f>
        <v>0</v>
      </c>
      <c r="S19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0" s="5"/>
      <c r="AL1910"/>
    </row>
    <row r="1911" spans="1:38" ht="15" customHeight="1">
      <c r="A1911" s="18"/>
      <c r="B1911" s="19"/>
      <c r="C1911" s="18"/>
      <c r="D1911" s="18"/>
      <c r="E1911" s="18"/>
      <c r="F1911" s="18"/>
      <c r="G1911" s="18"/>
      <c r="H1911" s="18"/>
      <c r="I1911" s="18"/>
      <c r="J1911" s="18"/>
      <c r="K1911" s="18"/>
      <c r="L1911" s="19"/>
      <c r="M1911" s="18"/>
      <c r="N1911" s="18"/>
      <c r="O1911" s="20"/>
      <c r="P1911" s="7"/>
      <c r="Q1911" s="12">
        <f>+IF(IFERROR(VLOOKUP(Tabla3[[#This Row],[Column14]],Tabla4[[NIT]:[TOTAL CREDITO]],3,FALSE),0)="",0,IFERROR(VLOOKUP(Tabla3[[#This Row],[Column14]],Tabla4[[NIT]:[TOTAL CREDITO]],3,FALSE),0))</f>
        <v>0</v>
      </c>
      <c r="R1911" s="9">
        <f>+IFERROR(VLOOKUP(Tabla3[[#This Row],[Column14]],Tabla4[[NIT]:[TOTAL CREDITO]],6,FALSE),0)</f>
        <v>0</v>
      </c>
      <c r="S19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1" s="5"/>
      <c r="AL1911"/>
    </row>
    <row r="1912" spans="1:38" ht="15" customHeight="1">
      <c r="A1912" s="18"/>
      <c r="B1912" s="19"/>
      <c r="C1912" s="18"/>
      <c r="D1912" s="18"/>
      <c r="E1912" s="18"/>
      <c r="F1912" s="18"/>
      <c r="G1912" s="18"/>
      <c r="H1912" s="18"/>
      <c r="I1912" s="18"/>
      <c r="J1912" s="18"/>
      <c r="K1912" s="18"/>
      <c r="L1912" s="19"/>
      <c r="M1912" s="18"/>
      <c r="N1912" s="18"/>
      <c r="O1912" s="20"/>
      <c r="P1912" s="7"/>
      <c r="Q1912" s="12">
        <f>+IF(IFERROR(VLOOKUP(Tabla3[[#This Row],[Column14]],Tabla4[[NIT]:[TOTAL CREDITO]],3,FALSE),0)="",0,IFERROR(VLOOKUP(Tabla3[[#This Row],[Column14]],Tabla4[[NIT]:[TOTAL CREDITO]],3,FALSE),0))</f>
        <v>0</v>
      </c>
      <c r="R1912" s="9">
        <f>+IFERROR(VLOOKUP(Tabla3[[#This Row],[Column14]],Tabla4[[NIT]:[TOTAL CREDITO]],6,FALSE),0)</f>
        <v>0</v>
      </c>
      <c r="S19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2" s="5"/>
      <c r="AL1912"/>
    </row>
    <row r="1913" spans="1:38" ht="15" customHeight="1">
      <c r="A1913" s="18"/>
      <c r="B1913" s="19"/>
      <c r="C1913" s="18"/>
      <c r="D1913" s="18"/>
      <c r="E1913" s="18"/>
      <c r="F1913" s="18"/>
      <c r="G1913" s="18"/>
      <c r="H1913" s="18"/>
      <c r="I1913" s="18"/>
      <c r="J1913" s="18"/>
      <c r="K1913" s="18"/>
      <c r="L1913" s="19"/>
      <c r="M1913" s="18"/>
      <c r="N1913" s="18"/>
      <c r="O1913" s="20"/>
      <c r="P1913" s="7"/>
      <c r="Q1913" s="12">
        <f>+IF(IFERROR(VLOOKUP(Tabla3[[#This Row],[Column14]],Tabla4[[NIT]:[TOTAL CREDITO]],3,FALSE),0)="",0,IFERROR(VLOOKUP(Tabla3[[#This Row],[Column14]],Tabla4[[NIT]:[TOTAL CREDITO]],3,FALSE),0))</f>
        <v>0</v>
      </c>
      <c r="R1913" s="9">
        <f>+IFERROR(VLOOKUP(Tabla3[[#This Row],[Column14]],Tabla4[[NIT]:[TOTAL CREDITO]],6,FALSE),0)</f>
        <v>0</v>
      </c>
      <c r="S19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3" s="5"/>
      <c r="AL1913"/>
    </row>
    <row r="1914" spans="1:38" ht="15" customHeight="1">
      <c r="A1914" s="18"/>
      <c r="B1914" s="19"/>
      <c r="C1914" s="18"/>
      <c r="D1914" s="18"/>
      <c r="E1914" s="18"/>
      <c r="F1914" s="18"/>
      <c r="G1914" s="18"/>
      <c r="H1914" s="18"/>
      <c r="I1914" s="18"/>
      <c r="J1914" s="18"/>
      <c r="K1914" s="18"/>
      <c r="L1914" s="19"/>
      <c r="M1914" s="18"/>
      <c r="N1914" s="18"/>
      <c r="O1914" s="20"/>
      <c r="P1914" s="7"/>
      <c r="Q1914" s="12">
        <f>+IF(IFERROR(VLOOKUP(Tabla3[[#This Row],[Column14]],Tabla4[[NIT]:[TOTAL CREDITO]],3,FALSE),0)="",0,IFERROR(VLOOKUP(Tabla3[[#This Row],[Column14]],Tabla4[[NIT]:[TOTAL CREDITO]],3,FALSE),0))</f>
        <v>0</v>
      </c>
      <c r="R1914" s="9">
        <f>+IFERROR(VLOOKUP(Tabla3[[#This Row],[Column14]],Tabla4[[NIT]:[TOTAL CREDITO]],6,FALSE),0)</f>
        <v>0</v>
      </c>
      <c r="S19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4" s="5"/>
      <c r="AL1914"/>
    </row>
    <row r="1915" spans="1:38" ht="15" customHeight="1">
      <c r="A1915" s="18"/>
      <c r="B1915" s="19"/>
      <c r="C1915" s="18"/>
      <c r="D1915" s="18"/>
      <c r="E1915" s="18"/>
      <c r="F1915" s="18"/>
      <c r="G1915" s="18"/>
      <c r="H1915" s="18"/>
      <c r="I1915" s="18"/>
      <c r="J1915" s="18"/>
      <c r="K1915" s="18"/>
      <c r="L1915" s="19"/>
      <c r="M1915" s="18"/>
      <c r="N1915" s="18"/>
      <c r="O1915" s="20"/>
      <c r="P1915" s="7"/>
      <c r="Q1915" s="12">
        <f>+IF(IFERROR(VLOOKUP(Tabla3[[#This Row],[Column14]],Tabla4[[NIT]:[TOTAL CREDITO]],3,FALSE),0)="",0,IFERROR(VLOOKUP(Tabla3[[#This Row],[Column14]],Tabla4[[NIT]:[TOTAL CREDITO]],3,FALSE),0))</f>
        <v>0</v>
      </c>
      <c r="R1915" s="9">
        <f>+IFERROR(VLOOKUP(Tabla3[[#This Row],[Column14]],Tabla4[[NIT]:[TOTAL CREDITO]],6,FALSE),0)</f>
        <v>0</v>
      </c>
      <c r="S19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5" s="5"/>
      <c r="AL1915"/>
    </row>
    <row r="1916" spans="1:38" ht="15" customHeight="1">
      <c r="A1916" s="18"/>
      <c r="B1916" s="19"/>
      <c r="C1916" s="18"/>
      <c r="D1916" s="18"/>
      <c r="E1916" s="18"/>
      <c r="F1916" s="18"/>
      <c r="G1916" s="18"/>
      <c r="H1916" s="18"/>
      <c r="I1916" s="18"/>
      <c r="J1916" s="18"/>
      <c r="K1916" s="18"/>
      <c r="L1916" s="19"/>
      <c r="M1916" s="18"/>
      <c r="N1916" s="18"/>
      <c r="O1916" s="20"/>
      <c r="P1916" s="7"/>
      <c r="Q1916" s="12">
        <f>+IF(IFERROR(VLOOKUP(Tabla3[[#This Row],[Column14]],Tabla4[[NIT]:[TOTAL CREDITO]],3,FALSE),0)="",0,IFERROR(VLOOKUP(Tabla3[[#This Row],[Column14]],Tabla4[[NIT]:[TOTAL CREDITO]],3,FALSE),0))</f>
        <v>0</v>
      </c>
      <c r="R1916" s="9">
        <f>+IFERROR(VLOOKUP(Tabla3[[#This Row],[Column14]],Tabla4[[NIT]:[TOTAL CREDITO]],6,FALSE),0)</f>
        <v>0</v>
      </c>
      <c r="S19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6" s="5"/>
      <c r="AL1916"/>
    </row>
    <row r="1917" spans="1:38" ht="15" customHeight="1">
      <c r="A1917" s="18"/>
      <c r="B1917" s="19"/>
      <c r="C1917" s="18"/>
      <c r="D1917" s="18"/>
      <c r="E1917" s="18"/>
      <c r="F1917" s="18"/>
      <c r="G1917" s="18"/>
      <c r="H1917" s="18"/>
      <c r="I1917" s="18"/>
      <c r="J1917" s="18"/>
      <c r="K1917" s="18"/>
      <c r="L1917" s="19"/>
      <c r="M1917" s="18"/>
      <c r="N1917" s="18"/>
      <c r="O1917" s="20"/>
      <c r="P1917" s="7"/>
      <c r="Q1917" s="12">
        <f>+IF(IFERROR(VLOOKUP(Tabla3[[#This Row],[Column14]],Tabla4[[NIT]:[TOTAL CREDITO]],3,FALSE),0)="",0,IFERROR(VLOOKUP(Tabla3[[#This Row],[Column14]],Tabla4[[NIT]:[TOTAL CREDITO]],3,FALSE),0))</f>
        <v>0</v>
      </c>
      <c r="R1917" s="9">
        <f>+IFERROR(VLOOKUP(Tabla3[[#This Row],[Column14]],Tabla4[[NIT]:[TOTAL CREDITO]],6,FALSE),0)</f>
        <v>0</v>
      </c>
      <c r="S19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7" s="5"/>
      <c r="AL1917"/>
    </row>
    <row r="1918" spans="1:38" ht="15" customHeight="1">
      <c r="A1918" s="18"/>
      <c r="B1918" s="19"/>
      <c r="C1918" s="18"/>
      <c r="D1918" s="18"/>
      <c r="E1918" s="18"/>
      <c r="F1918" s="18"/>
      <c r="G1918" s="18"/>
      <c r="H1918" s="18"/>
      <c r="I1918" s="18"/>
      <c r="J1918" s="18"/>
      <c r="K1918" s="18"/>
      <c r="L1918" s="19"/>
      <c r="M1918" s="18"/>
      <c r="N1918" s="18"/>
      <c r="O1918" s="20"/>
      <c r="P1918" s="7"/>
      <c r="Q1918" s="12">
        <f>+IF(IFERROR(VLOOKUP(Tabla3[[#This Row],[Column14]],Tabla4[[NIT]:[TOTAL CREDITO]],3,FALSE),0)="",0,IFERROR(VLOOKUP(Tabla3[[#This Row],[Column14]],Tabla4[[NIT]:[TOTAL CREDITO]],3,FALSE),0))</f>
        <v>0</v>
      </c>
      <c r="R1918" s="9">
        <f>+IFERROR(VLOOKUP(Tabla3[[#This Row],[Column14]],Tabla4[[NIT]:[TOTAL CREDITO]],6,FALSE),0)</f>
        <v>0</v>
      </c>
      <c r="S19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8" s="5"/>
      <c r="AL1918"/>
    </row>
    <row r="1919" spans="1:38" ht="15" customHeight="1">
      <c r="A1919" s="18"/>
      <c r="B1919" s="19"/>
      <c r="C1919" s="18"/>
      <c r="D1919" s="18"/>
      <c r="E1919" s="18"/>
      <c r="F1919" s="18"/>
      <c r="G1919" s="18"/>
      <c r="H1919" s="18"/>
      <c r="I1919" s="18"/>
      <c r="J1919" s="18"/>
      <c r="K1919" s="18"/>
      <c r="L1919" s="19"/>
      <c r="M1919" s="18"/>
      <c r="N1919" s="18"/>
      <c r="O1919" s="20"/>
      <c r="P1919" s="7"/>
      <c r="Q1919" s="12">
        <f>+IF(IFERROR(VLOOKUP(Tabla3[[#This Row],[Column14]],Tabla4[[NIT]:[TOTAL CREDITO]],3,FALSE),0)="",0,IFERROR(VLOOKUP(Tabla3[[#This Row],[Column14]],Tabla4[[NIT]:[TOTAL CREDITO]],3,FALSE),0))</f>
        <v>0</v>
      </c>
      <c r="R1919" s="9">
        <f>+IFERROR(VLOOKUP(Tabla3[[#This Row],[Column14]],Tabla4[[NIT]:[TOTAL CREDITO]],6,FALSE),0)</f>
        <v>0</v>
      </c>
      <c r="S19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19" s="5"/>
      <c r="AL1919"/>
    </row>
    <row r="1920" spans="1:38" ht="15" customHeight="1">
      <c r="A1920" s="18"/>
      <c r="B1920" s="19"/>
      <c r="C1920" s="18"/>
      <c r="D1920" s="18"/>
      <c r="E1920" s="18"/>
      <c r="F1920" s="18"/>
      <c r="G1920" s="18"/>
      <c r="H1920" s="18"/>
      <c r="I1920" s="18"/>
      <c r="J1920" s="18"/>
      <c r="K1920" s="18"/>
      <c r="L1920" s="19"/>
      <c r="M1920" s="18"/>
      <c r="N1920" s="18"/>
      <c r="O1920" s="20"/>
      <c r="P1920" s="7"/>
      <c r="Q1920" s="12">
        <f>+IF(IFERROR(VLOOKUP(Tabla3[[#This Row],[Column14]],Tabla4[[NIT]:[TOTAL CREDITO]],3,FALSE),0)="",0,IFERROR(VLOOKUP(Tabla3[[#This Row],[Column14]],Tabla4[[NIT]:[TOTAL CREDITO]],3,FALSE),0))</f>
        <v>0</v>
      </c>
      <c r="R1920" s="9">
        <f>+IFERROR(VLOOKUP(Tabla3[[#This Row],[Column14]],Tabla4[[NIT]:[TOTAL CREDITO]],6,FALSE),0)</f>
        <v>0</v>
      </c>
      <c r="S19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0" s="5"/>
      <c r="AL1920"/>
    </row>
    <row r="1921" spans="1:38" ht="15" customHeight="1">
      <c r="A1921" s="18"/>
      <c r="B1921" s="19"/>
      <c r="C1921" s="18"/>
      <c r="D1921" s="18"/>
      <c r="E1921" s="18"/>
      <c r="F1921" s="18"/>
      <c r="G1921" s="18"/>
      <c r="H1921" s="18"/>
      <c r="I1921" s="18"/>
      <c r="J1921" s="18"/>
      <c r="K1921" s="18"/>
      <c r="L1921" s="19"/>
      <c r="M1921" s="18"/>
      <c r="N1921" s="18"/>
      <c r="O1921" s="20"/>
      <c r="P1921" s="7"/>
      <c r="Q1921" s="12">
        <f>+IF(IFERROR(VLOOKUP(Tabla3[[#This Row],[Column14]],Tabla4[[NIT]:[TOTAL CREDITO]],3,FALSE),0)="",0,IFERROR(VLOOKUP(Tabla3[[#This Row],[Column14]],Tabla4[[NIT]:[TOTAL CREDITO]],3,FALSE),0))</f>
        <v>0</v>
      </c>
      <c r="R1921" s="9">
        <f>+IFERROR(VLOOKUP(Tabla3[[#This Row],[Column14]],Tabla4[[NIT]:[TOTAL CREDITO]],6,FALSE),0)</f>
        <v>0</v>
      </c>
      <c r="S19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1" s="5"/>
      <c r="AL1921"/>
    </row>
    <row r="1922" spans="1:38" ht="15" customHeight="1">
      <c r="A1922" s="18"/>
      <c r="B1922" s="19"/>
      <c r="C1922" s="18"/>
      <c r="D1922" s="18"/>
      <c r="E1922" s="18"/>
      <c r="F1922" s="18"/>
      <c r="G1922" s="18"/>
      <c r="H1922" s="18"/>
      <c r="I1922" s="18"/>
      <c r="J1922" s="18"/>
      <c r="K1922" s="18"/>
      <c r="L1922" s="19"/>
      <c r="M1922" s="18"/>
      <c r="N1922" s="18"/>
      <c r="O1922" s="20"/>
      <c r="P1922" s="7"/>
      <c r="Q1922" s="12">
        <f>+IF(IFERROR(VLOOKUP(Tabla3[[#This Row],[Column14]],Tabla4[[NIT]:[TOTAL CREDITO]],3,FALSE),0)="",0,IFERROR(VLOOKUP(Tabla3[[#This Row],[Column14]],Tabla4[[NIT]:[TOTAL CREDITO]],3,FALSE),0))</f>
        <v>0</v>
      </c>
      <c r="R1922" s="9">
        <f>+IFERROR(VLOOKUP(Tabla3[[#This Row],[Column14]],Tabla4[[NIT]:[TOTAL CREDITO]],6,FALSE),0)</f>
        <v>0</v>
      </c>
      <c r="S19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2" s="5"/>
      <c r="AL1922"/>
    </row>
    <row r="1923" spans="1:38" ht="15" customHeight="1">
      <c r="A1923" s="18"/>
      <c r="B1923" s="19"/>
      <c r="C1923" s="18"/>
      <c r="D1923" s="18"/>
      <c r="E1923" s="18"/>
      <c r="F1923" s="18"/>
      <c r="G1923" s="18"/>
      <c r="H1923" s="18"/>
      <c r="I1923" s="18"/>
      <c r="J1923" s="18"/>
      <c r="K1923" s="18"/>
      <c r="L1923" s="19"/>
      <c r="M1923" s="18"/>
      <c r="N1923" s="18"/>
      <c r="O1923" s="20"/>
      <c r="P1923" s="7"/>
      <c r="Q1923" s="12">
        <f>+IF(IFERROR(VLOOKUP(Tabla3[[#This Row],[Column14]],Tabla4[[NIT]:[TOTAL CREDITO]],3,FALSE),0)="",0,IFERROR(VLOOKUP(Tabla3[[#This Row],[Column14]],Tabla4[[NIT]:[TOTAL CREDITO]],3,FALSE),0))</f>
        <v>0</v>
      </c>
      <c r="R1923" s="9">
        <f>+IFERROR(VLOOKUP(Tabla3[[#This Row],[Column14]],Tabla4[[NIT]:[TOTAL CREDITO]],6,FALSE),0)</f>
        <v>0</v>
      </c>
      <c r="S19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3" s="5"/>
      <c r="AL1923"/>
    </row>
    <row r="1924" spans="1:38" ht="15" customHeight="1">
      <c r="A1924" s="18"/>
      <c r="B1924" s="19"/>
      <c r="C1924" s="18"/>
      <c r="D1924" s="18"/>
      <c r="E1924" s="18"/>
      <c r="F1924" s="18"/>
      <c r="G1924" s="18"/>
      <c r="H1924" s="18"/>
      <c r="I1924" s="18"/>
      <c r="J1924" s="18"/>
      <c r="K1924" s="18"/>
      <c r="L1924" s="19"/>
      <c r="M1924" s="18"/>
      <c r="N1924" s="18"/>
      <c r="O1924" s="20"/>
      <c r="P1924" s="7"/>
      <c r="Q1924" s="12">
        <f>+IF(IFERROR(VLOOKUP(Tabla3[[#This Row],[Column14]],Tabla4[[NIT]:[TOTAL CREDITO]],3,FALSE),0)="",0,IFERROR(VLOOKUP(Tabla3[[#This Row],[Column14]],Tabla4[[NIT]:[TOTAL CREDITO]],3,FALSE),0))</f>
        <v>0</v>
      </c>
      <c r="R1924" s="9">
        <f>+IFERROR(VLOOKUP(Tabla3[[#This Row],[Column14]],Tabla4[[NIT]:[TOTAL CREDITO]],6,FALSE),0)</f>
        <v>0</v>
      </c>
      <c r="S19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4" s="5"/>
      <c r="AL1924"/>
    </row>
    <row r="1925" spans="1:38" ht="15" customHeight="1">
      <c r="A1925" s="18"/>
      <c r="B1925" s="19"/>
      <c r="C1925" s="18"/>
      <c r="D1925" s="18"/>
      <c r="E1925" s="18"/>
      <c r="F1925" s="18"/>
      <c r="G1925" s="18"/>
      <c r="H1925" s="18"/>
      <c r="I1925" s="18"/>
      <c r="J1925" s="18"/>
      <c r="K1925" s="18"/>
      <c r="L1925" s="19"/>
      <c r="M1925" s="18"/>
      <c r="N1925" s="18"/>
      <c r="O1925" s="20"/>
      <c r="P1925" s="7"/>
      <c r="Q1925" s="12">
        <f>+IF(IFERROR(VLOOKUP(Tabla3[[#This Row],[Column14]],Tabla4[[NIT]:[TOTAL CREDITO]],3,FALSE),0)="",0,IFERROR(VLOOKUP(Tabla3[[#This Row],[Column14]],Tabla4[[NIT]:[TOTAL CREDITO]],3,FALSE),0))</f>
        <v>0</v>
      </c>
      <c r="R1925" s="9">
        <f>+IFERROR(VLOOKUP(Tabla3[[#This Row],[Column14]],Tabla4[[NIT]:[TOTAL CREDITO]],6,FALSE),0)</f>
        <v>0</v>
      </c>
      <c r="S19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5" s="5"/>
      <c r="AL1925"/>
    </row>
    <row r="1926" spans="1:38" ht="15" customHeight="1">
      <c r="A1926" s="18"/>
      <c r="B1926" s="19"/>
      <c r="C1926" s="18"/>
      <c r="D1926" s="18"/>
      <c r="E1926" s="18"/>
      <c r="F1926" s="18"/>
      <c r="G1926" s="18"/>
      <c r="H1926" s="18"/>
      <c r="I1926" s="18"/>
      <c r="J1926" s="18"/>
      <c r="K1926" s="18"/>
      <c r="L1926" s="19"/>
      <c r="M1926" s="18"/>
      <c r="N1926" s="18"/>
      <c r="O1926" s="20"/>
      <c r="P1926" s="7"/>
      <c r="Q1926" s="12">
        <f>+IF(IFERROR(VLOOKUP(Tabla3[[#This Row],[Column14]],Tabla4[[NIT]:[TOTAL CREDITO]],3,FALSE),0)="",0,IFERROR(VLOOKUP(Tabla3[[#This Row],[Column14]],Tabla4[[NIT]:[TOTAL CREDITO]],3,FALSE),0))</f>
        <v>0</v>
      </c>
      <c r="R1926" s="9">
        <f>+IFERROR(VLOOKUP(Tabla3[[#This Row],[Column14]],Tabla4[[NIT]:[TOTAL CREDITO]],6,FALSE),0)</f>
        <v>0</v>
      </c>
      <c r="S19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6" s="5"/>
      <c r="AL1926"/>
    </row>
    <row r="1927" spans="1:38" ht="15" customHeight="1">
      <c r="A1927" s="18"/>
      <c r="B1927" s="19"/>
      <c r="C1927" s="18"/>
      <c r="D1927" s="18"/>
      <c r="E1927" s="18"/>
      <c r="F1927" s="18"/>
      <c r="G1927" s="18"/>
      <c r="H1927" s="18"/>
      <c r="I1927" s="18"/>
      <c r="J1927" s="18"/>
      <c r="K1927" s="18"/>
      <c r="L1927" s="19"/>
      <c r="M1927" s="18"/>
      <c r="N1927" s="18"/>
      <c r="O1927" s="20"/>
      <c r="P1927" s="7"/>
      <c r="Q1927" s="12">
        <f>+IF(IFERROR(VLOOKUP(Tabla3[[#This Row],[Column14]],Tabla4[[NIT]:[TOTAL CREDITO]],3,FALSE),0)="",0,IFERROR(VLOOKUP(Tabla3[[#This Row],[Column14]],Tabla4[[NIT]:[TOTAL CREDITO]],3,FALSE),0))</f>
        <v>0</v>
      </c>
      <c r="R1927" s="9">
        <f>+IFERROR(VLOOKUP(Tabla3[[#This Row],[Column14]],Tabla4[[NIT]:[TOTAL CREDITO]],6,FALSE),0)</f>
        <v>0</v>
      </c>
      <c r="S19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7" s="5"/>
      <c r="AL1927"/>
    </row>
    <row r="1928" spans="1:38" ht="15" customHeight="1">
      <c r="A1928" s="18"/>
      <c r="B1928" s="19"/>
      <c r="C1928" s="18"/>
      <c r="D1928" s="18"/>
      <c r="E1928" s="18"/>
      <c r="F1928" s="18"/>
      <c r="G1928" s="18"/>
      <c r="H1928" s="18"/>
      <c r="I1928" s="18"/>
      <c r="J1928" s="18"/>
      <c r="K1928" s="18"/>
      <c r="L1928" s="19"/>
      <c r="M1928" s="18"/>
      <c r="N1928" s="18"/>
      <c r="O1928" s="20"/>
      <c r="P1928" s="7"/>
      <c r="Q1928" s="12">
        <f>+IF(IFERROR(VLOOKUP(Tabla3[[#This Row],[Column14]],Tabla4[[NIT]:[TOTAL CREDITO]],3,FALSE),0)="",0,IFERROR(VLOOKUP(Tabla3[[#This Row],[Column14]],Tabla4[[NIT]:[TOTAL CREDITO]],3,FALSE),0))</f>
        <v>0</v>
      </c>
      <c r="R1928" s="9">
        <f>+IFERROR(VLOOKUP(Tabla3[[#This Row],[Column14]],Tabla4[[NIT]:[TOTAL CREDITO]],6,FALSE),0)</f>
        <v>0</v>
      </c>
      <c r="S19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8" s="5"/>
      <c r="AL1928"/>
    </row>
    <row r="1929" spans="1:38" ht="15" customHeight="1">
      <c r="A1929" s="18"/>
      <c r="B1929" s="19"/>
      <c r="C1929" s="18"/>
      <c r="D1929" s="18"/>
      <c r="E1929" s="18"/>
      <c r="F1929" s="18"/>
      <c r="G1929" s="18"/>
      <c r="H1929" s="18"/>
      <c r="I1929" s="18"/>
      <c r="J1929" s="18"/>
      <c r="K1929" s="18"/>
      <c r="L1929" s="19"/>
      <c r="M1929" s="18"/>
      <c r="N1929" s="18"/>
      <c r="O1929" s="20"/>
      <c r="P1929" s="7"/>
      <c r="Q1929" s="12">
        <f>+IF(IFERROR(VLOOKUP(Tabla3[[#This Row],[Column14]],Tabla4[[NIT]:[TOTAL CREDITO]],3,FALSE),0)="",0,IFERROR(VLOOKUP(Tabla3[[#This Row],[Column14]],Tabla4[[NIT]:[TOTAL CREDITO]],3,FALSE),0))</f>
        <v>0</v>
      </c>
      <c r="R1929" s="9">
        <f>+IFERROR(VLOOKUP(Tabla3[[#This Row],[Column14]],Tabla4[[NIT]:[TOTAL CREDITO]],6,FALSE),0)</f>
        <v>0</v>
      </c>
      <c r="S19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29" s="5"/>
      <c r="AL1929"/>
    </row>
    <row r="1930" spans="1:38" ht="15" customHeight="1">
      <c r="A1930" s="18"/>
      <c r="B1930" s="19"/>
      <c r="C1930" s="18"/>
      <c r="D1930" s="18"/>
      <c r="E1930" s="18"/>
      <c r="F1930" s="18"/>
      <c r="G1930" s="18"/>
      <c r="H1930" s="18"/>
      <c r="I1930" s="18"/>
      <c r="J1930" s="18"/>
      <c r="K1930" s="18"/>
      <c r="L1930" s="19"/>
      <c r="M1930" s="18"/>
      <c r="N1930" s="18"/>
      <c r="O1930" s="20"/>
      <c r="P1930" s="7"/>
      <c r="Q1930" s="12">
        <f>+IF(IFERROR(VLOOKUP(Tabla3[[#This Row],[Column14]],Tabla4[[NIT]:[TOTAL CREDITO]],3,FALSE),0)="",0,IFERROR(VLOOKUP(Tabla3[[#This Row],[Column14]],Tabla4[[NIT]:[TOTAL CREDITO]],3,FALSE),0))</f>
        <v>0</v>
      </c>
      <c r="R1930" s="9">
        <f>+IFERROR(VLOOKUP(Tabla3[[#This Row],[Column14]],Tabla4[[NIT]:[TOTAL CREDITO]],6,FALSE),0)</f>
        <v>0</v>
      </c>
      <c r="S19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0" s="5"/>
      <c r="AL1930"/>
    </row>
    <row r="1931" spans="1:38" ht="15" customHeight="1">
      <c r="A1931" s="18"/>
      <c r="B1931" s="19"/>
      <c r="C1931" s="18"/>
      <c r="D1931" s="18"/>
      <c r="E1931" s="18"/>
      <c r="F1931" s="18"/>
      <c r="G1931" s="18"/>
      <c r="H1931" s="18"/>
      <c r="I1931" s="18"/>
      <c r="J1931" s="18"/>
      <c r="K1931" s="18"/>
      <c r="L1931" s="19"/>
      <c r="M1931" s="18"/>
      <c r="N1931" s="18"/>
      <c r="O1931" s="20"/>
      <c r="P1931" s="7"/>
      <c r="Q1931" s="12">
        <f>+IF(IFERROR(VLOOKUP(Tabla3[[#This Row],[Column14]],Tabla4[[NIT]:[TOTAL CREDITO]],3,FALSE),0)="",0,IFERROR(VLOOKUP(Tabla3[[#This Row],[Column14]],Tabla4[[NIT]:[TOTAL CREDITO]],3,FALSE),0))</f>
        <v>0</v>
      </c>
      <c r="R1931" s="9">
        <f>+IFERROR(VLOOKUP(Tabla3[[#This Row],[Column14]],Tabla4[[NIT]:[TOTAL CREDITO]],6,FALSE),0)</f>
        <v>0</v>
      </c>
      <c r="S19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1" s="5"/>
      <c r="AL1931"/>
    </row>
    <row r="1932" spans="1:38" ht="15" customHeight="1">
      <c r="A1932" s="18"/>
      <c r="B1932" s="19"/>
      <c r="C1932" s="18"/>
      <c r="D1932" s="18"/>
      <c r="E1932" s="18"/>
      <c r="F1932" s="18"/>
      <c r="G1932" s="18"/>
      <c r="H1932" s="18"/>
      <c r="I1932" s="18"/>
      <c r="J1932" s="18"/>
      <c r="K1932" s="18"/>
      <c r="L1932" s="19"/>
      <c r="M1932" s="18"/>
      <c r="N1932" s="18"/>
      <c r="O1932" s="20"/>
      <c r="P1932" s="7"/>
      <c r="Q1932" s="12">
        <f>+IF(IFERROR(VLOOKUP(Tabla3[[#This Row],[Column14]],Tabla4[[NIT]:[TOTAL CREDITO]],3,FALSE),0)="",0,IFERROR(VLOOKUP(Tabla3[[#This Row],[Column14]],Tabla4[[NIT]:[TOTAL CREDITO]],3,FALSE),0))</f>
        <v>0</v>
      </c>
      <c r="R1932" s="9">
        <f>+IFERROR(VLOOKUP(Tabla3[[#This Row],[Column14]],Tabla4[[NIT]:[TOTAL CREDITO]],6,FALSE),0)</f>
        <v>0</v>
      </c>
      <c r="S19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2" s="5"/>
      <c r="AL1932"/>
    </row>
    <row r="1933" spans="1:38" ht="15" customHeight="1">
      <c r="A1933" s="18"/>
      <c r="B1933" s="19"/>
      <c r="C1933" s="18"/>
      <c r="D1933" s="18"/>
      <c r="E1933" s="18"/>
      <c r="F1933" s="18"/>
      <c r="G1933" s="18"/>
      <c r="H1933" s="18"/>
      <c r="I1933" s="18"/>
      <c r="J1933" s="18"/>
      <c r="K1933" s="18"/>
      <c r="L1933" s="19"/>
      <c r="M1933" s="18"/>
      <c r="N1933" s="18"/>
      <c r="O1933" s="20"/>
      <c r="P1933" s="7"/>
      <c r="Q1933" s="12">
        <f>+IF(IFERROR(VLOOKUP(Tabla3[[#This Row],[Column14]],Tabla4[[NIT]:[TOTAL CREDITO]],3,FALSE),0)="",0,IFERROR(VLOOKUP(Tabla3[[#This Row],[Column14]],Tabla4[[NIT]:[TOTAL CREDITO]],3,FALSE),0))</f>
        <v>0</v>
      </c>
      <c r="R1933" s="9">
        <f>+IFERROR(VLOOKUP(Tabla3[[#This Row],[Column14]],Tabla4[[NIT]:[TOTAL CREDITO]],6,FALSE),0)</f>
        <v>0</v>
      </c>
      <c r="S19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3" s="5"/>
      <c r="AL1933"/>
    </row>
    <row r="1934" spans="1:38" ht="15" customHeight="1">
      <c r="A1934" s="18"/>
      <c r="B1934" s="19"/>
      <c r="C1934" s="18"/>
      <c r="D1934" s="18"/>
      <c r="E1934" s="18"/>
      <c r="F1934" s="18"/>
      <c r="G1934" s="18"/>
      <c r="H1934" s="18"/>
      <c r="I1934" s="18"/>
      <c r="J1934" s="18"/>
      <c r="K1934" s="18"/>
      <c r="L1934" s="19"/>
      <c r="M1934" s="18"/>
      <c r="N1934" s="18"/>
      <c r="O1934" s="20"/>
      <c r="P1934" s="7"/>
      <c r="Q1934" s="12">
        <f>+IF(IFERROR(VLOOKUP(Tabla3[[#This Row],[Column14]],Tabla4[[NIT]:[TOTAL CREDITO]],3,FALSE),0)="",0,IFERROR(VLOOKUP(Tabla3[[#This Row],[Column14]],Tabla4[[NIT]:[TOTAL CREDITO]],3,FALSE),0))</f>
        <v>0</v>
      </c>
      <c r="R1934" s="9">
        <f>+IFERROR(VLOOKUP(Tabla3[[#This Row],[Column14]],Tabla4[[NIT]:[TOTAL CREDITO]],6,FALSE),0)</f>
        <v>0</v>
      </c>
      <c r="S19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4" s="5"/>
      <c r="AL1934"/>
    </row>
    <row r="1935" spans="1:38" ht="15" customHeight="1">
      <c r="A1935" s="18"/>
      <c r="B1935" s="19"/>
      <c r="C1935" s="18"/>
      <c r="D1935" s="18"/>
      <c r="E1935" s="18"/>
      <c r="F1935" s="18"/>
      <c r="G1935" s="18"/>
      <c r="H1935" s="18"/>
      <c r="I1935" s="18"/>
      <c r="J1935" s="18"/>
      <c r="K1935" s="18"/>
      <c r="L1935" s="19"/>
      <c r="M1935" s="18"/>
      <c r="N1935" s="18"/>
      <c r="O1935" s="20"/>
      <c r="P1935" s="7"/>
      <c r="Q1935" s="12">
        <f>+IF(IFERROR(VLOOKUP(Tabla3[[#This Row],[Column14]],Tabla4[[NIT]:[TOTAL CREDITO]],3,FALSE),0)="",0,IFERROR(VLOOKUP(Tabla3[[#This Row],[Column14]],Tabla4[[NIT]:[TOTAL CREDITO]],3,FALSE),0))</f>
        <v>0</v>
      </c>
      <c r="R1935" s="9">
        <f>+IFERROR(VLOOKUP(Tabla3[[#This Row],[Column14]],Tabla4[[NIT]:[TOTAL CREDITO]],6,FALSE),0)</f>
        <v>0</v>
      </c>
      <c r="S19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5" s="5"/>
      <c r="AL1935"/>
    </row>
    <row r="1936" spans="1:38" ht="15" customHeight="1">
      <c r="A1936" s="18"/>
      <c r="B1936" s="19"/>
      <c r="C1936" s="18"/>
      <c r="D1936" s="18"/>
      <c r="E1936" s="18"/>
      <c r="F1936" s="18"/>
      <c r="G1936" s="18"/>
      <c r="H1936" s="18"/>
      <c r="I1936" s="18"/>
      <c r="J1936" s="18"/>
      <c r="K1936" s="18"/>
      <c r="L1936" s="19"/>
      <c r="M1936" s="18"/>
      <c r="N1936" s="18"/>
      <c r="O1936" s="20"/>
      <c r="P1936" s="7"/>
      <c r="Q1936" s="12">
        <f>+IF(IFERROR(VLOOKUP(Tabla3[[#This Row],[Column14]],Tabla4[[NIT]:[TOTAL CREDITO]],3,FALSE),0)="",0,IFERROR(VLOOKUP(Tabla3[[#This Row],[Column14]],Tabla4[[NIT]:[TOTAL CREDITO]],3,FALSE),0))</f>
        <v>0</v>
      </c>
      <c r="R1936" s="9">
        <f>+IFERROR(VLOOKUP(Tabla3[[#This Row],[Column14]],Tabla4[[NIT]:[TOTAL CREDITO]],6,FALSE),0)</f>
        <v>0</v>
      </c>
      <c r="S19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6" s="5"/>
      <c r="AL1936"/>
    </row>
    <row r="1937" spans="1:38" ht="15" customHeight="1">
      <c r="A1937" s="18"/>
      <c r="B1937" s="19"/>
      <c r="C1937" s="18"/>
      <c r="D1937" s="18"/>
      <c r="E1937" s="18"/>
      <c r="F1937" s="18"/>
      <c r="G1937" s="18"/>
      <c r="H1937" s="18"/>
      <c r="I1937" s="18"/>
      <c r="J1937" s="18"/>
      <c r="K1937" s="18"/>
      <c r="L1937" s="19"/>
      <c r="M1937" s="18"/>
      <c r="N1937" s="18"/>
      <c r="O1937" s="20"/>
      <c r="P1937" s="7"/>
      <c r="Q1937" s="12">
        <f>+IF(IFERROR(VLOOKUP(Tabla3[[#This Row],[Column14]],Tabla4[[NIT]:[TOTAL CREDITO]],3,FALSE),0)="",0,IFERROR(VLOOKUP(Tabla3[[#This Row],[Column14]],Tabla4[[NIT]:[TOTAL CREDITO]],3,FALSE),0))</f>
        <v>0</v>
      </c>
      <c r="R1937" s="9">
        <f>+IFERROR(VLOOKUP(Tabla3[[#This Row],[Column14]],Tabla4[[NIT]:[TOTAL CREDITO]],6,FALSE),0)</f>
        <v>0</v>
      </c>
      <c r="S19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7" s="5"/>
      <c r="AL1937"/>
    </row>
    <row r="1938" spans="1:38" ht="15" customHeight="1">
      <c r="A1938" s="18"/>
      <c r="B1938" s="19"/>
      <c r="C1938" s="18"/>
      <c r="D1938" s="18"/>
      <c r="E1938" s="18"/>
      <c r="F1938" s="18"/>
      <c r="G1938" s="18"/>
      <c r="H1938" s="18"/>
      <c r="I1938" s="18"/>
      <c r="J1938" s="18"/>
      <c r="K1938" s="18"/>
      <c r="L1938" s="19"/>
      <c r="M1938" s="18"/>
      <c r="N1938" s="18"/>
      <c r="O1938" s="20"/>
      <c r="P1938" s="7"/>
      <c r="Q1938" s="12">
        <f>+IF(IFERROR(VLOOKUP(Tabla3[[#This Row],[Column14]],Tabla4[[NIT]:[TOTAL CREDITO]],3,FALSE),0)="",0,IFERROR(VLOOKUP(Tabla3[[#This Row],[Column14]],Tabla4[[NIT]:[TOTAL CREDITO]],3,FALSE),0))</f>
        <v>0</v>
      </c>
      <c r="R1938" s="9">
        <f>+IFERROR(VLOOKUP(Tabla3[[#This Row],[Column14]],Tabla4[[NIT]:[TOTAL CREDITO]],6,FALSE),0)</f>
        <v>0</v>
      </c>
      <c r="S19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8" s="5"/>
      <c r="AL1938"/>
    </row>
    <row r="1939" spans="1:38" ht="15" customHeight="1">
      <c r="A1939" s="18"/>
      <c r="B1939" s="19"/>
      <c r="C1939" s="18"/>
      <c r="D1939" s="18"/>
      <c r="E1939" s="18"/>
      <c r="F1939" s="18"/>
      <c r="G1939" s="18"/>
      <c r="H1939" s="18"/>
      <c r="I1939" s="18"/>
      <c r="J1939" s="18"/>
      <c r="K1939" s="18"/>
      <c r="L1939" s="19"/>
      <c r="M1939" s="18"/>
      <c r="N1939" s="18"/>
      <c r="O1939" s="20"/>
      <c r="P1939" s="7"/>
      <c r="Q1939" s="12">
        <f>+IF(IFERROR(VLOOKUP(Tabla3[[#This Row],[Column14]],Tabla4[[NIT]:[TOTAL CREDITO]],3,FALSE),0)="",0,IFERROR(VLOOKUP(Tabla3[[#This Row],[Column14]],Tabla4[[NIT]:[TOTAL CREDITO]],3,FALSE),0))</f>
        <v>0</v>
      </c>
      <c r="R1939" s="9">
        <f>+IFERROR(VLOOKUP(Tabla3[[#This Row],[Column14]],Tabla4[[NIT]:[TOTAL CREDITO]],6,FALSE),0)</f>
        <v>0</v>
      </c>
      <c r="S19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39" s="5"/>
      <c r="AL1939"/>
    </row>
    <row r="1940" spans="1:38" ht="15" customHeight="1">
      <c r="A1940" s="18"/>
      <c r="B1940" s="19"/>
      <c r="C1940" s="18"/>
      <c r="D1940" s="18"/>
      <c r="E1940" s="18"/>
      <c r="F1940" s="18"/>
      <c r="G1940" s="18"/>
      <c r="H1940" s="18"/>
      <c r="I1940" s="18"/>
      <c r="J1940" s="18"/>
      <c r="K1940" s="18"/>
      <c r="L1940" s="19"/>
      <c r="M1940" s="18"/>
      <c r="N1940" s="18"/>
      <c r="O1940" s="20"/>
      <c r="P1940" s="7"/>
      <c r="Q1940" s="12">
        <f>+IF(IFERROR(VLOOKUP(Tabla3[[#This Row],[Column14]],Tabla4[[NIT]:[TOTAL CREDITO]],3,FALSE),0)="",0,IFERROR(VLOOKUP(Tabla3[[#This Row],[Column14]],Tabla4[[NIT]:[TOTAL CREDITO]],3,FALSE),0))</f>
        <v>0</v>
      </c>
      <c r="R1940" s="9">
        <f>+IFERROR(VLOOKUP(Tabla3[[#This Row],[Column14]],Tabla4[[NIT]:[TOTAL CREDITO]],6,FALSE),0)</f>
        <v>0</v>
      </c>
      <c r="S19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0" s="5"/>
      <c r="AL1940"/>
    </row>
    <row r="1941" spans="1:38" ht="15" customHeight="1">
      <c r="A1941" s="18"/>
      <c r="B1941" s="19"/>
      <c r="C1941" s="18"/>
      <c r="D1941" s="18"/>
      <c r="E1941" s="18"/>
      <c r="F1941" s="18"/>
      <c r="G1941" s="18"/>
      <c r="H1941" s="18"/>
      <c r="I1941" s="18"/>
      <c r="J1941" s="18"/>
      <c r="K1941" s="18"/>
      <c r="L1941" s="19"/>
      <c r="M1941" s="18"/>
      <c r="N1941" s="18"/>
      <c r="O1941" s="20"/>
      <c r="P1941" s="7"/>
      <c r="Q1941" s="12">
        <f>+IF(IFERROR(VLOOKUP(Tabla3[[#This Row],[Column14]],Tabla4[[NIT]:[TOTAL CREDITO]],3,FALSE),0)="",0,IFERROR(VLOOKUP(Tabla3[[#This Row],[Column14]],Tabla4[[NIT]:[TOTAL CREDITO]],3,FALSE),0))</f>
        <v>0</v>
      </c>
      <c r="R1941" s="9">
        <f>+IFERROR(VLOOKUP(Tabla3[[#This Row],[Column14]],Tabla4[[NIT]:[TOTAL CREDITO]],6,FALSE),0)</f>
        <v>0</v>
      </c>
      <c r="S19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1" s="5"/>
      <c r="AL1941"/>
    </row>
    <row r="1942" spans="1:38" ht="15" customHeight="1">
      <c r="A1942" s="18"/>
      <c r="B1942" s="19"/>
      <c r="C1942" s="18"/>
      <c r="D1942" s="18"/>
      <c r="E1942" s="18"/>
      <c r="F1942" s="18"/>
      <c r="G1942" s="18"/>
      <c r="H1942" s="18"/>
      <c r="I1942" s="18"/>
      <c r="J1942" s="18"/>
      <c r="K1942" s="18"/>
      <c r="L1942" s="19"/>
      <c r="M1942" s="18"/>
      <c r="N1942" s="18"/>
      <c r="O1942" s="20"/>
      <c r="P1942" s="7"/>
      <c r="Q1942" s="12">
        <f>+IF(IFERROR(VLOOKUP(Tabla3[[#This Row],[Column14]],Tabla4[[NIT]:[TOTAL CREDITO]],3,FALSE),0)="",0,IFERROR(VLOOKUP(Tabla3[[#This Row],[Column14]],Tabla4[[NIT]:[TOTAL CREDITO]],3,FALSE),0))</f>
        <v>0</v>
      </c>
      <c r="R1942" s="9">
        <f>+IFERROR(VLOOKUP(Tabla3[[#This Row],[Column14]],Tabla4[[NIT]:[TOTAL CREDITO]],6,FALSE),0)</f>
        <v>0</v>
      </c>
      <c r="S19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2" s="5"/>
      <c r="AL1942"/>
    </row>
    <row r="1943" spans="1:38" ht="15" customHeight="1">
      <c r="A1943" s="18"/>
      <c r="B1943" s="19"/>
      <c r="C1943" s="18"/>
      <c r="D1943" s="18"/>
      <c r="E1943" s="18"/>
      <c r="F1943" s="18"/>
      <c r="G1943" s="18"/>
      <c r="H1943" s="18"/>
      <c r="I1943" s="18"/>
      <c r="J1943" s="18"/>
      <c r="K1943" s="18"/>
      <c r="L1943" s="19"/>
      <c r="M1943" s="18"/>
      <c r="N1943" s="18"/>
      <c r="O1943" s="20"/>
      <c r="P1943" s="7"/>
      <c r="Q1943" s="12">
        <f>+IF(IFERROR(VLOOKUP(Tabla3[[#This Row],[Column14]],Tabla4[[NIT]:[TOTAL CREDITO]],3,FALSE),0)="",0,IFERROR(VLOOKUP(Tabla3[[#This Row],[Column14]],Tabla4[[NIT]:[TOTAL CREDITO]],3,FALSE),0))</f>
        <v>0</v>
      </c>
      <c r="R1943" s="9">
        <f>+IFERROR(VLOOKUP(Tabla3[[#This Row],[Column14]],Tabla4[[NIT]:[TOTAL CREDITO]],6,FALSE),0)</f>
        <v>0</v>
      </c>
      <c r="S19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3" s="5"/>
      <c r="AL1943"/>
    </row>
    <row r="1944" spans="1:38" ht="15" customHeight="1">
      <c r="A1944" s="18"/>
      <c r="B1944" s="19"/>
      <c r="C1944" s="18"/>
      <c r="D1944" s="18"/>
      <c r="E1944" s="18"/>
      <c r="F1944" s="18"/>
      <c r="G1944" s="18"/>
      <c r="H1944" s="18"/>
      <c r="I1944" s="18"/>
      <c r="J1944" s="18"/>
      <c r="K1944" s="18"/>
      <c r="L1944" s="19"/>
      <c r="M1944" s="18"/>
      <c r="N1944" s="18"/>
      <c r="O1944" s="20"/>
      <c r="P1944" s="7"/>
      <c r="Q1944" s="12">
        <f>+IF(IFERROR(VLOOKUP(Tabla3[[#This Row],[Column14]],Tabla4[[NIT]:[TOTAL CREDITO]],3,FALSE),0)="",0,IFERROR(VLOOKUP(Tabla3[[#This Row],[Column14]],Tabla4[[NIT]:[TOTAL CREDITO]],3,FALSE),0))</f>
        <v>0</v>
      </c>
      <c r="R1944" s="9">
        <f>+IFERROR(VLOOKUP(Tabla3[[#This Row],[Column14]],Tabla4[[NIT]:[TOTAL CREDITO]],6,FALSE),0)</f>
        <v>0</v>
      </c>
      <c r="S19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4" s="5"/>
      <c r="AL1944"/>
    </row>
    <row r="1945" spans="1:38" ht="15" customHeight="1">
      <c r="A1945" s="18"/>
      <c r="B1945" s="19"/>
      <c r="C1945" s="18"/>
      <c r="D1945" s="18"/>
      <c r="E1945" s="18"/>
      <c r="F1945" s="18"/>
      <c r="G1945" s="18"/>
      <c r="H1945" s="18"/>
      <c r="I1945" s="18"/>
      <c r="J1945" s="18"/>
      <c r="K1945" s="18"/>
      <c r="L1945" s="19"/>
      <c r="M1945" s="18"/>
      <c r="N1945" s="18"/>
      <c r="O1945" s="20"/>
      <c r="P1945" s="7"/>
      <c r="Q1945" s="12">
        <f>+IF(IFERROR(VLOOKUP(Tabla3[[#This Row],[Column14]],Tabla4[[NIT]:[TOTAL CREDITO]],3,FALSE),0)="",0,IFERROR(VLOOKUP(Tabla3[[#This Row],[Column14]],Tabla4[[NIT]:[TOTAL CREDITO]],3,FALSE),0))</f>
        <v>0</v>
      </c>
      <c r="R1945" s="9">
        <f>+IFERROR(VLOOKUP(Tabla3[[#This Row],[Column14]],Tabla4[[NIT]:[TOTAL CREDITO]],6,FALSE),0)</f>
        <v>0</v>
      </c>
      <c r="S19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5" s="5"/>
      <c r="AL1945"/>
    </row>
    <row r="1946" spans="1:38" ht="15" customHeight="1">
      <c r="A1946" s="18"/>
      <c r="B1946" s="19"/>
      <c r="C1946" s="18"/>
      <c r="D1946" s="18"/>
      <c r="E1946" s="18"/>
      <c r="F1946" s="18"/>
      <c r="G1946" s="18"/>
      <c r="H1946" s="18"/>
      <c r="I1946" s="18"/>
      <c r="J1946" s="18"/>
      <c r="K1946" s="18"/>
      <c r="L1946" s="19"/>
      <c r="M1946" s="18"/>
      <c r="N1946" s="18"/>
      <c r="O1946" s="20"/>
      <c r="P1946" s="7"/>
      <c r="Q1946" s="12">
        <f>+IF(IFERROR(VLOOKUP(Tabla3[[#This Row],[Column14]],Tabla4[[NIT]:[TOTAL CREDITO]],3,FALSE),0)="",0,IFERROR(VLOOKUP(Tabla3[[#This Row],[Column14]],Tabla4[[NIT]:[TOTAL CREDITO]],3,FALSE),0))</f>
        <v>0</v>
      </c>
      <c r="R1946" s="9">
        <f>+IFERROR(VLOOKUP(Tabla3[[#This Row],[Column14]],Tabla4[[NIT]:[TOTAL CREDITO]],6,FALSE),0)</f>
        <v>0</v>
      </c>
      <c r="S19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6" s="5"/>
      <c r="AL1946"/>
    </row>
    <row r="1947" spans="1:38" ht="15" customHeight="1">
      <c r="A1947" s="18"/>
      <c r="B1947" s="19"/>
      <c r="C1947" s="18"/>
      <c r="D1947" s="18"/>
      <c r="E1947" s="18"/>
      <c r="F1947" s="18"/>
      <c r="G1947" s="18"/>
      <c r="H1947" s="18"/>
      <c r="I1947" s="18"/>
      <c r="J1947" s="18"/>
      <c r="K1947" s="18"/>
      <c r="L1947" s="19"/>
      <c r="M1947" s="18"/>
      <c r="N1947" s="18"/>
      <c r="O1947" s="20"/>
      <c r="P1947" s="7"/>
      <c r="Q1947" s="12">
        <f>+IF(IFERROR(VLOOKUP(Tabla3[[#This Row],[Column14]],Tabla4[[NIT]:[TOTAL CREDITO]],3,FALSE),0)="",0,IFERROR(VLOOKUP(Tabla3[[#This Row],[Column14]],Tabla4[[NIT]:[TOTAL CREDITO]],3,FALSE),0))</f>
        <v>0</v>
      </c>
      <c r="R1947" s="9">
        <f>+IFERROR(VLOOKUP(Tabla3[[#This Row],[Column14]],Tabla4[[NIT]:[TOTAL CREDITO]],6,FALSE),0)</f>
        <v>0</v>
      </c>
      <c r="S19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7" s="5"/>
      <c r="AL1947"/>
    </row>
    <row r="1948" spans="1:38" ht="15" customHeight="1">
      <c r="A1948" s="18"/>
      <c r="B1948" s="19"/>
      <c r="C1948" s="18"/>
      <c r="D1948" s="18"/>
      <c r="E1948" s="18"/>
      <c r="F1948" s="18"/>
      <c r="G1948" s="18"/>
      <c r="H1948" s="18"/>
      <c r="I1948" s="18"/>
      <c r="J1948" s="18"/>
      <c r="K1948" s="18"/>
      <c r="L1948" s="19"/>
      <c r="M1948" s="18"/>
      <c r="N1948" s="18"/>
      <c r="O1948" s="20"/>
      <c r="P1948" s="7"/>
      <c r="Q1948" s="12">
        <f>+IF(IFERROR(VLOOKUP(Tabla3[[#This Row],[Column14]],Tabla4[[NIT]:[TOTAL CREDITO]],3,FALSE),0)="",0,IFERROR(VLOOKUP(Tabla3[[#This Row],[Column14]],Tabla4[[NIT]:[TOTAL CREDITO]],3,FALSE),0))</f>
        <v>0</v>
      </c>
      <c r="R1948" s="9">
        <f>+IFERROR(VLOOKUP(Tabla3[[#This Row],[Column14]],Tabla4[[NIT]:[TOTAL CREDITO]],6,FALSE),0)</f>
        <v>0</v>
      </c>
      <c r="S19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8" s="5"/>
      <c r="AL1948"/>
    </row>
    <row r="1949" spans="1:38" ht="15" customHeight="1">
      <c r="A1949" s="18"/>
      <c r="B1949" s="19"/>
      <c r="C1949" s="18"/>
      <c r="D1949" s="18"/>
      <c r="E1949" s="18"/>
      <c r="F1949" s="18"/>
      <c r="G1949" s="18"/>
      <c r="H1949" s="18"/>
      <c r="I1949" s="18"/>
      <c r="J1949" s="18"/>
      <c r="K1949" s="18"/>
      <c r="L1949" s="19"/>
      <c r="M1949" s="18"/>
      <c r="N1949" s="18"/>
      <c r="O1949" s="20"/>
      <c r="P1949" s="7"/>
      <c r="Q1949" s="12">
        <f>+IF(IFERROR(VLOOKUP(Tabla3[[#This Row],[Column14]],Tabla4[[NIT]:[TOTAL CREDITO]],3,FALSE),0)="",0,IFERROR(VLOOKUP(Tabla3[[#This Row],[Column14]],Tabla4[[NIT]:[TOTAL CREDITO]],3,FALSE),0))</f>
        <v>0</v>
      </c>
      <c r="R1949" s="9">
        <f>+IFERROR(VLOOKUP(Tabla3[[#This Row],[Column14]],Tabla4[[NIT]:[TOTAL CREDITO]],6,FALSE),0)</f>
        <v>0</v>
      </c>
      <c r="S19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49" s="5"/>
      <c r="AL1949"/>
    </row>
    <row r="1950" spans="1:38" ht="15" customHeight="1">
      <c r="A1950" s="18"/>
      <c r="B1950" s="19"/>
      <c r="C1950" s="18"/>
      <c r="D1950" s="18"/>
      <c r="E1950" s="18"/>
      <c r="F1950" s="18"/>
      <c r="G1950" s="18"/>
      <c r="H1950" s="18"/>
      <c r="I1950" s="18"/>
      <c r="J1950" s="18"/>
      <c r="K1950" s="18"/>
      <c r="L1950" s="19"/>
      <c r="M1950" s="18"/>
      <c r="N1950" s="18"/>
      <c r="O1950" s="20"/>
      <c r="P1950" s="7"/>
      <c r="Q1950" s="12">
        <f>+IF(IFERROR(VLOOKUP(Tabla3[[#This Row],[Column14]],Tabla4[[NIT]:[TOTAL CREDITO]],3,FALSE),0)="",0,IFERROR(VLOOKUP(Tabla3[[#This Row],[Column14]],Tabla4[[NIT]:[TOTAL CREDITO]],3,FALSE),0))</f>
        <v>0</v>
      </c>
      <c r="R1950" s="9">
        <f>+IFERROR(VLOOKUP(Tabla3[[#This Row],[Column14]],Tabla4[[NIT]:[TOTAL CREDITO]],6,FALSE),0)</f>
        <v>0</v>
      </c>
      <c r="S19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0" s="5"/>
      <c r="AL1950"/>
    </row>
    <row r="1951" spans="1:38" ht="15" customHeight="1">
      <c r="A1951" s="18"/>
      <c r="B1951" s="19"/>
      <c r="C1951" s="18"/>
      <c r="D1951" s="18"/>
      <c r="E1951" s="18"/>
      <c r="F1951" s="18"/>
      <c r="G1951" s="18"/>
      <c r="H1951" s="18"/>
      <c r="I1951" s="18"/>
      <c r="J1951" s="18"/>
      <c r="K1951" s="18"/>
      <c r="L1951" s="19"/>
      <c r="M1951" s="18"/>
      <c r="N1951" s="18"/>
      <c r="O1951" s="20"/>
      <c r="P1951" s="7"/>
      <c r="Q1951" s="12">
        <f>+IF(IFERROR(VLOOKUP(Tabla3[[#This Row],[Column14]],Tabla4[[NIT]:[TOTAL CREDITO]],3,FALSE),0)="",0,IFERROR(VLOOKUP(Tabla3[[#This Row],[Column14]],Tabla4[[NIT]:[TOTAL CREDITO]],3,FALSE),0))</f>
        <v>0</v>
      </c>
      <c r="R1951" s="9">
        <f>+IFERROR(VLOOKUP(Tabla3[[#This Row],[Column14]],Tabla4[[NIT]:[TOTAL CREDITO]],6,FALSE),0)</f>
        <v>0</v>
      </c>
      <c r="S19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1" s="5"/>
      <c r="AL1951"/>
    </row>
    <row r="1952" spans="1:38" ht="15" customHeight="1">
      <c r="A1952" s="18"/>
      <c r="B1952" s="19"/>
      <c r="C1952" s="18"/>
      <c r="D1952" s="18"/>
      <c r="E1952" s="18"/>
      <c r="F1952" s="18"/>
      <c r="G1952" s="18"/>
      <c r="H1952" s="18"/>
      <c r="I1952" s="18"/>
      <c r="J1952" s="18"/>
      <c r="K1952" s="18"/>
      <c r="L1952" s="19"/>
      <c r="M1952" s="18"/>
      <c r="N1952" s="18"/>
      <c r="O1952" s="20"/>
      <c r="P1952" s="7"/>
      <c r="Q1952" s="12">
        <f>+IF(IFERROR(VLOOKUP(Tabla3[[#This Row],[Column14]],Tabla4[[NIT]:[TOTAL CREDITO]],3,FALSE),0)="",0,IFERROR(VLOOKUP(Tabla3[[#This Row],[Column14]],Tabla4[[NIT]:[TOTAL CREDITO]],3,FALSE),0))</f>
        <v>0</v>
      </c>
      <c r="R1952" s="9">
        <f>+IFERROR(VLOOKUP(Tabla3[[#This Row],[Column14]],Tabla4[[NIT]:[TOTAL CREDITO]],6,FALSE),0)</f>
        <v>0</v>
      </c>
      <c r="S19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2" s="5"/>
      <c r="AL1952"/>
    </row>
    <row r="1953" spans="1:38" ht="15" customHeight="1">
      <c r="A1953" s="18"/>
      <c r="B1953" s="19"/>
      <c r="C1953" s="18"/>
      <c r="D1953" s="18"/>
      <c r="E1953" s="18"/>
      <c r="F1953" s="18"/>
      <c r="G1953" s="18"/>
      <c r="H1953" s="18"/>
      <c r="I1953" s="18"/>
      <c r="J1953" s="18"/>
      <c r="K1953" s="18"/>
      <c r="L1953" s="19"/>
      <c r="M1953" s="18"/>
      <c r="N1953" s="18"/>
      <c r="O1953" s="20"/>
      <c r="P1953" s="7"/>
      <c r="Q1953" s="12">
        <f>+IF(IFERROR(VLOOKUP(Tabla3[[#This Row],[Column14]],Tabla4[[NIT]:[TOTAL CREDITO]],3,FALSE),0)="",0,IFERROR(VLOOKUP(Tabla3[[#This Row],[Column14]],Tabla4[[NIT]:[TOTAL CREDITO]],3,FALSE),0))</f>
        <v>0</v>
      </c>
      <c r="R1953" s="9">
        <f>+IFERROR(VLOOKUP(Tabla3[[#This Row],[Column14]],Tabla4[[NIT]:[TOTAL CREDITO]],6,FALSE),0)</f>
        <v>0</v>
      </c>
      <c r="S19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3" s="5"/>
      <c r="AL1953"/>
    </row>
    <row r="1954" spans="1:38" ht="15" customHeight="1">
      <c r="A1954" s="18"/>
      <c r="B1954" s="19"/>
      <c r="C1954" s="18"/>
      <c r="D1954" s="18"/>
      <c r="E1954" s="18"/>
      <c r="F1954" s="18"/>
      <c r="G1954" s="18"/>
      <c r="H1954" s="18"/>
      <c r="I1954" s="18"/>
      <c r="J1954" s="18"/>
      <c r="K1954" s="18"/>
      <c r="L1954" s="19"/>
      <c r="M1954" s="18"/>
      <c r="N1954" s="18"/>
      <c r="O1954" s="20"/>
      <c r="P1954" s="7"/>
      <c r="Q1954" s="12">
        <f>+IF(IFERROR(VLOOKUP(Tabla3[[#This Row],[Column14]],Tabla4[[NIT]:[TOTAL CREDITO]],3,FALSE),0)="",0,IFERROR(VLOOKUP(Tabla3[[#This Row],[Column14]],Tabla4[[NIT]:[TOTAL CREDITO]],3,FALSE),0))</f>
        <v>0</v>
      </c>
      <c r="R1954" s="9">
        <f>+IFERROR(VLOOKUP(Tabla3[[#This Row],[Column14]],Tabla4[[NIT]:[TOTAL CREDITO]],6,FALSE),0)</f>
        <v>0</v>
      </c>
      <c r="S19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4" s="5"/>
      <c r="AL1954"/>
    </row>
    <row r="1955" spans="1:38" ht="15" customHeight="1">
      <c r="A1955" s="18"/>
      <c r="B1955" s="19"/>
      <c r="C1955" s="18"/>
      <c r="D1955" s="18"/>
      <c r="E1955" s="18"/>
      <c r="F1955" s="18"/>
      <c r="G1955" s="18"/>
      <c r="H1955" s="18"/>
      <c r="I1955" s="18"/>
      <c r="J1955" s="18"/>
      <c r="K1955" s="18"/>
      <c r="L1955" s="19"/>
      <c r="M1955" s="18"/>
      <c r="N1955" s="18"/>
      <c r="O1955" s="20"/>
      <c r="P1955" s="7"/>
      <c r="Q1955" s="12">
        <f>+IF(IFERROR(VLOOKUP(Tabla3[[#This Row],[Column14]],Tabla4[[NIT]:[TOTAL CREDITO]],3,FALSE),0)="",0,IFERROR(VLOOKUP(Tabla3[[#This Row],[Column14]],Tabla4[[NIT]:[TOTAL CREDITO]],3,FALSE),0))</f>
        <v>0</v>
      </c>
      <c r="R1955" s="9">
        <f>+IFERROR(VLOOKUP(Tabla3[[#This Row],[Column14]],Tabla4[[NIT]:[TOTAL CREDITO]],6,FALSE),0)</f>
        <v>0</v>
      </c>
      <c r="S19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5" s="5"/>
      <c r="AL1955"/>
    </row>
    <row r="1956" spans="1:38" ht="15" customHeight="1">
      <c r="A1956" s="18"/>
      <c r="B1956" s="19"/>
      <c r="C1956" s="18"/>
      <c r="D1956" s="18"/>
      <c r="E1956" s="18"/>
      <c r="F1956" s="18"/>
      <c r="G1956" s="18"/>
      <c r="H1956" s="18"/>
      <c r="I1956" s="18"/>
      <c r="J1956" s="18"/>
      <c r="K1956" s="18"/>
      <c r="L1956" s="19"/>
      <c r="M1956" s="18"/>
      <c r="N1956" s="18"/>
      <c r="O1956" s="20"/>
      <c r="P1956" s="7"/>
      <c r="Q1956" s="12">
        <f>+IF(IFERROR(VLOOKUP(Tabla3[[#This Row],[Column14]],Tabla4[[NIT]:[TOTAL CREDITO]],3,FALSE),0)="",0,IFERROR(VLOOKUP(Tabla3[[#This Row],[Column14]],Tabla4[[NIT]:[TOTAL CREDITO]],3,FALSE),0))</f>
        <v>0</v>
      </c>
      <c r="R1956" s="9">
        <f>+IFERROR(VLOOKUP(Tabla3[[#This Row],[Column14]],Tabla4[[NIT]:[TOTAL CREDITO]],6,FALSE),0)</f>
        <v>0</v>
      </c>
      <c r="S19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6" s="5"/>
      <c r="AL1956"/>
    </row>
    <row r="1957" spans="1:38" ht="15" customHeight="1">
      <c r="A1957" s="18"/>
      <c r="B1957" s="19"/>
      <c r="C1957" s="18"/>
      <c r="D1957" s="18"/>
      <c r="E1957" s="18"/>
      <c r="F1957" s="18"/>
      <c r="G1957" s="18"/>
      <c r="H1957" s="18"/>
      <c r="I1957" s="18"/>
      <c r="J1957" s="18"/>
      <c r="K1957" s="18"/>
      <c r="L1957" s="19"/>
      <c r="M1957" s="18"/>
      <c r="N1957" s="18"/>
      <c r="O1957" s="20"/>
      <c r="P1957" s="7"/>
      <c r="Q1957" s="12">
        <f>+IF(IFERROR(VLOOKUP(Tabla3[[#This Row],[Column14]],Tabla4[[NIT]:[TOTAL CREDITO]],3,FALSE),0)="",0,IFERROR(VLOOKUP(Tabla3[[#This Row],[Column14]],Tabla4[[NIT]:[TOTAL CREDITO]],3,FALSE),0))</f>
        <v>0</v>
      </c>
      <c r="R1957" s="9">
        <f>+IFERROR(VLOOKUP(Tabla3[[#This Row],[Column14]],Tabla4[[NIT]:[TOTAL CREDITO]],6,FALSE),0)</f>
        <v>0</v>
      </c>
      <c r="S19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7" s="5"/>
      <c r="AL1957"/>
    </row>
    <row r="1958" spans="1:38" ht="15" customHeight="1">
      <c r="A1958" s="18"/>
      <c r="B1958" s="19"/>
      <c r="C1958" s="18"/>
      <c r="D1958" s="18"/>
      <c r="E1958" s="18"/>
      <c r="F1958" s="18"/>
      <c r="G1958" s="18"/>
      <c r="H1958" s="18"/>
      <c r="I1958" s="18"/>
      <c r="J1958" s="18"/>
      <c r="K1958" s="18"/>
      <c r="L1958" s="19"/>
      <c r="M1958" s="18"/>
      <c r="N1958" s="18"/>
      <c r="O1958" s="20"/>
      <c r="P1958" s="7"/>
      <c r="Q1958" s="12">
        <f>+IF(IFERROR(VLOOKUP(Tabla3[[#This Row],[Column14]],Tabla4[[NIT]:[TOTAL CREDITO]],3,FALSE),0)="",0,IFERROR(VLOOKUP(Tabla3[[#This Row],[Column14]],Tabla4[[NIT]:[TOTAL CREDITO]],3,FALSE),0))</f>
        <v>0</v>
      </c>
      <c r="R1958" s="9">
        <f>+IFERROR(VLOOKUP(Tabla3[[#This Row],[Column14]],Tabla4[[NIT]:[TOTAL CREDITO]],6,FALSE),0)</f>
        <v>0</v>
      </c>
      <c r="S19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8" s="5"/>
      <c r="AL1958"/>
    </row>
    <row r="1959" spans="1:38" ht="15" customHeight="1">
      <c r="A1959" s="18"/>
      <c r="B1959" s="19"/>
      <c r="C1959" s="18"/>
      <c r="D1959" s="18"/>
      <c r="E1959" s="18"/>
      <c r="F1959" s="18"/>
      <c r="G1959" s="18"/>
      <c r="H1959" s="18"/>
      <c r="I1959" s="18"/>
      <c r="J1959" s="18"/>
      <c r="K1959" s="18"/>
      <c r="L1959" s="19"/>
      <c r="M1959" s="18"/>
      <c r="N1959" s="18"/>
      <c r="O1959" s="20"/>
      <c r="P1959" s="7"/>
      <c r="Q1959" s="12">
        <f>+IF(IFERROR(VLOOKUP(Tabla3[[#This Row],[Column14]],Tabla4[[NIT]:[TOTAL CREDITO]],3,FALSE),0)="",0,IFERROR(VLOOKUP(Tabla3[[#This Row],[Column14]],Tabla4[[NIT]:[TOTAL CREDITO]],3,FALSE),0))</f>
        <v>0</v>
      </c>
      <c r="R1959" s="9">
        <f>+IFERROR(VLOOKUP(Tabla3[[#This Row],[Column14]],Tabla4[[NIT]:[TOTAL CREDITO]],6,FALSE),0)</f>
        <v>0</v>
      </c>
      <c r="S19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59" s="5"/>
      <c r="AL1959"/>
    </row>
    <row r="1960" spans="1:38" ht="15" customHeight="1">
      <c r="A1960" s="18"/>
      <c r="B1960" s="19"/>
      <c r="C1960" s="18"/>
      <c r="D1960" s="18"/>
      <c r="E1960" s="18"/>
      <c r="F1960" s="18"/>
      <c r="G1960" s="18"/>
      <c r="H1960" s="18"/>
      <c r="I1960" s="18"/>
      <c r="J1960" s="18"/>
      <c r="K1960" s="18"/>
      <c r="L1960" s="19"/>
      <c r="M1960" s="18"/>
      <c r="N1960" s="18"/>
      <c r="O1960" s="20"/>
      <c r="P1960" s="7"/>
      <c r="Q1960" s="12">
        <f>+IF(IFERROR(VLOOKUP(Tabla3[[#This Row],[Column14]],Tabla4[[NIT]:[TOTAL CREDITO]],3,FALSE),0)="",0,IFERROR(VLOOKUP(Tabla3[[#This Row],[Column14]],Tabla4[[NIT]:[TOTAL CREDITO]],3,FALSE),0))</f>
        <v>0</v>
      </c>
      <c r="R1960" s="9">
        <f>+IFERROR(VLOOKUP(Tabla3[[#This Row],[Column14]],Tabla4[[NIT]:[TOTAL CREDITO]],6,FALSE),0)</f>
        <v>0</v>
      </c>
      <c r="S19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0" s="5"/>
      <c r="AL1960"/>
    </row>
    <row r="1961" spans="1:38" ht="15" customHeight="1">
      <c r="A1961" s="18"/>
      <c r="B1961" s="19"/>
      <c r="C1961" s="18"/>
      <c r="D1961" s="18"/>
      <c r="E1961" s="18"/>
      <c r="F1961" s="18"/>
      <c r="G1961" s="18"/>
      <c r="H1961" s="18"/>
      <c r="I1961" s="18"/>
      <c r="J1961" s="18"/>
      <c r="K1961" s="18"/>
      <c r="L1961" s="19"/>
      <c r="M1961" s="18"/>
      <c r="N1961" s="18"/>
      <c r="O1961" s="20"/>
      <c r="P1961" s="7"/>
      <c r="Q1961" s="12">
        <f>+IF(IFERROR(VLOOKUP(Tabla3[[#This Row],[Column14]],Tabla4[[NIT]:[TOTAL CREDITO]],3,FALSE),0)="",0,IFERROR(VLOOKUP(Tabla3[[#This Row],[Column14]],Tabla4[[NIT]:[TOTAL CREDITO]],3,FALSE),0))</f>
        <v>0</v>
      </c>
      <c r="R1961" s="9">
        <f>+IFERROR(VLOOKUP(Tabla3[[#This Row],[Column14]],Tabla4[[NIT]:[TOTAL CREDITO]],6,FALSE),0)</f>
        <v>0</v>
      </c>
      <c r="S19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1" s="5"/>
      <c r="AL1961"/>
    </row>
    <row r="1962" spans="1:38" ht="15" customHeight="1">
      <c r="A1962" s="18"/>
      <c r="B1962" s="19"/>
      <c r="C1962" s="18"/>
      <c r="D1962" s="18"/>
      <c r="E1962" s="18"/>
      <c r="F1962" s="18"/>
      <c r="G1962" s="18"/>
      <c r="H1962" s="18"/>
      <c r="I1962" s="18"/>
      <c r="J1962" s="18"/>
      <c r="K1962" s="18"/>
      <c r="L1962" s="19"/>
      <c r="M1962" s="18"/>
      <c r="N1962" s="18"/>
      <c r="O1962" s="20"/>
      <c r="P1962" s="7"/>
      <c r="Q1962" s="12">
        <f>+IF(IFERROR(VLOOKUP(Tabla3[[#This Row],[Column14]],Tabla4[[NIT]:[TOTAL CREDITO]],3,FALSE),0)="",0,IFERROR(VLOOKUP(Tabla3[[#This Row],[Column14]],Tabla4[[NIT]:[TOTAL CREDITO]],3,FALSE),0))</f>
        <v>0</v>
      </c>
      <c r="R1962" s="9">
        <f>+IFERROR(VLOOKUP(Tabla3[[#This Row],[Column14]],Tabla4[[NIT]:[TOTAL CREDITO]],6,FALSE),0)</f>
        <v>0</v>
      </c>
      <c r="S19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2" s="5"/>
      <c r="AL1962"/>
    </row>
    <row r="1963" spans="1:38" ht="15" customHeight="1">
      <c r="A1963" s="18"/>
      <c r="B1963" s="19"/>
      <c r="C1963" s="18"/>
      <c r="D1963" s="18"/>
      <c r="E1963" s="18"/>
      <c r="F1963" s="18"/>
      <c r="G1963" s="18"/>
      <c r="H1963" s="18"/>
      <c r="I1963" s="18"/>
      <c r="J1963" s="18"/>
      <c r="K1963" s="18"/>
      <c r="L1963" s="19"/>
      <c r="M1963" s="18"/>
      <c r="N1963" s="18"/>
      <c r="O1963" s="20"/>
      <c r="P1963" s="7"/>
      <c r="Q1963" s="12">
        <f>+IF(IFERROR(VLOOKUP(Tabla3[[#This Row],[Column14]],Tabla4[[NIT]:[TOTAL CREDITO]],3,FALSE),0)="",0,IFERROR(VLOOKUP(Tabla3[[#This Row],[Column14]],Tabla4[[NIT]:[TOTAL CREDITO]],3,FALSE),0))</f>
        <v>0</v>
      </c>
      <c r="R1963" s="9">
        <f>+IFERROR(VLOOKUP(Tabla3[[#This Row],[Column14]],Tabla4[[NIT]:[TOTAL CREDITO]],6,FALSE),0)</f>
        <v>0</v>
      </c>
      <c r="S19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3" s="5"/>
      <c r="AL1963"/>
    </row>
    <row r="1964" spans="1:38" ht="15" customHeight="1">
      <c r="A1964" s="18"/>
      <c r="B1964" s="19"/>
      <c r="C1964" s="18"/>
      <c r="D1964" s="18"/>
      <c r="E1964" s="18"/>
      <c r="F1964" s="18"/>
      <c r="G1964" s="18"/>
      <c r="H1964" s="18"/>
      <c r="I1964" s="18"/>
      <c r="J1964" s="18"/>
      <c r="K1964" s="18"/>
      <c r="L1964" s="19"/>
      <c r="M1964" s="18"/>
      <c r="N1964" s="18"/>
      <c r="O1964" s="20"/>
      <c r="P1964" s="7"/>
      <c r="Q1964" s="12">
        <f>+IF(IFERROR(VLOOKUP(Tabla3[[#This Row],[Column14]],Tabla4[[NIT]:[TOTAL CREDITO]],3,FALSE),0)="",0,IFERROR(VLOOKUP(Tabla3[[#This Row],[Column14]],Tabla4[[NIT]:[TOTAL CREDITO]],3,FALSE),0))</f>
        <v>0</v>
      </c>
      <c r="R1964" s="9">
        <f>+IFERROR(VLOOKUP(Tabla3[[#This Row],[Column14]],Tabla4[[NIT]:[TOTAL CREDITO]],6,FALSE),0)</f>
        <v>0</v>
      </c>
      <c r="S19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4" s="5"/>
      <c r="AL1964"/>
    </row>
    <row r="1965" spans="1:38" ht="15" customHeight="1">
      <c r="A1965" s="18"/>
      <c r="B1965" s="19"/>
      <c r="C1965" s="18"/>
      <c r="D1965" s="18"/>
      <c r="E1965" s="18"/>
      <c r="F1965" s="18"/>
      <c r="G1965" s="18"/>
      <c r="H1965" s="18"/>
      <c r="I1965" s="18"/>
      <c r="J1965" s="18"/>
      <c r="K1965" s="18"/>
      <c r="L1965" s="19"/>
      <c r="M1965" s="18"/>
      <c r="N1965" s="18"/>
      <c r="O1965" s="20"/>
      <c r="P1965" s="7"/>
      <c r="Q1965" s="12">
        <f>+IF(IFERROR(VLOOKUP(Tabla3[[#This Row],[Column14]],Tabla4[[NIT]:[TOTAL CREDITO]],3,FALSE),0)="",0,IFERROR(VLOOKUP(Tabla3[[#This Row],[Column14]],Tabla4[[NIT]:[TOTAL CREDITO]],3,FALSE),0))</f>
        <v>0</v>
      </c>
      <c r="R1965" s="9">
        <f>+IFERROR(VLOOKUP(Tabla3[[#This Row],[Column14]],Tabla4[[NIT]:[TOTAL CREDITO]],6,FALSE),0)</f>
        <v>0</v>
      </c>
      <c r="S19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5" s="5"/>
      <c r="AL1965"/>
    </row>
    <row r="1966" spans="1:38" ht="15" customHeight="1">
      <c r="A1966" s="18"/>
      <c r="B1966" s="19"/>
      <c r="C1966" s="18"/>
      <c r="D1966" s="18"/>
      <c r="E1966" s="18"/>
      <c r="F1966" s="18"/>
      <c r="G1966" s="18"/>
      <c r="H1966" s="18"/>
      <c r="I1966" s="18"/>
      <c r="J1966" s="18"/>
      <c r="K1966" s="18"/>
      <c r="L1966" s="19"/>
      <c r="M1966" s="18"/>
      <c r="N1966" s="18"/>
      <c r="O1966" s="20"/>
      <c r="P1966" s="7"/>
      <c r="Q1966" s="12">
        <f>+IF(IFERROR(VLOOKUP(Tabla3[[#This Row],[Column14]],Tabla4[[NIT]:[TOTAL CREDITO]],3,FALSE),0)="",0,IFERROR(VLOOKUP(Tabla3[[#This Row],[Column14]],Tabla4[[NIT]:[TOTAL CREDITO]],3,FALSE),0))</f>
        <v>0</v>
      </c>
      <c r="R1966" s="9">
        <f>+IFERROR(VLOOKUP(Tabla3[[#This Row],[Column14]],Tabla4[[NIT]:[TOTAL CREDITO]],6,FALSE),0)</f>
        <v>0</v>
      </c>
      <c r="S19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6" s="5"/>
      <c r="AL1966"/>
    </row>
    <row r="1967" spans="1:38" ht="15" customHeight="1">
      <c r="A1967" s="18"/>
      <c r="B1967" s="19"/>
      <c r="C1967" s="18"/>
      <c r="D1967" s="18"/>
      <c r="E1967" s="18"/>
      <c r="F1967" s="18"/>
      <c r="G1967" s="18"/>
      <c r="H1967" s="18"/>
      <c r="I1967" s="18"/>
      <c r="J1967" s="18"/>
      <c r="K1967" s="18"/>
      <c r="L1967" s="19"/>
      <c r="M1967" s="18"/>
      <c r="N1967" s="18"/>
      <c r="O1967" s="20"/>
      <c r="P1967" s="7"/>
      <c r="Q1967" s="12">
        <f>+IF(IFERROR(VLOOKUP(Tabla3[[#This Row],[Column14]],Tabla4[[NIT]:[TOTAL CREDITO]],3,FALSE),0)="",0,IFERROR(VLOOKUP(Tabla3[[#This Row],[Column14]],Tabla4[[NIT]:[TOTAL CREDITO]],3,FALSE),0))</f>
        <v>0</v>
      </c>
      <c r="R1967" s="9">
        <f>+IFERROR(VLOOKUP(Tabla3[[#This Row],[Column14]],Tabla4[[NIT]:[TOTAL CREDITO]],6,FALSE),0)</f>
        <v>0</v>
      </c>
      <c r="S19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7" s="5"/>
      <c r="AL1967"/>
    </row>
    <row r="1968" spans="1:38" ht="15" customHeight="1">
      <c r="A1968" s="18"/>
      <c r="B1968" s="19"/>
      <c r="C1968" s="18"/>
      <c r="D1968" s="18"/>
      <c r="E1968" s="18"/>
      <c r="F1968" s="18"/>
      <c r="G1968" s="18"/>
      <c r="H1968" s="18"/>
      <c r="I1968" s="18"/>
      <c r="J1968" s="18"/>
      <c r="K1968" s="18"/>
      <c r="L1968" s="19"/>
      <c r="M1968" s="18"/>
      <c r="N1968" s="18"/>
      <c r="O1968" s="20"/>
      <c r="P1968" s="7"/>
      <c r="Q1968" s="12">
        <f>+IF(IFERROR(VLOOKUP(Tabla3[[#This Row],[Column14]],Tabla4[[NIT]:[TOTAL CREDITO]],3,FALSE),0)="",0,IFERROR(VLOOKUP(Tabla3[[#This Row],[Column14]],Tabla4[[NIT]:[TOTAL CREDITO]],3,FALSE),0))</f>
        <v>0</v>
      </c>
      <c r="R1968" s="9">
        <f>+IFERROR(VLOOKUP(Tabla3[[#This Row],[Column14]],Tabla4[[NIT]:[TOTAL CREDITO]],6,FALSE),0)</f>
        <v>0</v>
      </c>
      <c r="S19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8" s="5"/>
      <c r="AL1968"/>
    </row>
    <row r="1969" spans="1:38" ht="15" customHeight="1">
      <c r="A1969" s="18"/>
      <c r="B1969" s="19"/>
      <c r="C1969" s="18"/>
      <c r="D1969" s="18"/>
      <c r="E1969" s="18"/>
      <c r="F1969" s="18"/>
      <c r="G1969" s="18"/>
      <c r="H1969" s="18"/>
      <c r="I1969" s="18"/>
      <c r="J1969" s="18"/>
      <c r="K1969" s="18"/>
      <c r="L1969" s="19"/>
      <c r="M1969" s="18"/>
      <c r="N1969" s="18"/>
      <c r="O1969" s="20"/>
      <c r="P1969" s="7"/>
      <c r="Q1969" s="12">
        <f>+IF(IFERROR(VLOOKUP(Tabla3[[#This Row],[Column14]],Tabla4[[NIT]:[TOTAL CREDITO]],3,FALSE),0)="",0,IFERROR(VLOOKUP(Tabla3[[#This Row],[Column14]],Tabla4[[NIT]:[TOTAL CREDITO]],3,FALSE),0))</f>
        <v>0</v>
      </c>
      <c r="R1969" s="9">
        <f>+IFERROR(VLOOKUP(Tabla3[[#This Row],[Column14]],Tabla4[[NIT]:[TOTAL CREDITO]],6,FALSE),0)</f>
        <v>0</v>
      </c>
      <c r="S19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69" s="5"/>
      <c r="AL1969"/>
    </row>
    <row r="1970" spans="1:38" ht="15" customHeight="1">
      <c r="A1970" s="18"/>
      <c r="B1970" s="19"/>
      <c r="C1970" s="18"/>
      <c r="D1970" s="18"/>
      <c r="E1970" s="18"/>
      <c r="F1970" s="18"/>
      <c r="G1970" s="18"/>
      <c r="H1970" s="18"/>
      <c r="I1970" s="18"/>
      <c r="J1970" s="18"/>
      <c r="K1970" s="18"/>
      <c r="L1970" s="19"/>
      <c r="M1970" s="18"/>
      <c r="N1970" s="18"/>
      <c r="O1970" s="20"/>
      <c r="P1970" s="7"/>
      <c r="Q1970" s="12">
        <f>+IF(IFERROR(VLOOKUP(Tabla3[[#This Row],[Column14]],Tabla4[[NIT]:[TOTAL CREDITO]],3,FALSE),0)="",0,IFERROR(VLOOKUP(Tabla3[[#This Row],[Column14]],Tabla4[[NIT]:[TOTAL CREDITO]],3,FALSE),0))</f>
        <v>0</v>
      </c>
      <c r="R1970" s="9">
        <f>+IFERROR(VLOOKUP(Tabla3[[#This Row],[Column14]],Tabla4[[NIT]:[TOTAL CREDITO]],6,FALSE),0)</f>
        <v>0</v>
      </c>
      <c r="S19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0" s="5"/>
      <c r="AL1970"/>
    </row>
    <row r="1971" spans="1:38" ht="15" customHeight="1">
      <c r="A1971" s="18"/>
      <c r="B1971" s="19"/>
      <c r="C1971" s="18"/>
      <c r="D1971" s="18"/>
      <c r="E1971" s="18"/>
      <c r="F1971" s="18"/>
      <c r="G1971" s="18"/>
      <c r="H1971" s="18"/>
      <c r="I1971" s="18"/>
      <c r="J1971" s="18"/>
      <c r="K1971" s="18"/>
      <c r="L1971" s="19"/>
      <c r="M1971" s="18"/>
      <c r="N1971" s="18"/>
      <c r="O1971" s="20"/>
      <c r="P1971" s="7"/>
      <c r="Q1971" s="12">
        <f>+IF(IFERROR(VLOOKUP(Tabla3[[#This Row],[Column14]],Tabla4[[NIT]:[TOTAL CREDITO]],3,FALSE),0)="",0,IFERROR(VLOOKUP(Tabla3[[#This Row],[Column14]],Tabla4[[NIT]:[TOTAL CREDITO]],3,FALSE),0))</f>
        <v>0</v>
      </c>
      <c r="R1971" s="9">
        <f>+IFERROR(VLOOKUP(Tabla3[[#This Row],[Column14]],Tabla4[[NIT]:[TOTAL CREDITO]],6,FALSE),0)</f>
        <v>0</v>
      </c>
      <c r="S19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1" s="5"/>
      <c r="AL1971"/>
    </row>
    <row r="1972" spans="1:38" ht="15" customHeight="1">
      <c r="A1972" s="18"/>
      <c r="B1972" s="19"/>
      <c r="C1972" s="18"/>
      <c r="D1972" s="18"/>
      <c r="E1972" s="18"/>
      <c r="F1972" s="18"/>
      <c r="G1972" s="18"/>
      <c r="H1972" s="18"/>
      <c r="I1972" s="18"/>
      <c r="J1972" s="18"/>
      <c r="K1972" s="18"/>
      <c r="L1972" s="19"/>
      <c r="M1972" s="18"/>
      <c r="N1972" s="18"/>
      <c r="O1972" s="20"/>
      <c r="P1972" s="7"/>
      <c r="Q1972" s="12">
        <f>+IF(IFERROR(VLOOKUP(Tabla3[[#This Row],[Column14]],Tabla4[[NIT]:[TOTAL CREDITO]],3,FALSE),0)="",0,IFERROR(VLOOKUP(Tabla3[[#This Row],[Column14]],Tabla4[[NIT]:[TOTAL CREDITO]],3,FALSE),0))</f>
        <v>0</v>
      </c>
      <c r="R1972" s="9">
        <f>+IFERROR(VLOOKUP(Tabla3[[#This Row],[Column14]],Tabla4[[NIT]:[TOTAL CREDITO]],6,FALSE),0)</f>
        <v>0</v>
      </c>
      <c r="S19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2" s="5"/>
      <c r="AL1972"/>
    </row>
    <row r="1973" spans="1:38" ht="15" customHeight="1">
      <c r="A1973" s="18"/>
      <c r="B1973" s="19"/>
      <c r="C1973" s="18"/>
      <c r="D1973" s="18"/>
      <c r="E1973" s="18"/>
      <c r="F1973" s="18"/>
      <c r="G1973" s="18"/>
      <c r="H1973" s="18"/>
      <c r="I1973" s="18"/>
      <c r="J1973" s="18"/>
      <c r="K1973" s="18"/>
      <c r="L1973" s="19"/>
      <c r="M1973" s="18"/>
      <c r="N1973" s="18"/>
      <c r="O1973" s="20"/>
      <c r="P1973" s="7"/>
      <c r="Q1973" s="12">
        <f>+IF(IFERROR(VLOOKUP(Tabla3[[#This Row],[Column14]],Tabla4[[NIT]:[TOTAL CREDITO]],3,FALSE),0)="",0,IFERROR(VLOOKUP(Tabla3[[#This Row],[Column14]],Tabla4[[NIT]:[TOTAL CREDITO]],3,FALSE),0))</f>
        <v>0</v>
      </c>
      <c r="R1973" s="9">
        <f>+IFERROR(VLOOKUP(Tabla3[[#This Row],[Column14]],Tabla4[[NIT]:[TOTAL CREDITO]],6,FALSE),0)</f>
        <v>0</v>
      </c>
      <c r="S19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3" s="5"/>
      <c r="AL1973"/>
    </row>
    <row r="1974" spans="1:38" ht="15" customHeight="1">
      <c r="A1974" s="18"/>
      <c r="B1974" s="19"/>
      <c r="C1974" s="18"/>
      <c r="D1974" s="18"/>
      <c r="E1974" s="18"/>
      <c r="F1974" s="18"/>
      <c r="G1974" s="18"/>
      <c r="H1974" s="18"/>
      <c r="I1974" s="18"/>
      <c r="J1974" s="18"/>
      <c r="K1974" s="18"/>
      <c r="L1974" s="19"/>
      <c r="M1974" s="18"/>
      <c r="N1974" s="18"/>
      <c r="O1974" s="20"/>
      <c r="P1974" s="7"/>
      <c r="Q1974" s="12">
        <f>+IF(IFERROR(VLOOKUP(Tabla3[[#This Row],[Column14]],Tabla4[[NIT]:[TOTAL CREDITO]],3,FALSE),0)="",0,IFERROR(VLOOKUP(Tabla3[[#This Row],[Column14]],Tabla4[[NIT]:[TOTAL CREDITO]],3,FALSE),0))</f>
        <v>0</v>
      </c>
      <c r="R1974" s="9">
        <f>+IFERROR(VLOOKUP(Tabla3[[#This Row],[Column14]],Tabla4[[NIT]:[TOTAL CREDITO]],6,FALSE),0)</f>
        <v>0</v>
      </c>
      <c r="S19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4" s="5"/>
      <c r="AL1974"/>
    </row>
    <row r="1975" spans="1:38" ht="15" customHeight="1">
      <c r="A1975" s="18"/>
      <c r="B1975" s="19"/>
      <c r="C1975" s="18"/>
      <c r="D1975" s="18"/>
      <c r="E1975" s="18"/>
      <c r="F1975" s="18"/>
      <c r="G1975" s="18"/>
      <c r="H1975" s="18"/>
      <c r="I1975" s="18"/>
      <c r="J1975" s="18"/>
      <c r="K1975" s="18"/>
      <c r="L1975" s="19"/>
      <c r="M1975" s="18"/>
      <c r="N1975" s="18"/>
      <c r="O1975" s="20"/>
      <c r="P1975" s="7"/>
      <c r="Q1975" s="12">
        <f>+IF(IFERROR(VLOOKUP(Tabla3[[#This Row],[Column14]],Tabla4[[NIT]:[TOTAL CREDITO]],3,FALSE),0)="",0,IFERROR(VLOOKUP(Tabla3[[#This Row],[Column14]],Tabla4[[NIT]:[TOTAL CREDITO]],3,FALSE),0))</f>
        <v>0</v>
      </c>
      <c r="R1975" s="9">
        <f>+IFERROR(VLOOKUP(Tabla3[[#This Row],[Column14]],Tabla4[[NIT]:[TOTAL CREDITO]],6,FALSE),0)</f>
        <v>0</v>
      </c>
      <c r="S19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5" s="5"/>
      <c r="AL1975"/>
    </row>
    <row r="1976" spans="1:38" ht="15" customHeight="1">
      <c r="A1976" s="18"/>
      <c r="B1976" s="19"/>
      <c r="C1976" s="18"/>
      <c r="D1976" s="18"/>
      <c r="E1976" s="18"/>
      <c r="F1976" s="18"/>
      <c r="G1976" s="18"/>
      <c r="H1976" s="18"/>
      <c r="I1976" s="18"/>
      <c r="J1976" s="18"/>
      <c r="K1976" s="18"/>
      <c r="L1976" s="19"/>
      <c r="M1976" s="18"/>
      <c r="N1976" s="18"/>
      <c r="O1976" s="20"/>
      <c r="P1976" s="7"/>
      <c r="Q1976" s="12">
        <f>+IF(IFERROR(VLOOKUP(Tabla3[[#This Row],[Column14]],Tabla4[[NIT]:[TOTAL CREDITO]],3,FALSE),0)="",0,IFERROR(VLOOKUP(Tabla3[[#This Row],[Column14]],Tabla4[[NIT]:[TOTAL CREDITO]],3,FALSE),0))</f>
        <v>0</v>
      </c>
      <c r="R1976" s="9">
        <f>+IFERROR(VLOOKUP(Tabla3[[#This Row],[Column14]],Tabla4[[NIT]:[TOTAL CREDITO]],6,FALSE),0)</f>
        <v>0</v>
      </c>
      <c r="S19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6" s="5"/>
      <c r="AL1976"/>
    </row>
    <row r="1977" spans="1:38" ht="15" customHeight="1">
      <c r="A1977" s="18"/>
      <c r="B1977" s="19"/>
      <c r="C1977" s="18"/>
      <c r="D1977" s="18"/>
      <c r="E1977" s="18"/>
      <c r="F1977" s="18"/>
      <c r="G1977" s="18"/>
      <c r="H1977" s="18"/>
      <c r="I1977" s="18"/>
      <c r="J1977" s="18"/>
      <c r="K1977" s="18"/>
      <c r="L1977" s="19"/>
      <c r="M1977" s="18"/>
      <c r="N1977" s="18"/>
      <c r="O1977" s="20"/>
      <c r="P1977" s="7"/>
      <c r="Q1977" s="12">
        <f>+IF(IFERROR(VLOOKUP(Tabla3[[#This Row],[Column14]],Tabla4[[NIT]:[TOTAL CREDITO]],3,FALSE),0)="",0,IFERROR(VLOOKUP(Tabla3[[#This Row],[Column14]],Tabla4[[NIT]:[TOTAL CREDITO]],3,FALSE),0))</f>
        <v>0</v>
      </c>
      <c r="R1977" s="9">
        <f>+IFERROR(VLOOKUP(Tabla3[[#This Row],[Column14]],Tabla4[[NIT]:[TOTAL CREDITO]],6,FALSE),0)</f>
        <v>0</v>
      </c>
      <c r="S19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7" s="5"/>
      <c r="AL1977"/>
    </row>
    <row r="1978" spans="1:38" ht="15" customHeight="1">
      <c r="A1978" s="18"/>
      <c r="B1978" s="19"/>
      <c r="C1978" s="18"/>
      <c r="D1978" s="18"/>
      <c r="E1978" s="18"/>
      <c r="F1978" s="18"/>
      <c r="G1978" s="18"/>
      <c r="H1978" s="18"/>
      <c r="I1978" s="18"/>
      <c r="J1978" s="18"/>
      <c r="K1978" s="18"/>
      <c r="L1978" s="19"/>
      <c r="M1978" s="18"/>
      <c r="N1978" s="18"/>
      <c r="O1978" s="20"/>
      <c r="P1978" s="7"/>
      <c r="Q1978" s="12">
        <f>+IF(IFERROR(VLOOKUP(Tabla3[[#This Row],[Column14]],Tabla4[[NIT]:[TOTAL CREDITO]],3,FALSE),0)="",0,IFERROR(VLOOKUP(Tabla3[[#This Row],[Column14]],Tabla4[[NIT]:[TOTAL CREDITO]],3,FALSE),0))</f>
        <v>0</v>
      </c>
      <c r="R1978" s="9">
        <f>+IFERROR(VLOOKUP(Tabla3[[#This Row],[Column14]],Tabla4[[NIT]:[TOTAL CREDITO]],6,FALSE),0)</f>
        <v>0</v>
      </c>
      <c r="S19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8" s="5"/>
      <c r="AL1978"/>
    </row>
    <row r="1979" spans="1:38" ht="15" customHeight="1">
      <c r="A1979" s="18"/>
      <c r="B1979" s="19"/>
      <c r="C1979" s="18"/>
      <c r="D1979" s="18"/>
      <c r="E1979" s="18"/>
      <c r="F1979" s="18"/>
      <c r="G1979" s="18"/>
      <c r="H1979" s="18"/>
      <c r="I1979" s="18"/>
      <c r="J1979" s="18"/>
      <c r="K1979" s="18"/>
      <c r="L1979" s="19"/>
      <c r="M1979" s="18"/>
      <c r="N1979" s="18"/>
      <c r="O1979" s="20"/>
      <c r="P1979" s="7"/>
      <c r="Q1979" s="12">
        <f>+IF(IFERROR(VLOOKUP(Tabla3[[#This Row],[Column14]],Tabla4[[NIT]:[TOTAL CREDITO]],3,FALSE),0)="",0,IFERROR(VLOOKUP(Tabla3[[#This Row],[Column14]],Tabla4[[NIT]:[TOTAL CREDITO]],3,FALSE),0))</f>
        <v>0</v>
      </c>
      <c r="R1979" s="9">
        <f>+IFERROR(VLOOKUP(Tabla3[[#This Row],[Column14]],Tabla4[[NIT]:[TOTAL CREDITO]],6,FALSE),0)</f>
        <v>0</v>
      </c>
      <c r="S19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79" s="5"/>
      <c r="AL1979"/>
    </row>
    <row r="1980" spans="1:38" ht="15" customHeight="1">
      <c r="A1980" s="18"/>
      <c r="B1980" s="19"/>
      <c r="C1980" s="18"/>
      <c r="D1980" s="18"/>
      <c r="E1980" s="18"/>
      <c r="F1980" s="18"/>
      <c r="G1980" s="18"/>
      <c r="H1980" s="18"/>
      <c r="I1980" s="18"/>
      <c r="J1980" s="18"/>
      <c r="K1980" s="18"/>
      <c r="L1980" s="19"/>
      <c r="M1980" s="18"/>
      <c r="N1980" s="18"/>
      <c r="O1980" s="20"/>
      <c r="P1980" s="7"/>
      <c r="Q1980" s="12">
        <f>+IF(IFERROR(VLOOKUP(Tabla3[[#This Row],[Column14]],Tabla4[[NIT]:[TOTAL CREDITO]],3,FALSE),0)="",0,IFERROR(VLOOKUP(Tabla3[[#This Row],[Column14]],Tabla4[[NIT]:[TOTAL CREDITO]],3,FALSE),0))</f>
        <v>0</v>
      </c>
      <c r="R1980" s="9">
        <f>+IFERROR(VLOOKUP(Tabla3[[#This Row],[Column14]],Tabla4[[NIT]:[TOTAL CREDITO]],6,FALSE),0)</f>
        <v>0</v>
      </c>
      <c r="S19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0" s="5"/>
      <c r="AL1980"/>
    </row>
    <row r="1981" spans="1:38" ht="15" customHeight="1">
      <c r="A1981" s="18"/>
      <c r="B1981" s="19"/>
      <c r="C1981" s="18"/>
      <c r="D1981" s="18"/>
      <c r="E1981" s="18"/>
      <c r="F1981" s="18"/>
      <c r="G1981" s="18"/>
      <c r="H1981" s="18"/>
      <c r="I1981" s="18"/>
      <c r="J1981" s="18"/>
      <c r="K1981" s="18"/>
      <c r="L1981" s="19"/>
      <c r="M1981" s="18"/>
      <c r="N1981" s="18"/>
      <c r="O1981" s="20"/>
      <c r="P1981" s="7"/>
      <c r="Q1981" s="12">
        <f>+IF(IFERROR(VLOOKUP(Tabla3[[#This Row],[Column14]],Tabla4[[NIT]:[TOTAL CREDITO]],3,FALSE),0)="",0,IFERROR(VLOOKUP(Tabla3[[#This Row],[Column14]],Tabla4[[NIT]:[TOTAL CREDITO]],3,FALSE),0))</f>
        <v>0</v>
      </c>
      <c r="R1981" s="9">
        <f>+IFERROR(VLOOKUP(Tabla3[[#This Row],[Column14]],Tabla4[[NIT]:[TOTAL CREDITO]],6,FALSE),0)</f>
        <v>0</v>
      </c>
      <c r="S19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1" s="5"/>
      <c r="AL1981"/>
    </row>
    <row r="1982" spans="1:38" ht="15" customHeight="1">
      <c r="A1982" s="18"/>
      <c r="B1982" s="19"/>
      <c r="C1982" s="18"/>
      <c r="D1982" s="18"/>
      <c r="E1982" s="18"/>
      <c r="F1982" s="18"/>
      <c r="G1982" s="18"/>
      <c r="H1982" s="18"/>
      <c r="I1982" s="18"/>
      <c r="J1982" s="18"/>
      <c r="K1982" s="18"/>
      <c r="L1982" s="19"/>
      <c r="M1982" s="18"/>
      <c r="N1982" s="18"/>
      <c r="O1982" s="20"/>
      <c r="P1982" s="7"/>
      <c r="Q1982" s="12">
        <f>+IF(IFERROR(VLOOKUP(Tabla3[[#This Row],[Column14]],Tabla4[[NIT]:[TOTAL CREDITO]],3,FALSE),0)="",0,IFERROR(VLOOKUP(Tabla3[[#This Row],[Column14]],Tabla4[[NIT]:[TOTAL CREDITO]],3,FALSE),0))</f>
        <v>0</v>
      </c>
      <c r="R1982" s="9">
        <f>+IFERROR(VLOOKUP(Tabla3[[#This Row],[Column14]],Tabla4[[NIT]:[TOTAL CREDITO]],6,FALSE),0)</f>
        <v>0</v>
      </c>
      <c r="S19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2" s="5"/>
      <c r="AL1982"/>
    </row>
    <row r="1983" spans="1:38" ht="15" customHeight="1">
      <c r="A1983" s="18"/>
      <c r="B1983" s="19"/>
      <c r="C1983" s="18"/>
      <c r="D1983" s="18"/>
      <c r="E1983" s="18"/>
      <c r="F1983" s="18"/>
      <c r="G1983" s="18"/>
      <c r="H1983" s="18"/>
      <c r="I1983" s="18"/>
      <c r="J1983" s="18"/>
      <c r="K1983" s="18"/>
      <c r="L1983" s="19"/>
      <c r="M1983" s="18"/>
      <c r="N1983" s="18"/>
      <c r="O1983" s="20"/>
      <c r="P1983" s="7"/>
      <c r="Q1983" s="12">
        <f>+IF(IFERROR(VLOOKUP(Tabla3[[#This Row],[Column14]],Tabla4[[NIT]:[TOTAL CREDITO]],3,FALSE),0)="",0,IFERROR(VLOOKUP(Tabla3[[#This Row],[Column14]],Tabla4[[NIT]:[TOTAL CREDITO]],3,FALSE),0))</f>
        <v>0</v>
      </c>
      <c r="R1983" s="9">
        <f>+IFERROR(VLOOKUP(Tabla3[[#This Row],[Column14]],Tabla4[[NIT]:[TOTAL CREDITO]],6,FALSE),0)</f>
        <v>0</v>
      </c>
      <c r="S19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3" s="5"/>
      <c r="AL1983"/>
    </row>
    <row r="1984" spans="1:38" ht="15" customHeight="1">
      <c r="A1984" s="18"/>
      <c r="B1984" s="19"/>
      <c r="C1984" s="18"/>
      <c r="D1984" s="18"/>
      <c r="E1984" s="18"/>
      <c r="F1984" s="18"/>
      <c r="G1984" s="18"/>
      <c r="H1984" s="18"/>
      <c r="I1984" s="18"/>
      <c r="J1984" s="18"/>
      <c r="K1984" s="18"/>
      <c r="L1984" s="19"/>
      <c r="M1984" s="18"/>
      <c r="N1984" s="18"/>
      <c r="O1984" s="20"/>
      <c r="P1984" s="7"/>
      <c r="Q1984" s="12">
        <f>+IF(IFERROR(VLOOKUP(Tabla3[[#This Row],[Column14]],Tabla4[[NIT]:[TOTAL CREDITO]],3,FALSE),0)="",0,IFERROR(VLOOKUP(Tabla3[[#This Row],[Column14]],Tabla4[[NIT]:[TOTAL CREDITO]],3,FALSE),0))</f>
        <v>0</v>
      </c>
      <c r="R1984" s="9">
        <f>+IFERROR(VLOOKUP(Tabla3[[#This Row],[Column14]],Tabla4[[NIT]:[TOTAL CREDITO]],6,FALSE),0)</f>
        <v>0</v>
      </c>
      <c r="S19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4" s="5"/>
      <c r="AL1984"/>
    </row>
    <row r="1985" spans="1:38" ht="15" customHeight="1">
      <c r="A1985" s="18"/>
      <c r="B1985" s="19"/>
      <c r="C1985" s="18"/>
      <c r="D1985" s="18"/>
      <c r="E1985" s="18"/>
      <c r="F1985" s="18"/>
      <c r="G1985" s="18"/>
      <c r="H1985" s="18"/>
      <c r="I1985" s="18"/>
      <c r="J1985" s="18"/>
      <c r="K1985" s="18"/>
      <c r="L1985" s="19"/>
      <c r="M1985" s="18"/>
      <c r="N1985" s="18"/>
      <c r="O1985" s="20"/>
      <c r="P1985" s="7"/>
      <c r="Q1985" s="12">
        <f>+IF(IFERROR(VLOOKUP(Tabla3[[#This Row],[Column14]],Tabla4[[NIT]:[TOTAL CREDITO]],3,FALSE),0)="",0,IFERROR(VLOOKUP(Tabla3[[#This Row],[Column14]],Tabla4[[NIT]:[TOTAL CREDITO]],3,FALSE),0))</f>
        <v>0</v>
      </c>
      <c r="R1985" s="9">
        <f>+IFERROR(VLOOKUP(Tabla3[[#This Row],[Column14]],Tabla4[[NIT]:[TOTAL CREDITO]],6,FALSE),0)</f>
        <v>0</v>
      </c>
      <c r="S19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5" s="5"/>
      <c r="AL1985"/>
    </row>
    <row r="1986" spans="1:38" ht="15" customHeight="1">
      <c r="A1986" s="18"/>
      <c r="B1986" s="19"/>
      <c r="C1986" s="18"/>
      <c r="D1986" s="18"/>
      <c r="E1986" s="18"/>
      <c r="F1986" s="18"/>
      <c r="G1986" s="18"/>
      <c r="H1986" s="18"/>
      <c r="I1986" s="18"/>
      <c r="J1986" s="18"/>
      <c r="K1986" s="18"/>
      <c r="L1986" s="19"/>
      <c r="M1986" s="18"/>
      <c r="N1986" s="18"/>
      <c r="O1986" s="20"/>
      <c r="P1986" s="7"/>
      <c r="Q1986" s="12">
        <f>+IF(IFERROR(VLOOKUP(Tabla3[[#This Row],[Column14]],Tabla4[[NIT]:[TOTAL CREDITO]],3,FALSE),0)="",0,IFERROR(VLOOKUP(Tabla3[[#This Row],[Column14]],Tabla4[[NIT]:[TOTAL CREDITO]],3,FALSE),0))</f>
        <v>0</v>
      </c>
      <c r="R1986" s="9">
        <f>+IFERROR(VLOOKUP(Tabla3[[#This Row],[Column14]],Tabla4[[NIT]:[TOTAL CREDITO]],6,FALSE),0)</f>
        <v>0</v>
      </c>
      <c r="S19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6" s="5"/>
      <c r="AL1986"/>
    </row>
    <row r="1987" spans="1:38" ht="15" customHeight="1">
      <c r="A1987" s="18"/>
      <c r="B1987" s="19"/>
      <c r="C1987" s="18"/>
      <c r="D1987" s="18"/>
      <c r="E1987" s="18"/>
      <c r="F1987" s="18"/>
      <c r="G1987" s="18"/>
      <c r="H1987" s="18"/>
      <c r="I1987" s="18"/>
      <c r="J1987" s="18"/>
      <c r="K1987" s="18"/>
      <c r="L1987" s="19"/>
      <c r="M1987" s="18"/>
      <c r="N1987" s="18"/>
      <c r="O1987" s="20"/>
      <c r="P1987" s="7"/>
      <c r="Q1987" s="12">
        <f>+IF(IFERROR(VLOOKUP(Tabla3[[#This Row],[Column14]],Tabla4[[NIT]:[TOTAL CREDITO]],3,FALSE),0)="",0,IFERROR(VLOOKUP(Tabla3[[#This Row],[Column14]],Tabla4[[NIT]:[TOTAL CREDITO]],3,FALSE),0))</f>
        <v>0</v>
      </c>
      <c r="R1987" s="9">
        <f>+IFERROR(VLOOKUP(Tabla3[[#This Row],[Column14]],Tabla4[[NIT]:[TOTAL CREDITO]],6,FALSE),0)</f>
        <v>0</v>
      </c>
      <c r="S19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7" s="5"/>
      <c r="AL1987"/>
    </row>
    <row r="1988" spans="1:38" ht="15" customHeight="1">
      <c r="A1988" s="18"/>
      <c r="B1988" s="19"/>
      <c r="C1988" s="18"/>
      <c r="D1988" s="18"/>
      <c r="E1988" s="18"/>
      <c r="F1988" s="18"/>
      <c r="G1988" s="18"/>
      <c r="H1988" s="18"/>
      <c r="I1988" s="18"/>
      <c r="J1988" s="18"/>
      <c r="K1988" s="18"/>
      <c r="L1988" s="19"/>
      <c r="M1988" s="18"/>
      <c r="N1988" s="18"/>
      <c r="O1988" s="20"/>
      <c r="P1988" s="7"/>
      <c r="Q1988" s="12">
        <f>+IF(IFERROR(VLOOKUP(Tabla3[[#This Row],[Column14]],Tabla4[[NIT]:[TOTAL CREDITO]],3,FALSE),0)="",0,IFERROR(VLOOKUP(Tabla3[[#This Row],[Column14]],Tabla4[[NIT]:[TOTAL CREDITO]],3,FALSE),0))</f>
        <v>0</v>
      </c>
      <c r="R1988" s="9">
        <f>+IFERROR(VLOOKUP(Tabla3[[#This Row],[Column14]],Tabla4[[NIT]:[TOTAL CREDITO]],6,FALSE),0)</f>
        <v>0</v>
      </c>
      <c r="S19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8" s="5"/>
      <c r="AL1988"/>
    </row>
    <row r="1989" spans="1:38" ht="15" customHeight="1">
      <c r="A1989" s="18"/>
      <c r="B1989" s="19"/>
      <c r="C1989" s="18"/>
      <c r="D1989" s="18"/>
      <c r="E1989" s="18"/>
      <c r="F1989" s="18"/>
      <c r="G1989" s="18"/>
      <c r="H1989" s="18"/>
      <c r="I1989" s="18"/>
      <c r="J1989" s="18"/>
      <c r="K1989" s="18"/>
      <c r="L1989" s="19"/>
      <c r="M1989" s="18"/>
      <c r="N1989" s="18"/>
      <c r="O1989" s="20"/>
      <c r="P1989" s="7"/>
      <c r="Q1989" s="12">
        <f>+IF(IFERROR(VLOOKUP(Tabla3[[#This Row],[Column14]],Tabla4[[NIT]:[TOTAL CREDITO]],3,FALSE),0)="",0,IFERROR(VLOOKUP(Tabla3[[#This Row],[Column14]],Tabla4[[NIT]:[TOTAL CREDITO]],3,FALSE),0))</f>
        <v>0</v>
      </c>
      <c r="R1989" s="9">
        <f>+IFERROR(VLOOKUP(Tabla3[[#This Row],[Column14]],Tabla4[[NIT]:[TOTAL CREDITO]],6,FALSE),0)</f>
        <v>0</v>
      </c>
      <c r="S19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89" s="5"/>
      <c r="AL1989"/>
    </row>
    <row r="1990" spans="1:38" ht="15" customHeight="1">
      <c r="A1990" s="18"/>
      <c r="B1990" s="19"/>
      <c r="C1990" s="18"/>
      <c r="D1990" s="18"/>
      <c r="E1990" s="18"/>
      <c r="F1990" s="18"/>
      <c r="G1990" s="18"/>
      <c r="H1990" s="18"/>
      <c r="I1990" s="18"/>
      <c r="J1990" s="18"/>
      <c r="K1990" s="18"/>
      <c r="L1990" s="19"/>
      <c r="M1990" s="18"/>
      <c r="N1990" s="18"/>
      <c r="O1990" s="20"/>
      <c r="P1990" s="7"/>
      <c r="Q1990" s="12">
        <f>+IF(IFERROR(VLOOKUP(Tabla3[[#This Row],[Column14]],Tabla4[[NIT]:[TOTAL CREDITO]],3,FALSE),0)="",0,IFERROR(VLOOKUP(Tabla3[[#This Row],[Column14]],Tabla4[[NIT]:[TOTAL CREDITO]],3,FALSE),0))</f>
        <v>0</v>
      </c>
      <c r="R1990" s="9">
        <f>+IFERROR(VLOOKUP(Tabla3[[#This Row],[Column14]],Tabla4[[NIT]:[TOTAL CREDITO]],6,FALSE),0)</f>
        <v>0</v>
      </c>
      <c r="S19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0" s="5"/>
      <c r="AL1990"/>
    </row>
    <row r="1991" spans="1:38" ht="15" customHeight="1">
      <c r="A1991" s="18"/>
      <c r="B1991" s="19"/>
      <c r="C1991" s="18"/>
      <c r="D1991" s="18"/>
      <c r="E1991" s="18"/>
      <c r="F1991" s="18"/>
      <c r="G1991" s="18"/>
      <c r="H1991" s="18"/>
      <c r="I1991" s="18"/>
      <c r="J1991" s="18"/>
      <c r="K1991" s="18"/>
      <c r="L1991" s="19"/>
      <c r="M1991" s="18"/>
      <c r="N1991" s="18"/>
      <c r="O1991" s="20"/>
      <c r="P1991" s="7"/>
      <c r="Q1991" s="12">
        <f>+IF(IFERROR(VLOOKUP(Tabla3[[#This Row],[Column14]],Tabla4[[NIT]:[TOTAL CREDITO]],3,FALSE),0)="",0,IFERROR(VLOOKUP(Tabla3[[#This Row],[Column14]],Tabla4[[NIT]:[TOTAL CREDITO]],3,FALSE),0))</f>
        <v>0</v>
      </c>
      <c r="R1991" s="9">
        <f>+IFERROR(VLOOKUP(Tabla3[[#This Row],[Column14]],Tabla4[[NIT]:[TOTAL CREDITO]],6,FALSE),0)</f>
        <v>0</v>
      </c>
      <c r="S19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1" s="5"/>
      <c r="AL1991"/>
    </row>
    <row r="1992" spans="1:38" ht="15" customHeight="1">
      <c r="A1992" s="18"/>
      <c r="B1992" s="19"/>
      <c r="C1992" s="18"/>
      <c r="D1992" s="18"/>
      <c r="E1992" s="18"/>
      <c r="F1992" s="18"/>
      <c r="G1992" s="18"/>
      <c r="H1992" s="18"/>
      <c r="I1992" s="18"/>
      <c r="J1992" s="18"/>
      <c r="K1992" s="18"/>
      <c r="L1992" s="19"/>
      <c r="M1992" s="18"/>
      <c r="N1992" s="18"/>
      <c r="O1992" s="20"/>
      <c r="P1992" s="7"/>
      <c r="Q1992" s="12">
        <f>+IF(IFERROR(VLOOKUP(Tabla3[[#This Row],[Column14]],Tabla4[[NIT]:[TOTAL CREDITO]],3,FALSE),0)="",0,IFERROR(VLOOKUP(Tabla3[[#This Row],[Column14]],Tabla4[[NIT]:[TOTAL CREDITO]],3,FALSE),0))</f>
        <v>0</v>
      </c>
      <c r="R1992" s="9">
        <f>+IFERROR(VLOOKUP(Tabla3[[#This Row],[Column14]],Tabla4[[NIT]:[TOTAL CREDITO]],6,FALSE),0)</f>
        <v>0</v>
      </c>
      <c r="S19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2" s="5"/>
      <c r="AL1992"/>
    </row>
    <row r="1993" spans="1:38" ht="15" customHeight="1">
      <c r="A1993" s="18"/>
      <c r="B1993" s="19"/>
      <c r="C1993" s="18"/>
      <c r="D1993" s="18"/>
      <c r="E1993" s="18"/>
      <c r="F1993" s="18"/>
      <c r="G1993" s="18"/>
      <c r="H1993" s="18"/>
      <c r="I1993" s="18"/>
      <c r="J1993" s="18"/>
      <c r="K1993" s="18"/>
      <c r="L1993" s="19"/>
      <c r="M1993" s="18"/>
      <c r="N1993" s="18"/>
      <c r="O1993" s="20"/>
      <c r="P1993" s="7"/>
      <c r="Q1993" s="12">
        <f>+IF(IFERROR(VLOOKUP(Tabla3[[#This Row],[Column14]],Tabla4[[NIT]:[TOTAL CREDITO]],3,FALSE),0)="",0,IFERROR(VLOOKUP(Tabla3[[#This Row],[Column14]],Tabla4[[NIT]:[TOTAL CREDITO]],3,FALSE),0))</f>
        <v>0</v>
      </c>
      <c r="R1993" s="9">
        <f>+IFERROR(VLOOKUP(Tabla3[[#This Row],[Column14]],Tabla4[[NIT]:[TOTAL CREDITO]],6,FALSE),0)</f>
        <v>0</v>
      </c>
      <c r="S19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3" s="5"/>
      <c r="AL1993"/>
    </row>
    <row r="1994" spans="1:38" ht="15" customHeight="1">
      <c r="A1994" s="18"/>
      <c r="B1994" s="19"/>
      <c r="C1994" s="18"/>
      <c r="D1994" s="18"/>
      <c r="E1994" s="18"/>
      <c r="F1994" s="18"/>
      <c r="G1994" s="18"/>
      <c r="H1994" s="18"/>
      <c r="I1994" s="18"/>
      <c r="J1994" s="18"/>
      <c r="K1994" s="18"/>
      <c r="L1994" s="19"/>
      <c r="M1994" s="18"/>
      <c r="N1994" s="18"/>
      <c r="O1994" s="20"/>
      <c r="P1994" s="7"/>
      <c r="Q1994" s="12">
        <f>+IF(IFERROR(VLOOKUP(Tabla3[[#This Row],[Column14]],Tabla4[[NIT]:[TOTAL CREDITO]],3,FALSE),0)="",0,IFERROR(VLOOKUP(Tabla3[[#This Row],[Column14]],Tabla4[[NIT]:[TOTAL CREDITO]],3,FALSE),0))</f>
        <v>0</v>
      </c>
      <c r="R1994" s="9">
        <f>+IFERROR(VLOOKUP(Tabla3[[#This Row],[Column14]],Tabla4[[NIT]:[TOTAL CREDITO]],6,FALSE),0)</f>
        <v>0</v>
      </c>
      <c r="S19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4" s="5"/>
      <c r="AL1994"/>
    </row>
    <row r="1995" spans="1:38" ht="15" customHeight="1">
      <c r="A1995" s="18"/>
      <c r="B1995" s="19"/>
      <c r="C1995" s="18"/>
      <c r="D1995" s="18"/>
      <c r="E1995" s="18"/>
      <c r="F1995" s="18"/>
      <c r="G1995" s="18"/>
      <c r="H1995" s="18"/>
      <c r="I1995" s="18"/>
      <c r="J1995" s="18"/>
      <c r="K1995" s="18"/>
      <c r="L1995" s="19"/>
      <c r="M1995" s="18"/>
      <c r="N1995" s="18"/>
      <c r="O1995" s="20"/>
      <c r="P1995" s="7"/>
      <c r="Q1995" s="12">
        <f>+IF(IFERROR(VLOOKUP(Tabla3[[#This Row],[Column14]],Tabla4[[NIT]:[TOTAL CREDITO]],3,FALSE),0)="",0,IFERROR(VLOOKUP(Tabla3[[#This Row],[Column14]],Tabla4[[NIT]:[TOTAL CREDITO]],3,FALSE),0))</f>
        <v>0</v>
      </c>
      <c r="R1995" s="9">
        <f>+IFERROR(VLOOKUP(Tabla3[[#This Row],[Column14]],Tabla4[[NIT]:[TOTAL CREDITO]],6,FALSE),0)</f>
        <v>0</v>
      </c>
      <c r="S19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5" s="5"/>
      <c r="AL1995"/>
    </row>
    <row r="1996" spans="1:38" ht="15" customHeight="1">
      <c r="A1996" s="18"/>
      <c r="B1996" s="19"/>
      <c r="C1996" s="18"/>
      <c r="D1996" s="18"/>
      <c r="E1996" s="18"/>
      <c r="F1996" s="18"/>
      <c r="G1996" s="18"/>
      <c r="H1996" s="18"/>
      <c r="I1996" s="18"/>
      <c r="J1996" s="18"/>
      <c r="K1996" s="18"/>
      <c r="L1996" s="19"/>
      <c r="M1996" s="18"/>
      <c r="N1996" s="18"/>
      <c r="O1996" s="20"/>
      <c r="P1996" s="7"/>
      <c r="Q1996" s="12">
        <f>+IF(IFERROR(VLOOKUP(Tabla3[[#This Row],[Column14]],Tabla4[[NIT]:[TOTAL CREDITO]],3,FALSE),0)="",0,IFERROR(VLOOKUP(Tabla3[[#This Row],[Column14]],Tabla4[[NIT]:[TOTAL CREDITO]],3,FALSE),0))</f>
        <v>0</v>
      </c>
      <c r="R1996" s="9">
        <f>+IFERROR(VLOOKUP(Tabla3[[#This Row],[Column14]],Tabla4[[NIT]:[TOTAL CREDITO]],6,FALSE),0)</f>
        <v>0</v>
      </c>
      <c r="S19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6" s="5"/>
      <c r="AL1996"/>
    </row>
    <row r="1997" spans="1:38" ht="15" customHeight="1">
      <c r="A1997" s="18"/>
      <c r="B1997" s="19"/>
      <c r="C1997" s="18"/>
      <c r="D1997" s="18"/>
      <c r="E1997" s="18"/>
      <c r="F1997" s="18"/>
      <c r="G1997" s="18"/>
      <c r="H1997" s="18"/>
      <c r="I1997" s="18"/>
      <c r="J1997" s="18"/>
      <c r="K1997" s="18"/>
      <c r="L1997" s="19"/>
      <c r="M1997" s="18"/>
      <c r="N1997" s="18"/>
      <c r="O1997" s="20"/>
      <c r="P1997" s="7"/>
      <c r="Q1997" s="12">
        <f>+IF(IFERROR(VLOOKUP(Tabla3[[#This Row],[Column14]],Tabla4[[NIT]:[TOTAL CREDITO]],3,FALSE),0)="",0,IFERROR(VLOOKUP(Tabla3[[#This Row],[Column14]],Tabla4[[NIT]:[TOTAL CREDITO]],3,FALSE),0))</f>
        <v>0</v>
      </c>
      <c r="R1997" s="9">
        <f>+IFERROR(VLOOKUP(Tabla3[[#This Row],[Column14]],Tabla4[[NIT]:[TOTAL CREDITO]],6,FALSE),0)</f>
        <v>0</v>
      </c>
      <c r="S19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7" s="5"/>
      <c r="AL1997"/>
    </row>
    <row r="1998" spans="1:38" ht="15" customHeight="1">
      <c r="A1998" s="18"/>
      <c r="B1998" s="19"/>
      <c r="C1998" s="18"/>
      <c r="D1998" s="18"/>
      <c r="E1998" s="18"/>
      <c r="F1998" s="18"/>
      <c r="G1998" s="18"/>
      <c r="H1998" s="18"/>
      <c r="I1998" s="18"/>
      <c r="J1998" s="18"/>
      <c r="K1998" s="18"/>
      <c r="L1998" s="19"/>
      <c r="M1998" s="18"/>
      <c r="N1998" s="18"/>
      <c r="O1998" s="20"/>
      <c r="P1998" s="7"/>
      <c r="Q1998" s="12">
        <f>+IF(IFERROR(VLOOKUP(Tabla3[[#This Row],[Column14]],Tabla4[[NIT]:[TOTAL CREDITO]],3,FALSE),0)="",0,IFERROR(VLOOKUP(Tabla3[[#This Row],[Column14]],Tabla4[[NIT]:[TOTAL CREDITO]],3,FALSE),0))</f>
        <v>0</v>
      </c>
      <c r="R1998" s="9">
        <f>+IFERROR(VLOOKUP(Tabla3[[#This Row],[Column14]],Tabla4[[NIT]:[TOTAL CREDITO]],6,FALSE),0)</f>
        <v>0</v>
      </c>
      <c r="S19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8" s="5"/>
      <c r="AL1998"/>
    </row>
    <row r="1999" spans="1:38" ht="15" customHeight="1">
      <c r="A1999" s="18"/>
      <c r="B1999" s="19"/>
      <c r="C1999" s="18"/>
      <c r="D1999" s="18"/>
      <c r="E1999" s="18"/>
      <c r="F1999" s="18"/>
      <c r="G1999" s="18"/>
      <c r="H1999" s="18"/>
      <c r="I1999" s="18"/>
      <c r="J1999" s="18"/>
      <c r="K1999" s="18"/>
      <c r="L1999" s="19"/>
      <c r="M1999" s="18"/>
      <c r="N1999" s="18"/>
      <c r="O1999" s="20"/>
      <c r="P1999" s="7"/>
      <c r="Q1999" s="12">
        <f>+IF(IFERROR(VLOOKUP(Tabla3[[#This Row],[Column14]],Tabla4[[NIT]:[TOTAL CREDITO]],3,FALSE),0)="",0,IFERROR(VLOOKUP(Tabla3[[#This Row],[Column14]],Tabla4[[NIT]:[TOTAL CREDITO]],3,FALSE),0))</f>
        <v>0</v>
      </c>
      <c r="R1999" s="9">
        <f>+IFERROR(VLOOKUP(Tabla3[[#This Row],[Column14]],Tabla4[[NIT]:[TOTAL CREDITO]],6,FALSE),0)</f>
        <v>0</v>
      </c>
      <c r="S19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1999" s="5"/>
      <c r="AL1999"/>
    </row>
    <row r="2000" spans="1:38" ht="15" customHeight="1">
      <c r="A2000" s="18"/>
      <c r="B2000" s="19"/>
      <c r="C2000" s="18"/>
      <c r="D2000" s="18"/>
      <c r="E2000" s="18"/>
      <c r="F2000" s="18"/>
      <c r="G2000" s="18"/>
      <c r="H2000" s="18"/>
      <c r="I2000" s="18"/>
      <c r="J2000" s="18"/>
      <c r="K2000" s="18"/>
      <c r="L2000" s="19"/>
      <c r="M2000" s="18"/>
      <c r="N2000" s="18"/>
      <c r="O2000" s="20"/>
      <c r="P2000" s="7"/>
      <c r="Q2000" s="12">
        <f>+IF(IFERROR(VLOOKUP(Tabla3[[#This Row],[Column14]],Tabla4[[NIT]:[TOTAL CREDITO]],3,FALSE),0)="",0,IFERROR(VLOOKUP(Tabla3[[#This Row],[Column14]],Tabla4[[NIT]:[TOTAL CREDITO]],3,FALSE),0))</f>
        <v>0</v>
      </c>
      <c r="R2000" s="9">
        <f>+IFERROR(VLOOKUP(Tabla3[[#This Row],[Column14]],Tabla4[[NIT]:[TOTAL CREDITO]],6,FALSE),0)</f>
        <v>0</v>
      </c>
      <c r="S20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0" s="5"/>
      <c r="AL2000"/>
    </row>
    <row r="2001" spans="1:38" ht="15" customHeight="1">
      <c r="A2001" s="18"/>
      <c r="B2001" s="19"/>
      <c r="C2001" s="18"/>
      <c r="D2001" s="18"/>
      <c r="E2001" s="18"/>
      <c r="F2001" s="18"/>
      <c r="G2001" s="18"/>
      <c r="H2001" s="18"/>
      <c r="I2001" s="18"/>
      <c r="J2001" s="18"/>
      <c r="K2001" s="18"/>
      <c r="L2001" s="19"/>
      <c r="M2001" s="18"/>
      <c r="N2001" s="18"/>
      <c r="O2001" s="20"/>
      <c r="P2001" s="7"/>
      <c r="Q2001" s="12">
        <f>+IF(IFERROR(VLOOKUP(Tabla3[[#This Row],[Column14]],Tabla4[[NIT]:[TOTAL CREDITO]],3,FALSE),0)="",0,IFERROR(VLOOKUP(Tabla3[[#This Row],[Column14]],Tabla4[[NIT]:[TOTAL CREDITO]],3,FALSE),0))</f>
        <v>0</v>
      </c>
      <c r="R2001" s="9">
        <f>+IFERROR(VLOOKUP(Tabla3[[#This Row],[Column14]],Tabla4[[NIT]:[TOTAL CREDITO]],6,FALSE),0)</f>
        <v>0</v>
      </c>
      <c r="S20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1" s="5"/>
      <c r="AL2001"/>
    </row>
    <row r="2002" spans="1:38" ht="15" customHeight="1">
      <c r="A2002" s="18"/>
      <c r="B2002" s="19"/>
      <c r="C2002" s="18"/>
      <c r="D2002" s="18"/>
      <c r="E2002" s="18"/>
      <c r="F2002" s="18"/>
      <c r="G2002" s="18"/>
      <c r="H2002" s="18"/>
      <c r="I2002" s="18"/>
      <c r="J2002" s="18"/>
      <c r="K2002" s="18"/>
      <c r="L2002" s="19"/>
      <c r="M2002" s="18"/>
      <c r="N2002" s="18"/>
      <c r="O2002" s="20"/>
      <c r="P2002" s="7"/>
      <c r="Q2002" s="12">
        <f>+IF(IFERROR(VLOOKUP(Tabla3[[#This Row],[Column14]],Tabla4[[NIT]:[TOTAL CREDITO]],3,FALSE),0)="",0,IFERROR(VLOOKUP(Tabla3[[#This Row],[Column14]],Tabla4[[NIT]:[TOTAL CREDITO]],3,FALSE),0))</f>
        <v>0</v>
      </c>
      <c r="R2002" s="9">
        <f>+IFERROR(VLOOKUP(Tabla3[[#This Row],[Column14]],Tabla4[[NIT]:[TOTAL CREDITO]],6,FALSE),0)</f>
        <v>0</v>
      </c>
      <c r="S20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2" s="5"/>
      <c r="AL2002"/>
    </row>
    <row r="2003" spans="1:38" ht="15" customHeight="1">
      <c r="A2003" s="18"/>
      <c r="B2003" s="19"/>
      <c r="C2003" s="18"/>
      <c r="D2003" s="18"/>
      <c r="E2003" s="18"/>
      <c r="F2003" s="18"/>
      <c r="G2003" s="18"/>
      <c r="H2003" s="18"/>
      <c r="I2003" s="18"/>
      <c r="J2003" s="18"/>
      <c r="K2003" s="18"/>
      <c r="L2003" s="19"/>
      <c r="M2003" s="18"/>
      <c r="N2003" s="18"/>
      <c r="O2003" s="20"/>
      <c r="P2003" s="7"/>
      <c r="Q2003" s="12">
        <f>+IF(IFERROR(VLOOKUP(Tabla3[[#This Row],[Column14]],Tabla4[[NIT]:[TOTAL CREDITO]],3,FALSE),0)="",0,IFERROR(VLOOKUP(Tabla3[[#This Row],[Column14]],Tabla4[[NIT]:[TOTAL CREDITO]],3,FALSE),0))</f>
        <v>0</v>
      </c>
      <c r="R2003" s="9">
        <f>+IFERROR(VLOOKUP(Tabla3[[#This Row],[Column14]],Tabla4[[NIT]:[TOTAL CREDITO]],6,FALSE),0)</f>
        <v>0</v>
      </c>
      <c r="S20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3" s="5"/>
      <c r="AL2003"/>
    </row>
    <row r="2004" spans="1:38" ht="15" customHeight="1">
      <c r="A2004" s="18"/>
      <c r="B2004" s="19"/>
      <c r="C2004" s="18"/>
      <c r="D2004" s="18"/>
      <c r="E2004" s="18"/>
      <c r="F2004" s="18"/>
      <c r="G2004" s="18"/>
      <c r="H2004" s="18"/>
      <c r="I2004" s="18"/>
      <c r="J2004" s="18"/>
      <c r="K2004" s="18"/>
      <c r="L2004" s="19"/>
      <c r="M2004" s="18"/>
      <c r="N2004" s="18"/>
      <c r="O2004" s="20"/>
      <c r="P2004" s="7"/>
      <c r="Q2004" s="12">
        <f>+IF(IFERROR(VLOOKUP(Tabla3[[#This Row],[Column14]],Tabla4[[NIT]:[TOTAL CREDITO]],3,FALSE),0)="",0,IFERROR(VLOOKUP(Tabla3[[#This Row],[Column14]],Tabla4[[NIT]:[TOTAL CREDITO]],3,FALSE),0))</f>
        <v>0</v>
      </c>
      <c r="R2004" s="9">
        <f>+IFERROR(VLOOKUP(Tabla3[[#This Row],[Column14]],Tabla4[[NIT]:[TOTAL CREDITO]],6,FALSE),0)</f>
        <v>0</v>
      </c>
      <c r="S20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4" s="5"/>
      <c r="AL2004"/>
    </row>
    <row r="2005" spans="1:38" ht="15" customHeight="1">
      <c r="A2005" s="18"/>
      <c r="B2005" s="19"/>
      <c r="C2005" s="18"/>
      <c r="D2005" s="18"/>
      <c r="E2005" s="18"/>
      <c r="F2005" s="18"/>
      <c r="G2005" s="18"/>
      <c r="H2005" s="18"/>
      <c r="I2005" s="18"/>
      <c r="J2005" s="18"/>
      <c r="K2005" s="18"/>
      <c r="L2005" s="19"/>
      <c r="M2005" s="18"/>
      <c r="N2005" s="18"/>
      <c r="O2005" s="20"/>
      <c r="P2005" s="7"/>
      <c r="Q2005" s="12">
        <f>+IF(IFERROR(VLOOKUP(Tabla3[[#This Row],[Column14]],Tabla4[[NIT]:[TOTAL CREDITO]],3,FALSE),0)="",0,IFERROR(VLOOKUP(Tabla3[[#This Row],[Column14]],Tabla4[[NIT]:[TOTAL CREDITO]],3,FALSE),0))</f>
        <v>0</v>
      </c>
      <c r="R2005" s="9">
        <f>+IFERROR(VLOOKUP(Tabla3[[#This Row],[Column14]],Tabla4[[NIT]:[TOTAL CREDITO]],6,FALSE),0)</f>
        <v>0</v>
      </c>
      <c r="S20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5" s="5"/>
      <c r="AL2005"/>
    </row>
    <row r="2006" spans="1:38" ht="15" customHeight="1">
      <c r="A2006" s="18"/>
      <c r="B2006" s="19"/>
      <c r="C2006" s="18"/>
      <c r="D2006" s="18"/>
      <c r="E2006" s="18"/>
      <c r="F2006" s="18"/>
      <c r="G2006" s="18"/>
      <c r="H2006" s="18"/>
      <c r="I2006" s="18"/>
      <c r="J2006" s="18"/>
      <c r="K2006" s="18"/>
      <c r="L2006" s="19"/>
      <c r="M2006" s="18"/>
      <c r="N2006" s="18"/>
      <c r="O2006" s="20"/>
      <c r="P2006" s="7"/>
      <c r="Q2006" s="12">
        <f>+IF(IFERROR(VLOOKUP(Tabla3[[#This Row],[Column14]],Tabla4[[NIT]:[TOTAL CREDITO]],3,FALSE),0)="",0,IFERROR(VLOOKUP(Tabla3[[#This Row],[Column14]],Tabla4[[NIT]:[TOTAL CREDITO]],3,FALSE),0))</f>
        <v>0</v>
      </c>
      <c r="R2006" s="9">
        <f>+IFERROR(VLOOKUP(Tabla3[[#This Row],[Column14]],Tabla4[[NIT]:[TOTAL CREDITO]],6,FALSE),0)</f>
        <v>0</v>
      </c>
      <c r="S20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6" s="5"/>
      <c r="AL2006"/>
    </row>
    <row r="2007" spans="1:38" ht="15" customHeight="1">
      <c r="A2007" s="18"/>
      <c r="B2007" s="19"/>
      <c r="C2007" s="18"/>
      <c r="D2007" s="18"/>
      <c r="E2007" s="18"/>
      <c r="F2007" s="18"/>
      <c r="G2007" s="18"/>
      <c r="H2007" s="18"/>
      <c r="I2007" s="18"/>
      <c r="J2007" s="18"/>
      <c r="K2007" s="18"/>
      <c r="L2007" s="19"/>
      <c r="M2007" s="18"/>
      <c r="N2007" s="18"/>
      <c r="O2007" s="20"/>
      <c r="P2007" s="7"/>
      <c r="Q2007" s="12">
        <f>+IF(IFERROR(VLOOKUP(Tabla3[[#This Row],[Column14]],Tabla4[[NIT]:[TOTAL CREDITO]],3,FALSE),0)="",0,IFERROR(VLOOKUP(Tabla3[[#This Row],[Column14]],Tabla4[[NIT]:[TOTAL CREDITO]],3,FALSE),0))</f>
        <v>0</v>
      </c>
      <c r="R2007" s="9">
        <f>+IFERROR(VLOOKUP(Tabla3[[#This Row],[Column14]],Tabla4[[NIT]:[TOTAL CREDITO]],6,FALSE),0)</f>
        <v>0</v>
      </c>
      <c r="S20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7" s="5"/>
      <c r="AL2007"/>
    </row>
    <row r="2008" spans="1:38" ht="15" customHeight="1">
      <c r="A2008" s="18"/>
      <c r="B2008" s="19"/>
      <c r="C2008" s="18"/>
      <c r="D2008" s="18"/>
      <c r="E2008" s="18"/>
      <c r="F2008" s="18"/>
      <c r="G2008" s="18"/>
      <c r="H2008" s="18"/>
      <c r="I2008" s="18"/>
      <c r="J2008" s="18"/>
      <c r="K2008" s="18"/>
      <c r="L2008" s="19"/>
      <c r="M2008" s="18"/>
      <c r="N2008" s="18"/>
      <c r="O2008" s="20"/>
      <c r="P2008" s="7"/>
      <c r="Q2008" s="12">
        <f>+IF(IFERROR(VLOOKUP(Tabla3[[#This Row],[Column14]],Tabla4[[NIT]:[TOTAL CREDITO]],3,FALSE),0)="",0,IFERROR(VLOOKUP(Tabla3[[#This Row],[Column14]],Tabla4[[NIT]:[TOTAL CREDITO]],3,FALSE),0))</f>
        <v>0</v>
      </c>
      <c r="R2008" s="9">
        <f>+IFERROR(VLOOKUP(Tabla3[[#This Row],[Column14]],Tabla4[[NIT]:[TOTAL CREDITO]],6,FALSE),0)</f>
        <v>0</v>
      </c>
      <c r="S20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8" s="5"/>
      <c r="AL2008"/>
    </row>
    <row r="2009" spans="1:38" ht="15" customHeight="1">
      <c r="A2009" s="18"/>
      <c r="B2009" s="19"/>
      <c r="C2009" s="18"/>
      <c r="D2009" s="18"/>
      <c r="E2009" s="18"/>
      <c r="F2009" s="18"/>
      <c r="G2009" s="18"/>
      <c r="H2009" s="18"/>
      <c r="I2009" s="18"/>
      <c r="J2009" s="18"/>
      <c r="K2009" s="18"/>
      <c r="L2009" s="19"/>
      <c r="M2009" s="18"/>
      <c r="N2009" s="18"/>
      <c r="O2009" s="20"/>
      <c r="P2009" s="7"/>
      <c r="Q2009" s="12">
        <f>+IF(IFERROR(VLOOKUP(Tabla3[[#This Row],[Column14]],Tabla4[[NIT]:[TOTAL CREDITO]],3,FALSE),0)="",0,IFERROR(VLOOKUP(Tabla3[[#This Row],[Column14]],Tabla4[[NIT]:[TOTAL CREDITO]],3,FALSE),0))</f>
        <v>0</v>
      </c>
      <c r="R2009" s="9">
        <f>+IFERROR(VLOOKUP(Tabla3[[#This Row],[Column14]],Tabla4[[NIT]:[TOTAL CREDITO]],6,FALSE),0)</f>
        <v>0</v>
      </c>
      <c r="S20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09" s="5"/>
      <c r="AL2009"/>
    </row>
    <row r="2010" spans="1:38" ht="15" customHeight="1">
      <c r="A2010" s="18"/>
      <c r="B2010" s="19"/>
      <c r="C2010" s="18"/>
      <c r="D2010" s="18"/>
      <c r="E2010" s="18"/>
      <c r="F2010" s="18"/>
      <c r="G2010" s="18"/>
      <c r="H2010" s="18"/>
      <c r="I2010" s="18"/>
      <c r="J2010" s="18"/>
      <c r="K2010" s="18"/>
      <c r="L2010" s="19"/>
      <c r="M2010" s="18"/>
      <c r="N2010" s="18"/>
      <c r="O2010" s="20"/>
      <c r="P2010" s="7"/>
      <c r="Q2010" s="12">
        <f>+IF(IFERROR(VLOOKUP(Tabla3[[#This Row],[Column14]],Tabla4[[NIT]:[TOTAL CREDITO]],3,FALSE),0)="",0,IFERROR(VLOOKUP(Tabla3[[#This Row],[Column14]],Tabla4[[NIT]:[TOTAL CREDITO]],3,FALSE),0))</f>
        <v>0</v>
      </c>
      <c r="R2010" s="9">
        <f>+IFERROR(VLOOKUP(Tabla3[[#This Row],[Column14]],Tabla4[[NIT]:[TOTAL CREDITO]],6,FALSE),0)</f>
        <v>0</v>
      </c>
      <c r="S20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0" s="5"/>
      <c r="AL2010"/>
    </row>
    <row r="2011" spans="1:38" ht="15" customHeight="1">
      <c r="A2011" s="18"/>
      <c r="B2011" s="19"/>
      <c r="C2011" s="18"/>
      <c r="D2011" s="18"/>
      <c r="E2011" s="18"/>
      <c r="F2011" s="18"/>
      <c r="G2011" s="18"/>
      <c r="H2011" s="18"/>
      <c r="I2011" s="18"/>
      <c r="J2011" s="18"/>
      <c r="K2011" s="18"/>
      <c r="L2011" s="19"/>
      <c r="M2011" s="18"/>
      <c r="N2011" s="18"/>
      <c r="O2011" s="20"/>
      <c r="P2011" s="7"/>
      <c r="Q2011" s="12">
        <f>+IF(IFERROR(VLOOKUP(Tabla3[[#This Row],[Column14]],Tabla4[[NIT]:[TOTAL CREDITO]],3,FALSE),0)="",0,IFERROR(VLOOKUP(Tabla3[[#This Row],[Column14]],Tabla4[[NIT]:[TOTAL CREDITO]],3,FALSE),0))</f>
        <v>0</v>
      </c>
      <c r="R2011" s="9">
        <f>+IFERROR(VLOOKUP(Tabla3[[#This Row],[Column14]],Tabla4[[NIT]:[TOTAL CREDITO]],6,FALSE),0)</f>
        <v>0</v>
      </c>
      <c r="S20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1" s="5"/>
      <c r="AL2011"/>
    </row>
    <row r="2012" spans="1:38" ht="15" customHeight="1">
      <c r="A2012" s="18"/>
      <c r="B2012" s="19"/>
      <c r="C2012" s="18"/>
      <c r="D2012" s="18"/>
      <c r="E2012" s="18"/>
      <c r="F2012" s="18"/>
      <c r="G2012" s="18"/>
      <c r="H2012" s="18"/>
      <c r="I2012" s="18"/>
      <c r="J2012" s="18"/>
      <c r="K2012" s="18"/>
      <c r="L2012" s="19"/>
      <c r="M2012" s="18"/>
      <c r="N2012" s="18"/>
      <c r="O2012" s="20"/>
      <c r="P2012" s="7"/>
      <c r="Q2012" s="12">
        <f>+IF(IFERROR(VLOOKUP(Tabla3[[#This Row],[Column14]],Tabla4[[NIT]:[TOTAL CREDITO]],3,FALSE),0)="",0,IFERROR(VLOOKUP(Tabla3[[#This Row],[Column14]],Tabla4[[NIT]:[TOTAL CREDITO]],3,FALSE),0))</f>
        <v>0</v>
      </c>
      <c r="R2012" s="9">
        <f>+IFERROR(VLOOKUP(Tabla3[[#This Row],[Column14]],Tabla4[[NIT]:[TOTAL CREDITO]],6,FALSE),0)</f>
        <v>0</v>
      </c>
      <c r="S20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2" s="5"/>
      <c r="AL2012"/>
    </row>
    <row r="2013" spans="1:38" ht="15" customHeight="1">
      <c r="A2013" s="18"/>
      <c r="B2013" s="19"/>
      <c r="C2013" s="18"/>
      <c r="D2013" s="18"/>
      <c r="E2013" s="18"/>
      <c r="F2013" s="18"/>
      <c r="G2013" s="18"/>
      <c r="H2013" s="18"/>
      <c r="I2013" s="18"/>
      <c r="J2013" s="18"/>
      <c r="K2013" s="18"/>
      <c r="L2013" s="19"/>
      <c r="M2013" s="18"/>
      <c r="N2013" s="18"/>
      <c r="O2013" s="20"/>
      <c r="P2013" s="7"/>
      <c r="Q2013" s="12">
        <f>+IF(IFERROR(VLOOKUP(Tabla3[[#This Row],[Column14]],Tabla4[[NIT]:[TOTAL CREDITO]],3,FALSE),0)="",0,IFERROR(VLOOKUP(Tabla3[[#This Row],[Column14]],Tabla4[[NIT]:[TOTAL CREDITO]],3,FALSE),0))</f>
        <v>0</v>
      </c>
      <c r="R2013" s="9">
        <f>+IFERROR(VLOOKUP(Tabla3[[#This Row],[Column14]],Tabla4[[NIT]:[TOTAL CREDITO]],6,FALSE),0)</f>
        <v>0</v>
      </c>
      <c r="S20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3" s="5"/>
      <c r="AL2013"/>
    </row>
    <row r="2014" spans="1:38" ht="15" customHeight="1">
      <c r="A2014" s="18"/>
      <c r="B2014" s="19"/>
      <c r="C2014" s="18"/>
      <c r="D2014" s="18"/>
      <c r="E2014" s="18"/>
      <c r="F2014" s="18"/>
      <c r="G2014" s="18"/>
      <c r="H2014" s="18"/>
      <c r="I2014" s="18"/>
      <c r="J2014" s="18"/>
      <c r="K2014" s="18"/>
      <c r="L2014" s="19"/>
      <c r="M2014" s="18"/>
      <c r="N2014" s="18"/>
      <c r="O2014" s="20"/>
      <c r="P2014" s="7"/>
      <c r="Q2014" s="12">
        <f>+IF(IFERROR(VLOOKUP(Tabla3[[#This Row],[Column14]],Tabla4[[NIT]:[TOTAL CREDITO]],3,FALSE),0)="",0,IFERROR(VLOOKUP(Tabla3[[#This Row],[Column14]],Tabla4[[NIT]:[TOTAL CREDITO]],3,FALSE),0))</f>
        <v>0</v>
      </c>
      <c r="R2014" s="9">
        <f>+IFERROR(VLOOKUP(Tabla3[[#This Row],[Column14]],Tabla4[[NIT]:[TOTAL CREDITO]],6,FALSE),0)</f>
        <v>0</v>
      </c>
      <c r="S20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4" s="5"/>
      <c r="AL2014"/>
    </row>
    <row r="2015" spans="1:38" ht="15" customHeight="1">
      <c r="A2015" s="18"/>
      <c r="B2015" s="19"/>
      <c r="C2015" s="18"/>
      <c r="D2015" s="18"/>
      <c r="E2015" s="18"/>
      <c r="F2015" s="18"/>
      <c r="G2015" s="18"/>
      <c r="H2015" s="18"/>
      <c r="I2015" s="18"/>
      <c r="J2015" s="18"/>
      <c r="K2015" s="18"/>
      <c r="L2015" s="19"/>
      <c r="M2015" s="18"/>
      <c r="N2015" s="18"/>
      <c r="O2015" s="20"/>
      <c r="P2015" s="7"/>
      <c r="Q2015" s="12">
        <f>+IF(IFERROR(VLOOKUP(Tabla3[[#This Row],[Column14]],Tabla4[[NIT]:[TOTAL CREDITO]],3,FALSE),0)="",0,IFERROR(VLOOKUP(Tabla3[[#This Row],[Column14]],Tabla4[[NIT]:[TOTAL CREDITO]],3,FALSE),0))</f>
        <v>0</v>
      </c>
      <c r="R2015" s="9">
        <f>+IFERROR(VLOOKUP(Tabla3[[#This Row],[Column14]],Tabla4[[NIT]:[TOTAL CREDITO]],6,FALSE),0)</f>
        <v>0</v>
      </c>
      <c r="S20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5" s="5"/>
      <c r="AL2015"/>
    </row>
    <row r="2016" spans="1:38" ht="15" customHeight="1">
      <c r="A2016" s="18"/>
      <c r="B2016" s="19"/>
      <c r="C2016" s="18"/>
      <c r="D2016" s="18"/>
      <c r="E2016" s="18"/>
      <c r="F2016" s="18"/>
      <c r="G2016" s="18"/>
      <c r="H2016" s="18"/>
      <c r="I2016" s="18"/>
      <c r="J2016" s="18"/>
      <c r="K2016" s="18"/>
      <c r="L2016" s="19"/>
      <c r="M2016" s="18"/>
      <c r="N2016" s="18"/>
      <c r="O2016" s="20"/>
      <c r="P2016" s="7"/>
      <c r="Q2016" s="12">
        <f>+IF(IFERROR(VLOOKUP(Tabla3[[#This Row],[Column14]],Tabla4[[NIT]:[TOTAL CREDITO]],3,FALSE),0)="",0,IFERROR(VLOOKUP(Tabla3[[#This Row],[Column14]],Tabla4[[NIT]:[TOTAL CREDITO]],3,FALSE),0))</f>
        <v>0</v>
      </c>
      <c r="R2016" s="9">
        <f>+IFERROR(VLOOKUP(Tabla3[[#This Row],[Column14]],Tabla4[[NIT]:[TOTAL CREDITO]],6,FALSE),0)</f>
        <v>0</v>
      </c>
      <c r="S20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6" s="5"/>
      <c r="AL2016"/>
    </row>
    <row r="2017" spans="1:38" ht="15" customHeight="1">
      <c r="A2017" s="18"/>
      <c r="B2017" s="19"/>
      <c r="C2017" s="18"/>
      <c r="D2017" s="18"/>
      <c r="E2017" s="18"/>
      <c r="F2017" s="18"/>
      <c r="G2017" s="18"/>
      <c r="H2017" s="18"/>
      <c r="I2017" s="18"/>
      <c r="J2017" s="18"/>
      <c r="K2017" s="18"/>
      <c r="L2017" s="19"/>
      <c r="M2017" s="18"/>
      <c r="N2017" s="18"/>
      <c r="O2017" s="20"/>
      <c r="P2017" s="7"/>
      <c r="Q2017" s="12">
        <f>+IF(IFERROR(VLOOKUP(Tabla3[[#This Row],[Column14]],Tabla4[[NIT]:[TOTAL CREDITO]],3,FALSE),0)="",0,IFERROR(VLOOKUP(Tabla3[[#This Row],[Column14]],Tabla4[[NIT]:[TOTAL CREDITO]],3,FALSE),0))</f>
        <v>0</v>
      </c>
      <c r="R2017" s="9">
        <f>+IFERROR(VLOOKUP(Tabla3[[#This Row],[Column14]],Tabla4[[NIT]:[TOTAL CREDITO]],6,FALSE),0)</f>
        <v>0</v>
      </c>
      <c r="S20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7" s="5"/>
      <c r="AL2017"/>
    </row>
    <row r="2018" spans="1:38" ht="15" customHeight="1">
      <c r="A2018" s="18"/>
      <c r="B2018" s="19"/>
      <c r="C2018" s="18"/>
      <c r="D2018" s="18"/>
      <c r="E2018" s="18"/>
      <c r="F2018" s="18"/>
      <c r="G2018" s="18"/>
      <c r="H2018" s="18"/>
      <c r="I2018" s="18"/>
      <c r="J2018" s="18"/>
      <c r="K2018" s="18"/>
      <c r="L2018" s="19"/>
      <c r="M2018" s="18"/>
      <c r="N2018" s="18"/>
      <c r="O2018" s="20"/>
      <c r="P2018" s="7"/>
      <c r="Q2018" s="12">
        <f>+IF(IFERROR(VLOOKUP(Tabla3[[#This Row],[Column14]],Tabla4[[NIT]:[TOTAL CREDITO]],3,FALSE),0)="",0,IFERROR(VLOOKUP(Tabla3[[#This Row],[Column14]],Tabla4[[NIT]:[TOTAL CREDITO]],3,FALSE),0))</f>
        <v>0</v>
      </c>
      <c r="R2018" s="9">
        <f>+IFERROR(VLOOKUP(Tabla3[[#This Row],[Column14]],Tabla4[[NIT]:[TOTAL CREDITO]],6,FALSE),0)</f>
        <v>0</v>
      </c>
      <c r="S20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8" s="5"/>
      <c r="AL2018"/>
    </row>
    <row r="2019" spans="1:38" ht="15" customHeight="1">
      <c r="A2019" s="18"/>
      <c r="B2019" s="19"/>
      <c r="C2019" s="18"/>
      <c r="D2019" s="18"/>
      <c r="E2019" s="18"/>
      <c r="F2019" s="18"/>
      <c r="G2019" s="18"/>
      <c r="H2019" s="18"/>
      <c r="I2019" s="18"/>
      <c r="J2019" s="18"/>
      <c r="K2019" s="18"/>
      <c r="L2019" s="19"/>
      <c r="M2019" s="18"/>
      <c r="N2019" s="18"/>
      <c r="O2019" s="20"/>
      <c r="P2019" s="7"/>
      <c r="Q2019" s="12">
        <f>+IF(IFERROR(VLOOKUP(Tabla3[[#This Row],[Column14]],Tabla4[[NIT]:[TOTAL CREDITO]],3,FALSE),0)="",0,IFERROR(VLOOKUP(Tabla3[[#This Row],[Column14]],Tabla4[[NIT]:[TOTAL CREDITO]],3,FALSE),0))</f>
        <v>0</v>
      </c>
      <c r="R2019" s="9">
        <f>+IFERROR(VLOOKUP(Tabla3[[#This Row],[Column14]],Tabla4[[NIT]:[TOTAL CREDITO]],6,FALSE),0)</f>
        <v>0</v>
      </c>
      <c r="S20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19" s="5"/>
      <c r="AL2019"/>
    </row>
    <row r="2020" spans="1:38" ht="15" customHeight="1">
      <c r="A2020" s="18"/>
      <c r="B2020" s="19"/>
      <c r="C2020" s="18"/>
      <c r="D2020" s="18"/>
      <c r="E2020" s="18"/>
      <c r="F2020" s="18"/>
      <c r="G2020" s="18"/>
      <c r="H2020" s="18"/>
      <c r="I2020" s="18"/>
      <c r="J2020" s="18"/>
      <c r="K2020" s="18"/>
      <c r="L2020" s="19"/>
      <c r="M2020" s="18"/>
      <c r="N2020" s="18"/>
      <c r="O2020" s="20"/>
      <c r="P2020" s="7"/>
      <c r="Q2020" s="12">
        <f>+IF(IFERROR(VLOOKUP(Tabla3[[#This Row],[Column14]],Tabla4[[NIT]:[TOTAL CREDITO]],3,FALSE),0)="",0,IFERROR(VLOOKUP(Tabla3[[#This Row],[Column14]],Tabla4[[NIT]:[TOTAL CREDITO]],3,FALSE),0))</f>
        <v>0</v>
      </c>
      <c r="R2020" s="9">
        <f>+IFERROR(VLOOKUP(Tabla3[[#This Row],[Column14]],Tabla4[[NIT]:[TOTAL CREDITO]],6,FALSE),0)</f>
        <v>0</v>
      </c>
      <c r="S20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0" s="5"/>
      <c r="AL2020"/>
    </row>
    <row r="2021" spans="1:38" ht="15" customHeight="1">
      <c r="A2021" s="18"/>
      <c r="B2021" s="19"/>
      <c r="C2021" s="18"/>
      <c r="D2021" s="18"/>
      <c r="E2021" s="18"/>
      <c r="F2021" s="18"/>
      <c r="G2021" s="18"/>
      <c r="H2021" s="18"/>
      <c r="I2021" s="18"/>
      <c r="J2021" s="18"/>
      <c r="K2021" s="18"/>
      <c r="L2021" s="19"/>
      <c r="M2021" s="18"/>
      <c r="N2021" s="18"/>
      <c r="O2021" s="20"/>
      <c r="P2021" s="7"/>
      <c r="Q2021" s="12">
        <f>+IF(IFERROR(VLOOKUP(Tabla3[[#This Row],[Column14]],Tabla4[[NIT]:[TOTAL CREDITO]],3,FALSE),0)="",0,IFERROR(VLOOKUP(Tabla3[[#This Row],[Column14]],Tabla4[[NIT]:[TOTAL CREDITO]],3,FALSE),0))</f>
        <v>0</v>
      </c>
      <c r="R2021" s="9">
        <f>+IFERROR(VLOOKUP(Tabla3[[#This Row],[Column14]],Tabla4[[NIT]:[TOTAL CREDITO]],6,FALSE),0)</f>
        <v>0</v>
      </c>
      <c r="S20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1" s="5"/>
      <c r="AL2021"/>
    </row>
    <row r="2022" spans="1:38" ht="15" customHeight="1">
      <c r="A2022" s="18"/>
      <c r="B2022" s="19"/>
      <c r="C2022" s="18"/>
      <c r="D2022" s="18"/>
      <c r="E2022" s="18"/>
      <c r="F2022" s="18"/>
      <c r="G2022" s="18"/>
      <c r="H2022" s="18"/>
      <c r="I2022" s="18"/>
      <c r="J2022" s="18"/>
      <c r="K2022" s="18"/>
      <c r="L2022" s="19"/>
      <c r="M2022" s="18"/>
      <c r="N2022" s="18"/>
      <c r="O2022" s="20"/>
      <c r="P2022" s="7"/>
      <c r="Q2022" s="12">
        <f>+IF(IFERROR(VLOOKUP(Tabla3[[#This Row],[Column14]],Tabla4[[NIT]:[TOTAL CREDITO]],3,FALSE),0)="",0,IFERROR(VLOOKUP(Tabla3[[#This Row],[Column14]],Tabla4[[NIT]:[TOTAL CREDITO]],3,FALSE),0))</f>
        <v>0</v>
      </c>
      <c r="R2022" s="9">
        <f>+IFERROR(VLOOKUP(Tabla3[[#This Row],[Column14]],Tabla4[[NIT]:[TOTAL CREDITO]],6,FALSE),0)</f>
        <v>0</v>
      </c>
      <c r="S20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2" s="5"/>
      <c r="AL2022"/>
    </row>
    <row r="2023" spans="1:38" ht="15" customHeight="1">
      <c r="A2023" s="18"/>
      <c r="B2023" s="19"/>
      <c r="C2023" s="18"/>
      <c r="D2023" s="18"/>
      <c r="E2023" s="18"/>
      <c r="F2023" s="18"/>
      <c r="G2023" s="18"/>
      <c r="H2023" s="18"/>
      <c r="I2023" s="18"/>
      <c r="J2023" s="18"/>
      <c r="K2023" s="18"/>
      <c r="L2023" s="19"/>
      <c r="M2023" s="18"/>
      <c r="N2023" s="18"/>
      <c r="O2023" s="20"/>
      <c r="P2023" s="7"/>
      <c r="Q2023" s="12">
        <f>+IF(IFERROR(VLOOKUP(Tabla3[[#This Row],[Column14]],Tabla4[[NIT]:[TOTAL CREDITO]],3,FALSE),0)="",0,IFERROR(VLOOKUP(Tabla3[[#This Row],[Column14]],Tabla4[[NIT]:[TOTAL CREDITO]],3,FALSE),0))</f>
        <v>0</v>
      </c>
      <c r="R2023" s="9">
        <f>+IFERROR(VLOOKUP(Tabla3[[#This Row],[Column14]],Tabla4[[NIT]:[TOTAL CREDITO]],6,FALSE),0)</f>
        <v>0</v>
      </c>
      <c r="S20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3" s="5"/>
      <c r="AL2023"/>
    </row>
    <row r="2024" spans="1:38" ht="15" customHeight="1">
      <c r="A2024" s="18"/>
      <c r="B2024" s="19"/>
      <c r="C2024" s="18"/>
      <c r="D2024" s="18"/>
      <c r="E2024" s="18"/>
      <c r="F2024" s="18"/>
      <c r="G2024" s="18"/>
      <c r="H2024" s="18"/>
      <c r="I2024" s="18"/>
      <c r="J2024" s="18"/>
      <c r="K2024" s="18"/>
      <c r="L2024" s="19"/>
      <c r="M2024" s="18"/>
      <c r="N2024" s="18"/>
      <c r="O2024" s="20"/>
      <c r="P2024" s="7"/>
      <c r="Q2024" s="12">
        <f>+IF(IFERROR(VLOOKUP(Tabla3[[#This Row],[Column14]],Tabla4[[NIT]:[TOTAL CREDITO]],3,FALSE),0)="",0,IFERROR(VLOOKUP(Tabla3[[#This Row],[Column14]],Tabla4[[NIT]:[TOTAL CREDITO]],3,FALSE),0))</f>
        <v>0</v>
      </c>
      <c r="R2024" s="9">
        <f>+IFERROR(VLOOKUP(Tabla3[[#This Row],[Column14]],Tabla4[[NIT]:[TOTAL CREDITO]],6,FALSE),0)</f>
        <v>0</v>
      </c>
      <c r="S20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4" s="5"/>
      <c r="AL2024"/>
    </row>
    <row r="2025" spans="1:38" ht="15" customHeight="1">
      <c r="A2025" s="18"/>
      <c r="B2025" s="19"/>
      <c r="C2025" s="18"/>
      <c r="D2025" s="18"/>
      <c r="E2025" s="18"/>
      <c r="F2025" s="18"/>
      <c r="G2025" s="18"/>
      <c r="H2025" s="18"/>
      <c r="I2025" s="18"/>
      <c r="J2025" s="18"/>
      <c r="K2025" s="18"/>
      <c r="L2025" s="19"/>
      <c r="M2025" s="18"/>
      <c r="N2025" s="18"/>
      <c r="O2025" s="20"/>
      <c r="P2025" s="7"/>
      <c r="Q2025" s="12">
        <f>+IF(IFERROR(VLOOKUP(Tabla3[[#This Row],[Column14]],Tabla4[[NIT]:[TOTAL CREDITO]],3,FALSE),0)="",0,IFERROR(VLOOKUP(Tabla3[[#This Row],[Column14]],Tabla4[[NIT]:[TOTAL CREDITO]],3,FALSE),0))</f>
        <v>0</v>
      </c>
      <c r="R2025" s="9">
        <f>+IFERROR(VLOOKUP(Tabla3[[#This Row],[Column14]],Tabla4[[NIT]:[TOTAL CREDITO]],6,FALSE),0)</f>
        <v>0</v>
      </c>
      <c r="S20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5" s="5"/>
      <c r="AL2025"/>
    </row>
    <row r="2026" spans="1:38" ht="15" customHeight="1">
      <c r="A2026" s="18"/>
      <c r="B2026" s="19"/>
      <c r="C2026" s="18"/>
      <c r="D2026" s="18"/>
      <c r="E2026" s="18"/>
      <c r="F2026" s="18"/>
      <c r="G2026" s="18"/>
      <c r="H2026" s="18"/>
      <c r="I2026" s="18"/>
      <c r="J2026" s="18"/>
      <c r="K2026" s="18"/>
      <c r="L2026" s="19"/>
      <c r="M2026" s="18"/>
      <c r="N2026" s="18"/>
      <c r="O2026" s="20"/>
      <c r="P2026" s="7"/>
      <c r="Q2026" s="12">
        <f>+IF(IFERROR(VLOOKUP(Tabla3[[#This Row],[Column14]],Tabla4[[NIT]:[TOTAL CREDITO]],3,FALSE),0)="",0,IFERROR(VLOOKUP(Tabla3[[#This Row],[Column14]],Tabla4[[NIT]:[TOTAL CREDITO]],3,FALSE),0))</f>
        <v>0</v>
      </c>
      <c r="R2026" s="9">
        <f>+IFERROR(VLOOKUP(Tabla3[[#This Row],[Column14]],Tabla4[[NIT]:[TOTAL CREDITO]],6,FALSE),0)</f>
        <v>0</v>
      </c>
      <c r="S20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6" s="5"/>
      <c r="AL2026"/>
    </row>
    <row r="2027" spans="1:38" ht="15" customHeight="1">
      <c r="A2027" s="18"/>
      <c r="B2027" s="19"/>
      <c r="C2027" s="18"/>
      <c r="D2027" s="18"/>
      <c r="E2027" s="18"/>
      <c r="F2027" s="18"/>
      <c r="G2027" s="18"/>
      <c r="H2027" s="18"/>
      <c r="I2027" s="18"/>
      <c r="J2027" s="18"/>
      <c r="K2027" s="18"/>
      <c r="L2027" s="19"/>
      <c r="M2027" s="18"/>
      <c r="N2027" s="18"/>
      <c r="O2027" s="20"/>
      <c r="P2027" s="7"/>
      <c r="Q2027" s="12">
        <f>+IF(IFERROR(VLOOKUP(Tabla3[[#This Row],[Column14]],Tabla4[[NIT]:[TOTAL CREDITO]],3,FALSE),0)="",0,IFERROR(VLOOKUP(Tabla3[[#This Row],[Column14]],Tabla4[[NIT]:[TOTAL CREDITO]],3,FALSE),0))</f>
        <v>0</v>
      </c>
      <c r="R2027" s="9">
        <f>+IFERROR(VLOOKUP(Tabla3[[#This Row],[Column14]],Tabla4[[NIT]:[TOTAL CREDITO]],6,FALSE),0)</f>
        <v>0</v>
      </c>
      <c r="S20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7" s="5"/>
      <c r="AL2027"/>
    </row>
    <row r="2028" spans="1:38" ht="15" customHeight="1">
      <c r="A2028" s="18"/>
      <c r="B2028" s="19"/>
      <c r="C2028" s="18"/>
      <c r="D2028" s="18"/>
      <c r="E2028" s="18"/>
      <c r="F2028" s="18"/>
      <c r="G2028" s="18"/>
      <c r="H2028" s="18"/>
      <c r="I2028" s="18"/>
      <c r="J2028" s="18"/>
      <c r="K2028" s="18"/>
      <c r="L2028" s="19"/>
      <c r="M2028" s="18"/>
      <c r="N2028" s="18"/>
      <c r="O2028" s="20"/>
      <c r="P2028" s="7"/>
      <c r="Q2028" s="12">
        <f>+IF(IFERROR(VLOOKUP(Tabla3[[#This Row],[Column14]],Tabla4[[NIT]:[TOTAL CREDITO]],3,FALSE),0)="",0,IFERROR(VLOOKUP(Tabla3[[#This Row],[Column14]],Tabla4[[NIT]:[TOTAL CREDITO]],3,FALSE),0))</f>
        <v>0</v>
      </c>
      <c r="R2028" s="9">
        <f>+IFERROR(VLOOKUP(Tabla3[[#This Row],[Column14]],Tabla4[[NIT]:[TOTAL CREDITO]],6,FALSE),0)</f>
        <v>0</v>
      </c>
      <c r="S20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8" s="5"/>
      <c r="AL2028"/>
    </row>
    <row r="2029" spans="1:38" ht="15" customHeight="1">
      <c r="A2029" s="18"/>
      <c r="B2029" s="19"/>
      <c r="C2029" s="18"/>
      <c r="D2029" s="18"/>
      <c r="E2029" s="18"/>
      <c r="F2029" s="18"/>
      <c r="G2029" s="18"/>
      <c r="H2029" s="18"/>
      <c r="I2029" s="18"/>
      <c r="J2029" s="18"/>
      <c r="K2029" s="18"/>
      <c r="L2029" s="19"/>
      <c r="M2029" s="18"/>
      <c r="N2029" s="18"/>
      <c r="O2029" s="20"/>
      <c r="P2029" s="7"/>
      <c r="Q2029" s="12">
        <f>+IF(IFERROR(VLOOKUP(Tabla3[[#This Row],[Column14]],Tabla4[[NIT]:[TOTAL CREDITO]],3,FALSE),0)="",0,IFERROR(VLOOKUP(Tabla3[[#This Row],[Column14]],Tabla4[[NIT]:[TOTAL CREDITO]],3,FALSE),0))</f>
        <v>0</v>
      </c>
      <c r="R2029" s="9">
        <f>+IFERROR(VLOOKUP(Tabla3[[#This Row],[Column14]],Tabla4[[NIT]:[TOTAL CREDITO]],6,FALSE),0)</f>
        <v>0</v>
      </c>
      <c r="S20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29" s="5"/>
      <c r="AL2029"/>
    </row>
    <row r="2030" spans="1:38" ht="15" customHeight="1">
      <c r="A2030" s="18"/>
      <c r="B2030" s="19"/>
      <c r="C2030" s="18"/>
      <c r="D2030" s="18"/>
      <c r="E2030" s="18"/>
      <c r="F2030" s="18"/>
      <c r="G2030" s="18"/>
      <c r="H2030" s="18"/>
      <c r="I2030" s="18"/>
      <c r="J2030" s="18"/>
      <c r="K2030" s="18"/>
      <c r="L2030" s="19"/>
      <c r="M2030" s="18"/>
      <c r="N2030" s="18"/>
      <c r="O2030" s="20"/>
      <c r="P2030" s="7"/>
      <c r="Q2030" s="12">
        <f>+IF(IFERROR(VLOOKUP(Tabla3[[#This Row],[Column14]],Tabla4[[NIT]:[TOTAL CREDITO]],3,FALSE),0)="",0,IFERROR(VLOOKUP(Tabla3[[#This Row],[Column14]],Tabla4[[NIT]:[TOTAL CREDITO]],3,FALSE),0))</f>
        <v>0</v>
      </c>
      <c r="R2030" s="9">
        <f>+IFERROR(VLOOKUP(Tabla3[[#This Row],[Column14]],Tabla4[[NIT]:[TOTAL CREDITO]],6,FALSE),0)</f>
        <v>0</v>
      </c>
      <c r="S20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0" s="5"/>
      <c r="AL2030"/>
    </row>
    <row r="2031" spans="1:38" ht="15" customHeight="1">
      <c r="A2031" s="18"/>
      <c r="B2031" s="19"/>
      <c r="C2031" s="18"/>
      <c r="D2031" s="18"/>
      <c r="E2031" s="18"/>
      <c r="F2031" s="18"/>
      <c r="G2031" s="18"/>
      <c r="H2031" s="18"/>
      <c r="I2031" s="18"/>
      <c r="J2031" s="18"/>
      <c r="K2031" s="18"/>
      <c r="L2031" s="19"/>
      <c r="M2031" s="18"/>
      <c r="N2031" s="18"/>
      <c r="O2031" s="20"/>
      <c r="P2031" s="7"/>
      <c r="Q2031" s="12">
        <f>+IF(IFERROR(VLOOKUP(Tabla3[[#This Row],[Column14]],Tabla4[[NIT]:[TOTAL CREDITO]],3,FALSE),0)="",0,IFERROR(VLOOKUP(Tabla3[[#This Row],[Column14]],Tabla4[[NIT]:[TOTAL CREDITO]],3,FALSE),0))</f>
        <v>0</v>
      </c>
      <c r="R2031" s="9">
        <f>+IFERROR(VLOOKUP(Tabla3[[#This Row],[Column14]],Tabla4[[NIT]:[TOTAL CREDITO]],6,FALSE),0)</f>
        <v>0</v>
      </c>
      <c r="S20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1" s="5"/>
      <c r="AL2031"/>
    </row>
    <row r="2032" spans="1:38" ht="15" customHeight="1">
      <c r="A2032" s="18"/>
      <c r="B2032" s="19"/>
      <c r="C2032" s="18"/>
      <c r="D2032" s="18"/>
      <c r="E2032" s="18"/>
      <c r="F2032" s="18"/>
      <c r="G2032" s="18"/>
      <c r="H2032" s="18"/>
      <c r="I2032" s="18"/>
      <c r="J2032" s="18"/>
      <c r="K2032" s="18"/>
      <c r="L2032" s="19"/>
      <c r="M2032" s="18"/>
      <c r="N2032" s="18"/>
      <c r="O2032" s="20"/>
      <c r="P2032" s="7"/>
      <c r="Q2032" s="12">
        <f>+IF(IFERROR(VLOOKUP(Tabla3[[#This Row],[Column14]],Tabla4[[NIT]:[TOTAL CREDITO]],3,FALSE),0)="",0,IFERROR(VLOOKUP(Tabla3[[#This Row],[Column14]],Tabla4[[NIT]:[TOTAL CREDITO]],3,FALSE),0))</f>
        <v>0</v>
      </c>
      <c r="R2032" s="9">
        <f>+IFERROR(VLOOKUP(Tabla3[[#This Row],[Column14]],Tabla4[[NIT]:[TOTAL CREDITO]],6,FALSE),0)</f>
        <v>0</v>
      </c>
      <c r="S20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2" s="5"/>
      <c r="AL2032"/>
    </row>
    <row r="2033" spans="1:38" ht="15" customHeight="1">
      <c r="A2033" s="18"/>
      <c r="B2033" s="19"/>
      <c r="C2033" s="18"/>
      <c r="D2033" s="18"/>
      <c r="E2033" s="18"/>
      <c r="F2033" s="18"/>
      <c r="G2033" s="18"/>
      <c r="H2033" s="18"/>
      <c r="I2033" s="18"/>
      <c r="J2033" s="18"/>
      <c r="K2033" s="18"/>
      <c r="L2033" s="19"/>
      <c r="M2033" s="18"/>
      <c r="N2033" s="18"/>
      <c r="O2033" s="20"/>
      <c r="P2033" s="7"/>
      <c r="Q2033" s="12">
        <f>+IF(IFERROR(VLOOKUP(Tabla3[[#This Row],[Column14]],Tabla4[[NIT]:[TOTAL CREDITO]],3,FALSE),0)="",0,IFERROR(VLOOKUP(Tabla3[[#This Row],[Column14]],Tabla4[[NIT]:[TOTAL CREDITO]],3,FALSE),0))</f>
        <v>0</v>
      </c>
      <c r="R2033" s="9">
        <f>+IFERROR(VLOOKUP(Tabla3[[#This Row],[Column14]],Tabla4[[NIT]:[TOTAL CREDITO]],6,FALSE),0)</f>
        <v>0</v>
      </c>
      <c r="S20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3" s="5"/>
      <c r="AL2033"/>
    </row>
    <row r="2034" spans="1:38" ht="15" customHeight="1">
      <c r="A2034" s="18"/>
      <c r="B2034" s="19"/>
      <c r="C2034" s="18"/>
      <c r="D2034" s="18"/>
      <c r="E2034" s="18"/>
      <c r="F2034" s="18"/>
      <c r="G2034" s="18"/>
      <c r="H2034" s="18"/>
      <c r="I2034" s="18"/>
      <c r="J2034" s="18"/>
      <c r="K2034" s="18"/>
      <c r="L2034" s="19"/>
      <c r="M2034" s="18"/>
      <c r="N2034" s="18"/>
      <c r="O2034" s="20"/>
      <c r="P2034" s="7"/>
      <c r="Q2034" s="12">
        <f>+IF(IFERROR(VLOOKUP(Tabla3[[#This Row],[Column14]],Tabla4[[NIT]:[TOTAL CREDITO]],3,FALSE),0)="",0,IFERROR(VLOOKUP(Tabla3[[#This Row],[Column14]],Tabla4[[NIT]:[TOTAL CREDITO]],3,FALSE),0))</f>
        <v>0</v>
      </c>
      <c r="R2034" s="9">
        <f>+IFERROR(VLOOKUP(Tabla3[[#This Row],[Column14]],Tabla4[[NIT]:[TOTAL CREDITO]],6,FALSE),0)</f>
        <v>0</v>
      </c>
      <c r="S20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4" s="5"/>
      <c r="AL2034"/>
    </row>
    <row r="2035" spans="1:38" ht="15" customHeight="1">
      <c r="A2035" s="18"/>
      <c r="B2035" s="19"/>
      <c r="C2035" s="18"/>
      <c r="D2035" s="18"/>
      <c r="E2035" s="18"/>
      <c r="F2035" s="18"/>
      <c r="G2035" s="18"/>
      <c r="H2035" s="18"/>
      <c r="I2035" s="18"/>
      <c r="J2035" s="18"/>
      <c r="K2035" s="18"/>
      <c r="L2035" s="19"/>
      <c r="M2035" s="18"/>
      <c r="N2035" s="18"/>
      <c r="O2035" s="20"/>
      <c r="P2035" s="7"/>
      <c r="Q2035" s="12">
        <f>+IF(IFERROR(VLOOKUP(Tabla3[[#This Row],[Column14]],Tabla4[[NIT]:[TOTAL CREDITO]],3,FALSE),0)="",0,IFERROR(VLOOKUP(Tabla3[[#This Row],[Column14]],Tabla4[[NIT]:[TOTAL CREDITO]],3,FALSE),0))</f>
        <v>0</v>
      </c>
      <c r="R2035" s="9">
        <f>+IFERROR(VLOOKUP(Tabla3[[#This Row],[Column14]],Tabla4[[NIT]:[TOTAL CREDITO]],6,FALSE),0)</f>
        <v>0</v>
      </c>
      <c r="S20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5" s="5"/>
      <c r="AL2035"/>
    </row>
    <row r="2036" spans="1:38" ht="15" customHeight="1">
      <c r="A2036" s="18"/>
      <c r="B2036" s="19"/>
      <c r="C2036" s="18"/>
      <c r="D2036" s="18"/>
      <c r="E2036" s="18"/>
      <c r="F2036" s="18"/>
      <c r="G2036" s="18"/>
      <c r="H2036" s="18"/>
      <c r="I2036" s="18"/>
      <c r="J2036" s="18"/>
      <c r="K2036" s="18"/>
      <c r="L2036" s="19"/>
      <c r="M2036" s="18"/>
      <c r="N2036" s="18"/>
      <c r="O2036" s="20"/>
      <c r="P2036" s="7"/>
      <c r="Q2036" s="12">
        <f>+IF(IFERROR(VLOOKUP(Tabla3[[#This Row],[Column14]],Tabla4[[NIT]:[TOTAL CREDITO]],3,FALSE),0)="",0,IFERROR(VLOOKUP(Tabla3[[#This Row],[Column14]],Tabla4[[NIT]:[TOTAL CREDITO]],3,FALSE),0))</f>
        <v>0</v>
      </c>
      <c r="R2036" s="9">
        <f>+IFERROR(VLOOKUP(Tabla3[[#This Row],[Column14]],Tabla4[[NIT]:[TOTAL CREDITO]],6,FALSE),0)</f>
        <v>0</v>
      </c>
      <c r="S20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6" s="5"/>
      <c r="AL2036"/>
    </row>
    <row r="2037" spans="1:38" ht="15" customHeight="1">
      <c r="A2037" s="18"/>
      <c r="B2037" s="19"/>
      <c r="C2037" s="18"/>
      <c r="D2037" s="18"/>
      <c r="E2037" s="18"/>
      <c r="F2037" s="18"/>
      <c r="G2037" s="18"/>
      <c r="H2037" s="18"/>
      <c r="I2037" s="18"/>
      <c r="J2037" s="18"/>
      <c r="K2037" s="18"/>
      <c r="L2037" s="19"/>
      <c r="M2037" s="18"/>
      <c r="N2037" s="18"/>
      <c r="O2037" s="20"/>
      <c r="P2037" s="7"/>
      <c r="Q2037" s="12">
        <f>+IF(IFERROR(VLOOKUP(Tabla3[[#This Row],[Column14]],Tabla4[[NIT]:[TOTAL CREDITO]],3,FALSE),0)="",0,IFERROR(VLOOKUP(Tabla3[[#This Row],[Column14]],Tabla4[[NIT]:[TOTAL CREDITO]],3,FALSE),0))</f>
        <v>0</v>
      </c>
      <c r="R2037" s="9">
        <f>+IFERROR(VLOOKUP(Tabla3[[#This Row],[Column14]],Tabla4[[NIT]:[TOTAL CREDITO]],6,FALSE),0)</f>
        <v>0</v>
      </c>
      <c r="S20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7" s="5"/>
      <c r="AL2037"/>
    </row>
    <row r="2038" spans="1:38" ht="15" customHeight="1">
      <c r="A2038" s="18"/>
      <c r="B2038" s="19"/>
      <c r="C2038" s="18"/>
      <c r="D2038" s="18"/>
      <c r="E2038" s="18"/>
      <c r="F2038" s="18"/>
      <c r="G2038" s="18"/>
      <c r="H2038" s="18"/>
      <c r="I2038" s="18"/>
      <c r="J2038" s="18"/>
      <c r="K2038" s="18"/>
      <c r="L2038" s="19"/>
      <c r="M2038" s="18"/>
      <c r="N2038" s="18"/>
      <c r="O2038" s="20"/>
      <c r="P2038" s="7"/>
      <c r="Q2038" s="12">
        <f>+IF(IFERROR(VLOOKUP(Tabla3[[#This Row],[Column14]],Tabla4[[NIT]:[TOTAL CREDITO]],3,FALSE),0)="",0,IFERROR(VLOOKUP(Tabla3[[#This Row],[Column14]],Tabla4[[NIT]:[TOTAL CREDITO]],3,FALSE),0))</f>
        <v>0</v>
      </c>
      <c r="R2038" s="9">
        <f>+IFERROR(VLOOKUP(Tabla3[[#This Row],[Column14]],Tabla4[[NIT]:[TOTAL CREDITO]],6,FALSE),0)</f>
        <v>0</v>
      </c>
      <c r="S20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8" s="5"/>
      <c r="AL2038"/>
    </row>
    <row r="2039" spans="1:38" ht="15" customHeight="1">
      <c r="A2039" s="18"/>
      <c r="B2039" s="19"/>
      <c r="C2039" s="18"/>
      <c r="D2039" s="18"/>
      <c r="E2039" s="18"/>
      <c r="F2039" s="18"/>
      <c r="G2039" s="18"/>
      <c r="H2039" s="18"/>
      <c r="I2039" s="18"/>
      <c r="J2039" s="18"/>
      <c r="K2039" s="18"/>
      <c r="L2039" s="19"/>
      <c r="M2039" s="18"/>
      <c r="N2039" s="18"/>
      <c r="O2039" s="20"/>
      <c r="P2039" s="7"/>
      <c r="Q2039" s="12">
        <f>+IF(IFERROR(VLOOKUP(Tabla3[[#This Row],[Column14]],Tabla4[[NIT]:[TOTAL CREDITO]],3,FALSE),0)="",0,IFERROR(VLOOKUP(Tabla3[[#This Row],[Column14]],Tabla4[[NIT]:[TOTAL CREDITO]],3,FALSE),0))</f>
        <v>0</v>
      </c>
      <c r="R2039" s="9">
        <f>+IFERROR(VLOOKUP(Tabla3[[#This Row],[Column14]],Tabla4[[NIT]:[TOTAL CREDITO]],6,FALSE),0)</f>
        <v>0</v>
      </c>
      <c r="S20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39" s="5"/>
      <c r="AL2039"/>
    </row>
    <row r="2040" spans="1:38" ht="15" customHeight="1">
      <c r="A2040" s="18"/>
      <c r="B2040" s="19"/>
      <c r="C2040" s="18"/>
      <c r="D2040" s="18"/>
      <c r="E2040" s="18"/>
      <c r="F2040" s="18"/>
      <c r="G2040" s="18"/>
      <c r="H2040" s="18"/>
      <c r="I2040" s="18"/>
      <c r="J2040" s="18"/>
      <c r="K2040" s="18"/>
      <c r="L2040" s="19"/>
      <c r="M2040" s="18"/>
      <c r="N2040" s="18"/>
      <c r="O2040" s="20"/>
      <c r="P2040" s="7"/>
      <c r="Q2040" s="12">
        <f>+IF(IFERROR(VLOOKUP(Tabla3[[#This Row],[Column14]],Tabla4[[NIT]:[TOTAL CREDITO]],3,FALSE),0)="",0,IFERROR(VLOOKUP(Tabla3[[#This Row],[Column14]],Tabla4[[NIT]:[TOTAL CREDITO]],3,FALSE),0))</f>
        <v>0</v>
      </c>
      <c r="R2040" s="9">
        <f>+IFERROR(VLOOKUP(Tabla3[[#This Row],[Column14]],Tabla4[[NIT]:[TOTAL CREDITO]],6,FALSE),0)</f>
        <v>0</v>
      </c>
      <c r="S20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0" s="5"/>
      <c r="AL2040"/>
    </row>
    <row r="2041" spans="1:38" ht="15" customHeight="1">
      <c r="A2041" s="18"/>
      <c r="B2041" s="19"/>
      <c r="C2041" s="18"/>
      <c r="D2041" s="18"/>
      <c r="E2041" s="18"/>
      <c r="F2041" s="18"/>
      <c r="G2041" s="18"/>
      <c r="H2041" s="18"/>
      <c r="I2041" s="18"/>
      <c r="J2041" s="18"/>
      <c r="K2041" s="18"/>
      <c r="L2041" s="19"/>
      <c r="M2041" s="18"/>
      <c r="N2041" s="18"/>
      <c r="O2041" s="20"/>
      <c r="P2041" s="7"/>
      <c r="Q2041" s="12">
        <f>+IF(IFERROR(VLOOKUP(Tabla3[[#This Row],[Column14]],Tabla4[[NIT]:[TOTAL CREDITO]],3,FALSE),0)="",0,IFERROR(VLOOKUP(Tabla3[[#This Row],[Column14]],Tabla4[[NIT]:[TOTAL CREDITO]],3,FALSE),0))</f>
        <v>0</v>
      </c>
      <c r="R2041" s="9">
        <f>+IFERROR(VLOOKUP(Tabla3[[#This Row],[Column14]],Tabla4[[NIT]:[TOTAL CREDITO]],6,FALSE),0)</f>
        <v>0</v>
      </c>
      <c r="S20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1" s="5"/>
      <c r="AL2041"/>
    </row>
    <row r="2042" spans="1:38" ht="15" customHeight="1">
      <c r="A2042" s="18"/>
      <c r="B2042" s="19"/>
      <c r="C2042" s="18"/>
      <c r="D2042" s="18"/>
      <c r="E2042" s="18"/>
      <c r="F2042" s="18"/>
      <c r="G2042" s="18"/>
      <c r="H2042" s="18"/>
      <c r="I2042" s="18"/>
      <c r="J2042" s="18"/>
      <c r="K2042" s="18"/>
      <c r="L2042" s="19"/>
      <c r="M2042" s="18"/>
      <c r="N2042" s="18"/>
      <c r="O2042" s="20"/>
      <c r="P2042" s="7"/>
      <c r="Q2042" s="12">
        <f>+IF(IFERROR(VLOOKUP(Tabla3[[#This Row],[Column14]],Tabla4[[NIT]:[TOTAL CREDITO]],3,FALSE),0)="",0,IFERROR(VLOOKUP(Tabla3[[#This Row],[Column14]],Tabla4[[NIT]:[TOTAL CREDITO]],3,FALSE),0))</f>
        <v>0</v>
      </c>
      <c r="R2042" s="9">
        <f>+IFERROR(VLOOKUP(Tabla3[[#This Row],[Column14]],Tabla4[[NIT]:[TOTAL CREDITO]],6,FALSE),0)</f>
        <v>0</v>
      </c>
      <c r="S20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2" s="5"/>
      <c r="AL2042"/>
    </row>
    <row r="2043" spans="1:38" ht="15" customHeight="1">
      <c r="A2043" s="18"/>
      <c r="B2043" s="19"/>
      <c r="C2043" s="18"/>
      <c r="D2043" s="18"/>
      <c r="E2043" s="18"/>
      <c r="F2043" s="18"/>
      <c r="G2043" s="18"/>
      <c r="H2043" s="18"/>
      <c r="I2043" s="18"/>
      <c r="J2043" s="18"/>
      <c r="K2043" s="18"/>
      <c r="L2043" s="19"/>
      <c r="M2043" s="18"/>
      <c r="N2043" s="18"/>
      <c r="O2043" s="20"/>
      <c r="P2043" s="7"/>
      <c r="Q2043" s="12">
        <f>+IF(IFERROR(VLOOKUP(Tabla3[[#This Row],[Column14]],Tabla4[[NIT]:[TOTAL CREDITO]],3,FALSE),0)="",0,IFERROR(VLOOKUP(Tabla3[[#This Row],[Column14]],Tabla4[[NIT]:[TOTAL CREDITO]],3,FALSE),0))</f>
        <v>0</v>
      </c>
      <c r="R2043" s="9">
        <f>+IFERROR(VLOOKUP(Tabla3[[#This Row],[Column14]],Tabla4[[NIT]:[TOTAL CREDITO]],6,FALSE),0)</f>
        <v>0</v>
      </c>
      <c r="S20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3" s="5"/>
      <c r="AL2043"/>
    </row>
    <row r="2044" spans="1:38" ht="15" customHeight="1">
      <c r="A2044" s="18"/>
      <c r="B2044" s="19"/>
      <c r="C2044" s="18"/>
      <c r="D2044" s="18"/>
      <c r="E2044" s="18"/>
      <c r="F2044" s="18"/>
      <c r="G2044" s="18"/>
      <c r="H2044" s="18"/>
      <c r="I2044" s="18"/>
      <c r="J2044" s="18"/>
      <c r="K2044" s="18"/>
      <c r="L2044" s="19"/>
      <c r="M2044" s="18"/>
      <c r="N2044" s="18"/>
      <c r="O2044" s="20"/>
      <c r="P2044" s="7"/>
      <c r="Q2044" s="12">
        <f>+IF(IFERROR(VLOOKUP(Tabla3[[#This Row],[Column14]],Tabla4[[NIT]:[TOTAL CREDITO]],3,FALSE),0)="",0,IFERROR(VLOOKUP(Tabla3[[#This Row],[Column14]],Tabla4[[NIT]:[TOTAL CREDITO]],3,FALSE),0))</f>
        <v>0</v>
      </c>
      <c r="R2044" s="9">
        <f>+IFERROR(VLOOKUP(Tabla3[[#This Row],[Column14]],Tabla4[[NIT]:[TOTAL CREDITO]],6,FALSE),0)</f>
        <v>0</v>
      </c>
      <c r="S20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4" s="5"/>
      <c r="AL2044"/>
    </row>
    <row r="2045" spans="1:38" ht="15" customHeight="1">
      <c r="A2045" s="18"/>
      <c r="B2045" s="19"/>
      <c r="C2045" s="18"/>
      <c r="D2045" s="18"/>
      <c r="E2045" s="18"/>
      <c r="F2045" s="18"/>
      <c r="G2045" s="18"/>
      <c r="H2045" s="18"/>
      <c r="I2045" s="18"/>
      <c r="J2045" s="18"/>
      <c r="K2045" s="18"/>
      <c r="L2045" s="19"/>
      <c r="M2045" s="18"/>
      <c r="N2045" s="18"/>
      <c r="O2045" s="20"/>
      <c r="P2045" s="7"/>
      <c r="Q2045" s="12">
        <f>+IF(IFERROR(VLOOKUP(Tabla3[[#This Row],[Column14]],Tabla4[[NIT]:[TOTAL CREDITO]],3,FALSE),0)="",0,IFERROR(VLOOKUP(Tabla3[[#This Row],[Column14]],Tabla4[[NIT]:[TOTAL CREDITO]],3,FALSE),0))</f>
        <v>0</v>
      </c>
      <c r="R2045" s="9">
        <f>+IFERROR(VLOOKUP(Tabla3[[#This Row],[Column14]],Tabla4[[NIT]:[TOTAL CREDITO]],6,FALSE),0)</f>
        <v>0</v>
      </c>
      <c r="S20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5" s="5"/>
      <c r="AL2045"/>
    </row>
    <row r="2046" spans="1:38" ht="15" customHeight="1">
      <c r="A2046" s="18"/>
      <c r="B2046" s="19"/>
      <c r="C2046" s="18"/>
      <c r="D2046" s="18"/>
      <c r="E2046" s="18"/>
      <c r="F2046" s="18"/>
      <c r="G2046" s="18"/>
      <c r="H2046" s="18"/>
      <c r="I2046" s="18"/>
      <c r="J2046" s="18"/>
      <c r="K2046" s="18"/>
      <c r="L2046" s="19"/>
      <c r="M2046" s="18"/>
      <c r="N2046" s="18"/>
      <c r="O2046" s="20"/>
      <c r="P2046" s="7"/>
      <c r="Q2046" s="12">
        <f>+IF(IFERROR(VLOOKUP(Tabla3[[#This Row],[Column14]],Tabla4[[NIT]:[TOTAL CREDITO]],3,FALSE),0)="",0,IFERROR(VLOOKUP(Tabla3[[#This Row],[Column14]],Tabla4[[NIT]:[TOTAL CREDITO]],3,FALSE),0))</f>
        <v>0</v>
      </c>
      <c r="R2046" s="9">
        <f>+IFERROR(VLOOKUP(Tabla3[[#This Row],[Column14]],Tabla4[[NIT]:[TOTAL CREDITO]],6,FALSE),0)</f>
        <v>0</v>
      </c>
      <c r="S20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6" s="5"/>
      <c r="AL2046"/>
    </row>
    <row r="2047" spans="1:38" ht="15" customHeight="1">
      <c r="A2047" s="18"/>
      <c r="B2047" s="19"/>
      <c r="C2047" s="18"/>
      <c r="D2047" s="18"/>
      <c r="E2047" s="18"/>
      <c r="F2047" s="18"/>
      <c r="G2047" s="18"/>
      <c r="H2047" s="18"/>
      <c r="I2047" s="18"/>
      <c r="J2047" s="18"/>
      <c r="K2047" s="18"/>
      <c r="L2047" s="19"/>
      <c r="M2047" s="18"/>
      <c r="N2047" s="18"/>
      <c r="O2047" s="20"/>
      <c r="P2047" s="7"/>
      <c r="Q2047" s="12">
        <f>+IF(IFERROR(VLOOKUP(Tabla3[[#This Row],[Column14]],Tabla4[[NIT]:[TOTAL CREDITO]],3,FALSE),0)="",0,IFERROR(VLOOKUP(Tabla3[[#This Row],[Column14]],Tabla4[[NIT]:[TOTAL CREDITO]],3,FALSE),0))</f>
        <v>0</v>
      </c>
      <c r="R2047" s="9">
        <f>+IFERROR(VLOOKUP(Tabla3[[#This Row],[Column14]],Tabla4[[NIT]:[TOTAL CREDITO]],6,FALSE),0)</f>
        <v>0</v>
      </c>
      <c r="S20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7" s="5"/>
      <c r="AL2047"/>
    </row>
    <row r="2048" spans="1:38" ht="15" customHeight="1">
      <c r="A2048" s="18"/>
      <c r="B2048" s="19"/>
      <c r="C2048" s="18"/>
      <c r="D2048" s="18"/>
      <c r="E2048" s="18"/>
      <c r="F2048" s="18"/>
      <c r="G2048" s="18"/>
      <c r="H2048" s="18"/>
      <c r="I2048" s="18"/>
      <c r="J2048" s="18"/>
      <c r="K2048" s="18"/>
      <c r="L2048" s="19"/>
      <c r="M2048" s="18"/>
      <c r="N2048" s="18"/>
      <c r="O2048" s="20"/>
      <c r="P2048" s="7"/>
      <c r="Q2048" s="12">
        <f>+IF(IFERROR(VLOOKUP(Tabla3[[#This Row],[Column14]],Tabla4[[NIT]:[TOTAL CREDITO]],3,FALSE),0)="",0,IFERROR(VLOOKUP(Tabla3[[#This Row],[Column14]],Tabla4[[NIT]:[TOTAL CREDITO]],3,FALSE),0))</f>
        <v>0</v>
      </c>
      <c r="R2048" s="9">
        <f>+IFERROR(VLOOKUP(Tabla3[[#This Row],[Column14]],Tabla4[[NIT]:[TOTAL CREDITO]],6,FALSE),0)</f>
        <v>0</v>
      </c>
      <c r="S20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8" s="5"/>
      <c r="AL2048"/>
    </row>
    <row r="2049" spans="1:38" ht="15" customHeight="1">
      <c r="A2049" s="18"/>
      <c r="B2049" s="19"/>
      <c r="C2049" s="18"/>
      <c r="D2049" s="18"/>
      <c r="E2049" s="18"/>
      <c r="F2049" s="18"/>
      <c r="G2049" s="18"/>
      <c r="H2049" s="18"/>
      <c r="I2049" s="18"/>
      <c r="J2049" s="18"/>
      <c r="K2049" s="18"/>
      <c r="L2049" s="19"/>
      <c r="M2049" s="18"/>
      <c r="N2049" s="18"/>
      <c r="O2049" s="20"/>
      <c r="P2049" s="7"/>
      <c r="Q2049" s="12">
        <f>+IF(IFERROR(VLOOKUP(Tabla3[[#This Row],[Column14]],Tabla4[[NIT]:[TOTAL CREDITO]],3,FALSE),0)="",0,IFERROR(VLOOKUP(Tabla3[[#This Row],[Column14]],Tabla4[[NIT]:[TOTAL CREDITO]],3,FALSE),0))</f>
        <v>0</v>
      </c>
      <c r="R2049" s="9">
        <f>+IFERROR(VLOOKUP(Tabla3[[#This Row],[Column14]],Tabla4[[NIT]:[TOTAL CREDITO]],6,FALSE),0)</f>
        <v>0</v>
      </c>
      <c r="S20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49" s="5"/>
      <c r="AL2049"/>
    </row>
    <row r="2050" spans="1:38" ht="15" customHeight="1">
      <c r="A2050" s="18"/>
      <c r="B2050" s="19"/>
      <c r="C2050" s="18"/>
      <c r="D2050" s="18"/>
      <c r="E2050" s="18"/>
      <c r="F2050" s="18"/>
      <c r="G2050" s="18"/>
      <c r="H2050" s="18"/>
      <c r="I2050" s="18"/>
      <c r="J2050" s="18"/>
      <c r="K2050" s="18"/>
      <c r="L2050" s="19"/>
      <c r="M2050" s="18"/>
      <c r="N2050" s="18"/>
      <c r="O2050" s="20"/>
      <c r="P2050" s="7"/>
      <c r="Q2050" s="12">
        <f>+IF(IFERROR(VLOOKUP(Tabla3[[#This Row],[Column14]],Tabla4[[NIT]:[TOTAL CREDITO]],3,FALSE),0)="",0,IFERROR(VLOOKUP(Tabla3[[#This Row],[Column14]],Tabla4[[NIT]:[TOTAL CREDITO]],3,FALSE),0))</f>
        <v>0</v>
      </c>
      <c r="R2050" s="9">
        <f>+IFERROR(VLOOKUP(Tabla3[[#This Row],[Column14]],Tabla4[[NIT]:[TOTAL CREDITO]],6,FALSE),0)</f>
        <v>0</v>
      </c>
      <c r="S20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0" s="5"/>
      <c r="AL2050"/>
    </row>
    <row r="2051" spans="1:38" ht="15" customHeight="1">
      <c r="A2051" s="18"/>
      <c r="B2051" s="19"/>
      <c r="C2051" s="18"/>
      <c r="D2051" s="18"/>
      <c r="E2051" s="18"/>
      <c r="F2051" s="18"/>
      <c r="G2051" s="18"/>
      <c r="H2051" s="18"/>
      <c r="I2051" s="18"/>
      <c r="J2051" s="18"/>
      <c r="K2051" s="18"/>
      <c r="L2051" s="19"/>
      <c r="M2051" s="18"/>
      <c r="N2051" s="18"/>
      <c r="O2051" s="20"/>
      <c r="P2051" s="7"/>
      <c r="Q2051" s="12">
        <f>+IF(IFERROR(VLOOKUP(Tabla3[[#This Row],[Column14]],Tabla4[[NIT]:[TOTAL CREDITO]],3,FALSE),0)="",0,IFERROR(VLOOKUP(Tabla3[[#This Row],[Column14]],Tabla4[[NIT]:[TOTAL CREDITO]],3,FALSE),0))</f>
        <v>0</v>
      </c>
      <c r="R2051" s="9">
        <f>+IFERROR(VLOOKUP(Tabla3[[#This Row],[Column14]],Tabla4[[NIT]:[TOTAL CREDITO]],6,FALSE),0)</f>
        <v>0</v>
      </c>
      <c r="S20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1" s="5"/>
      <c r="AL2051"/>
    </row>
    <row r="2052" spans="1:38" ht="15" customHeight="1">
      <c r="A2052" s="18"/>
      <c r="B2052" s="19"/>
      <c r="C2052" s="18"/>
      <c r="D2052" s="18"/>
      <c r="E2052" s="18"/>
      <c r="F2052" s="18"/>
      <c r="G2052" s="18"/>
      <c r="H2052" s="18"/>
      <c r="I2052" s="18"/>
      <c r="J2052" s="18"/>
      <c r="K2052" s="18"/>
      <c r="L2052" s="19"/>
      <c r="M2052" s="18"/>
      <c r="N2052" s="18"/>
      <c r="O2052" s="20"/>
      <c r="P2052" s="7"/>
      <c r="Q2052" s="12">
        <f>+IF(IFERROR(VLOOKUP(Tabla3[[#This Row],[Column14]],Tabla4[[NIT]:[TOTAL CREDITO]],3,FALSE),0)="",0,IFERROR(VLOOKUP(Tabla3[[#This Row],[Column14]],Tabla4[[NIT]:[TOTAL CREDITO]],3,FALSE),0))</f>
        <v>0</v>
      </c>
      <c r="R2052" s="9">
        <f>+IFERROR(VLOOKUP(Tabla3[[#This Row],[Column14]],Tabla4[[NIT]:[TOTAL CREDITO]],6,FALSE),0)</f>
        <v>0</v>
      </c>
      <c r="S20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2" s="5"/>
      <c r="AL2052"/>
    </row>
    <row r="2053" spans="1:38" ht="15" customHeight="1">
      <c r="A2053" s="18"/>
      <c r="B2053" s="19"/>
      <c r="C2053" s="18"/>
      <c r="D2053" s="18"/>
      <c r="E2053" s="18"/>
      <c r="F2053" s="18"/>
      <c r="G2053" s="18"/>
      <c r="H2053" s="18"/>
      <c r="I2053" s="18"/>
      <c r="J2053" s="18"/>
      <c r="K2053" s="18"/>
      <c r="L2053" s="19"/>
      <c r="M2053" s="18"/>
      <c r="N2053" s="18"/>
      <c r="O2053" s="20"/>
      <c r="P2053" s="7"/>
      <c r="Q2053" s="12">
        <f>+IF(IFERROR(VLOOKUP(Tabla3[[#This Row],[Column14]],Tabla4[[NIT]:[TOTAL CREDITO]],3,FALSE),0)="",0,IFERROR(VLOOKUP(Tabla3[[#This Row],[Column14]],Tabla4[[NIT]:[TOTAL CREDITO]],3,FALSE),0))</f>
        <v>0</v>
      </c>
      <c r="R2053" s="9">
        <f>+IFERROR(VLOOKUP(Tabla3[[#This Row],[Column14]],Tabla4[[NIT]:[TOTAL CREDITO]],6,FALSE),0)</f>
        <v>0</v>
      </c>
      <c r="S20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3" s="5"/>
      <c r="AL2053"/>
    </row>
    <row r="2054" spans="1:38" ht="15" customHeight="1">
      <c r="A2054" s="18"/>
      <c r="B2054" s="19"/>
      <c r="C2054" s="18"/>
      <c r="D2054" s="18"/>
      <c r="E2054" s="18"/>
      <c r="F2054" s="18"/>
      <c r="G2054" s="18"/>
      <c r="H2054" s="18"/>
      <c r="I2054" s="18"/>
      <c r="J2054" s="18"/>
      <c r="K2054" s="18"/>
      <c r="L2054" s="19"/>
      <c r="M2054" s="18"/>
      <c r="N2054" s="18"/>
      <c r="O2054" s="20"/>
      <c r="P2054" s="7"/>
      <c r="Q2054" s="12">
        <f>+IF(IFERROR(VLOOKUP(Tabla3[[#This Row],[Column14]],Tabla4[[NIT]:[TOTAL CREDITO]],3,FALSE),0)="",0,IFERROR(VLOOKUP(Tabla3[[#This Row],[Column14]],Tabla4[[NIT]:[TOTAL CREDITO]],3,FALSE),0))</f>
        <v>0</v>
      </c>
      <c r="R2054" s="9">
        <f>+IFERROR(VLOOKUP(Tabla3[[#This Row],[Column14]],Tabla4[[NIT]:[TOTAL CREDITO]],6,FALSE),0)</f>
        <v>0</v>
      </c>
      <c r="S20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4" s="5"/>
      <c r="AL2054"/>
    </row>
    <row r="2055" spans="1:38" ht="15" customHeight="1">
      <c r="A2055" s="18"/>
      <c r="B2055" s="19"/>
      <c r="C2055" s="18"/>
      <c r="D2055" s="18"/>
      <c r="E2055" s="18"/>
      <c r="F2055" s="18"/>
      <c r="G2055" s="18"/>
      <c r="H2055" s="18"/>
      <c r="I2055" s="18"/>
      <c r="J2055" s="18"/>
      <c r="K2055" s="18"/>
      <c r="L2055" s="19"/>
      <c r="M2055" s="18"/>
      <c r="N2055" s="18"/>
      <c r="O2055" s="20"/>
      <c r="P2055" s="7"/>
      <c r="Q2055" s="12">
        <f>+IF(IFERROR(VLOOKUP(Tabla3[[#This Row],[Column14]],Tabla4[[NIT]:[TOTAL CREDITO]],3,FALSE),0)="",0,IFERROR(VLOOKUP(Tabla3[[#This Row],[Column14]],Tabla4[[NIT]:[TOTAL CREDITO]],3,FALSE),0))</f>
        <v>0</v>
      </c>
      <c r="R2055" s="9">
        <f>+IFERROR(VLOOKUP(Tabla3[[#This Row],[Column14]],Tabla4[[NIT]:[TOTAL CREDITO]],6,FALSE),0)</f>
        <v>0</v>
      </c>
      <c r="S20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5" s="5"/>
      <c r="AL2055"/>
    </row>
    <row r="2056" spans="1:38" ht="15" customHeight="1">
      <c r="A2056" s="18"/>
      <c r="B2056" s="19"/>
      <c r="C2056" s="18"/>
      <c r="D2056" s="18"/>
      <c r="E2056" s="18"/>
      <c r="F2056" s="18"/>
      <c r="G2056" s="18"/>
      <c r="H2056" s="18"/>
      <c r="I2056" s="18"/>
      <c r="J2056" s="18"/>
      <c r="K2056" s="18"/>
      <c r="L2056" s="19"/>
      <c r="M2056" s="18"/>
      <c r="N2056" s="18"/>
      <c r="O2056" s="20"/>
      <c r="P2056" s="7"/>
      <c r="Q2056" s="12">
        <f>+IF(IFERROR(VLOOKUP(Tabla3[[#This Row],[Column14]],Tabla4[[NIT]:[TOTAL CREDITO]],3,FALSE),0)="",0,IFERROR(VLOOKUP(Tabla3[[#This Row],[Column14]],Tabla4[[NIT]:[TOTAL CREDITO]],3,FALSE),0))</f>
        <v>0</v>
      </c>
      <c r="R2056" s="9">
        <f>+IFERROR(VLOOKUP(Tabla3[[#This Row],[Column14]],Tabla4[[NIT]:[TOTAL CREDITO]],6,FALSE),0)</f>
        <v>0</v>
      </c>
      <c r="S20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6" s="5"/>
      <c r="AL2056"/>
    </row>
    <row r="2057" spans="1:38" ht="15" customHeight="1">
      <c r="A2057" s="18"/>
      <c r="B2057" s="19"/>
      <c r="C2057" s="18"/>
      <c r="D2057" s="18"/>
      <c r="E2057" s="18"/>
      <c r="F2057" s="18"/>
      <c r="G2057" s="18"/>
      <c r="H2057" s="18"/>
      <c r="I2057" s="18"/>
      <c r="J2057" s="18"/>
      <c r="K2057" s="18"/>
      <c r="L2057" s="19"/>
      <c r="M2057" s="18"/>
      <c r="N2057" s="18"/>
      <c r="O2057" s="20"/>
      <c r="P2057" s="7"/>
      <c r="Q2057" s="12">
        <f>+IF(IFERROR(VLOOKUP(Tabla3[[#This Row],[Column14]],Tabla4[[NIT]:[TOTAL CREDITO]],3,FALSE),0)="",0,IFERROR(VLOOKUP(Tabla3[[#This Row],[Column14]],Tabla4[[NIT]:[TOTAL CREDITO]],3,FALSE),0))</f>
        <v>0</v>
      </c>
      <c r="R2057" s="9">
        <f>+IFERROR(VLOOKUP(Tabla3[[#This Row],[Column14]],Tabla4[[NIT]:[TOTAL CREDITO]],6,FALSE),0)</f>
        <v>0</v>
      </c>
      <c r="S20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7" s="5"/>
      <c r="AL2057"/>
    </row>
    <row r="2058" spans="1:38" ht="15" customHeight="1">
      <c r="A2058" s="18"/>
      <c r="B2058" s="19"/>
      <c r="C2058" s="18"/>
      <c r="D2058" s="18"/>
      <c r="E2058" s="18"/>
      <c r="F2058" s="18"/>
      <c r="G2058" s="18"/>
      <c r="H2058" s="18"/>
      <c r="I2058" s="18"/>
      <c r="J2058" s="18"/>
      <c r="K2058" s="18"/>
      <c r="L2058" s="19"/>
      <c r="M2058" s="18"/>
      <c r="N2058" s="18"/>
      <c r="O2058" s="20"/>
      <c r="P2058" s="7"/>
      <c r="Q2058" s="12">
        <f>+IF(IFERROR(VLOOKUP(Tabla3[[#This Row],[Column14]],Tabla4[[NIT]:[TOTAL CREDITO]],3,FALSE),0)="",0,IFERROR(VLOOKUP(Tabla3[[#This Row],[Column14]],Tabla4[[NIT]:[TOTAL CREDITO]],3,FALSE),0))</f>
        <v>0</v>
      </c>
      <c r="R2058" s="9">
        <f>+IFERROR(VLOOKUP(Tabla3[[#This Row],[Column14]],Tabla4[[NIT]:[TOTAL CREDITO]],6,FALSE),0)</f>
        <v>0</v>
      </c>
      <c r="S20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8" s="5"/>
      <c r="AL2058"/>
    </row>
    <row r="2059" spans="1:38" ht="15" customHeight="1">
      <c r="A2059" s="18"/>
      <c r="B2059" s="19"/>
      <c r="C2059" s="18"/>
      <c r="D2059" s="18"/>
      <c r="E2059" s="18"/>
      <c r="F2059" s="18"/>
      <c r="G2059" s="18"/>
      <c r="H2059" s="18"/>
      <c r="I2059" s="18"/>
      <c r="J2059" s="18"/>
      <c r="K2059" s="18"/>
      <c r="L2059" s="19"/>
      <c r="M2059" s="18"/>
      <c r="N2059" s="18"/>
      <c r="O2059" s="20"/>
      <c r="P2059" s="7"/>
      <c r="Q2059" s="12">
        <f>+IF(IFERROR(VLOOKUP(Tabla3[[#This Row],[Column14]],Tabla4[[NIT]:[TOTAL CREDITO]],3,FALSE),0)="",0,IFERROR(VLOOKUP(Tabla3[[#This Row],[Column14]],Tabla4[[NIT]:[TOTAL CREDITO]],3,FALSE),0))</f>
        <v>0</v>
      </c>
      <c r="R2059" s="9">
        <f>+IFERROR(VLOOKUP(Tabla3[[#This Row],[Column14]],Tabla4[[NIT]:[TOTAL CREDITO]],6,FALSE),0)</f>
        <v>0</v>
      </c>
      <c r="S20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59" s="5"/>
      <c r="AL2059"/>
    </row>
    <row r="2060" spans="1:38" ht="15" customHeight="1">
      <c r="A2060" s="18"/>
      <c r="B2060" s="19"/>
      <c r="C2060" s="18"/>
      <c r="D2060" s="18"/>
      <c r="E2060" s="18"/>
      <c r="F2060" s="18"/>
      <c r="G2060" s="18"/>
      <c r="H2060" s="18"/>
      <c r="I2060" s="18"/>
      <c r="J2060" s="18"/>
      <c r="K2060" s="18"/>
      <c r="L2060" s="19"/>
      <c r="M2060" s="18"/>
      <c r="N2060" s="18"/>
      <c r="O2060" s="20"/>
      <c r="P2060" s="7"/>
      <c r="Q2060" s="12">
        <f>+IF(IFERROR(VLOOKUP(Tabla3[[#This Row],[Column14]],Tabla4[[NIT]:[TOTAL CREDITO]],3,FALSE),0)="",0,IFERROR(VLOOKUP(Tabla3[[#This Row],[Column14]],Tabla4[[NIT]:[TOTAL CREDITO]],3,FALSE),0))</f>
        <v>0</v>
      </c>
      <c r="R2060" s="9">
        <f>+IFERROR(VLOOKUP(Tabla3[[#This Row],[Column14]],Tabla4[[NIT]:[TOTAL CREDITO]],6,FALSE),0)</f>
        <v>0</v>
      </c>
      <c r="S20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0" s="5"/>
      <c r="AL2060"/>
    </row>
    <row r="2061" spans="1:38" ht="15" customHeight="1">
      <c r="A2061" s="18"/>
      <c r="B2061" s="19"/>
      <c r="C2061" s="18"/>
      <c r="D2061" s="18"/>
      <c r="E2061" s="18"/>
      <c r="F2061" s="18"/>
      <c r="G2061" s="18"/>
      <c r="H2061" s="18"/>
      <c r="I2061" s="18"/>
      <c r="J2061" s="18"/>
      <c r="K2061" s="18"/>
      <c r="L2061" s="19"/>
      <c r="M2061" s="18"/>
      <c r="N2061" s="18"/>
      <c r="O2061" s="20"/>
      <c r="P2061" s="7"/>
      <c r="Q2061" s="12">
        <f>+IF(IFERROR(VLOOKUP(Tabla3[[#This Row],[Column14]],Tabla4[[NIT]:[TOTAL CREDITO]],3,FALSE),0)="",0,IFERROR(VLOOKUP(Tabla3[[#This Row],[Column14]],Tabla4[[NIT]:[TOTAL CREDITO]],3,FALSE),0))</f>
        <v>0</v>
      </c>
      <c r="R2061" s="9">
        <f>+IFERROR(VLOOKUP(Tabla3[[#This Row],[Column14]],Tabla4[[NIT]:[TOTAL CREDITO]],6,FALSE),0)</f>
        <v>0</v>
      </c>
      <c r="S20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1" s="5"/>
      <c r="AL2061"/>
    </row>
    <row r="2062" spans="1:38" ht="15" customHeight="1">
      <c r="A2062" s="18"/>
      <c r="B2062" s="19"/>
      <c r="C2062" s="18"/>
      <c r="D2062" s="18"/>
      <c r="E2062" s="18"/>
      <c r="F2062" s="18"/>
      <c r="G2062" s="18"/>
      <c r="H2062" s="18"/>
      <c r="I2062" s="18"/>
      <c r="J2062" s="18"/>
      <c r="K2062" s="18"/>
      <c r="L2062" s="19"/>
      <c r="M2062" s="18"/>
      <c r="N2062" s="18"/>
      <c r="O2062" s="20"/>
      <c r="P2062" s="7"/>
      <c r="Q2062" s="12">
        <f>+IF(IFERROR(VLOOKUP(Tabla3[[#This Row],[Column14]],Tabla4[[NIT]:[TOTAL CREDITO]],3,FALSE),0)="",0,IFERROR(VLOOKUP(Tabla3[[#This Row],[Column14]],Tabla4[[NIT]:[TOTAL CREDITO]],3,FALSE),0))</f>
        <v>0</v>
      </c>
      <c r="R2062" s="9">
        <f>+IFERROR(VLOOKUP(Tabla3[[#This Row],[Column14]],Tabla4[[NIT]:[TOTAL CREDITO]],6,FALSE),0)</f>
        <v>0</v>
      </c>
      <c r="S20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2" s="5"/>
      <c r="AL2062"/>
    </row>
    <row r="2063" spans="1:38" ht="15" customHeight="1">
      <c r="A2063" s="18"/>
      <c r="B2063" s="19"/>
      <c r="C2063" s="18"/>
      <c r="D2063" s="18"/>
      <c r="E2063" s="18"/>
      <c r="F2063" s="18"/>
      <c r="G2063" s="18"/>
      <c r="H2063" s="18"/>
      <c r="I2063" s="18"/>
      <c r="J2063" s="18"/>
      <c r="K2063" s="18"/>
      <c r="L2063" s="19"/>
      <c r="M2063" s="18"/>
      <c r="N2063" s="18"/>
      <c r="O2063" s="20"/>
      <c r="P2063" s="7"/>
      <c r="Q2063" s="12">
        <f>+IF(IFERROR(VLOOKUP(Tabla3[[#This Row],[Column14]],Tabla4[[NIT]:[TOTAL CREDITO]],3,FALSE),0)="",0,IFERROR(VLOOKUP(Tabla3[[#This Row],[Column14]],Tabla4[[NIT]:[TOTAL CREDITO]],3,FALSE),0))</f>
        <v>0</v>
      </c>
      <c r="R2063" s="9">
        <f>+IFERROR(VLOOKUP(Tabla3[[#This Row],[Column14]],Tabla4[[NIT]:[TOTAL CREDITO]],6,FALSE),0)</f>
        <v>0</v>
      </c>
      <c r="S20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3" s="5"/>
      <c r="AL2063"/>
    </row>
    <row r="2064" spans="1:38" ht="15" customHeight="1">
      <c r="A2064" s="18"/>
      <c r="B2064" s="19"/>
      <c r="C2064" s="18"/>
      <c r="D2064" s="18"/>
      <c r="E2064" s="18"/>
      <c r="F2064" s="18"/>
      <c r="G2064" s="18"/>
      <c r="H2064" s="18"/>
      <c r="I2064" s="18"/>
      <c r="J2064" s="18"/>
      <c r="K2064" s="18"/>
      <c r="L2064" s="19"/>
      <c r="M2064" s="18"/>
      <c r="N2064" s="18"/>
      <c r="O2064" s="20"/>
      <c r="P2064" s="7"/>
      <c r="Q2064" s="12">
        <f>+IF(IFERROR(VLOOKUP(Tabla3[[#This Row],[Column14]],Tabla4[[NIT]:[TOTAL CREDITO]],3,FALSE),0)="",0,IFERROR(VLOOKUP(Tabla3[[#This Row],[Column14]],Tabla4[[NIT]:[TOTAL CREDITO]],3,FALSE),0))</f>
        <v>0</v>
      </c>
      <c r="R2064" s="9">
        <f>+IFERROR(VLOOKUP(Tabla3[[#This Row],[Column14]],Tabla4[[NIT]:[TOTAL CREDITO]],6,FALSE),0)</f>
        <v>0</v>
      </c>
      <c r="S20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4" s="5"/>
      <c r="AL2064"/>
    </row>
    <row r="2065" spans="1:38" ht="15" customHeight="1">
      <c r="A2065" s="18"/>
      <c r="B2065" s="19"/>
      <c r="C2065" s="18"/>
      <c r="D2065" s="18"/>
      <c r="E2065" s="18"/>
      <c r="F2065" s="18"/>
      <c r="G2065" s="18"/>
      <c r="H2065" s="18"/>
      <c r="I2065" s="18"/>
      <c r="J2065" s="18"/>
      <c r="K2065" s="18"/>
      <c r="L2065" s="19"/>
      <c r="M2065" s="18"/>
      <c r="N2065" s="18"/>
      <c r="O2065" s="20"/>
      <c r="P2065" s="7"/>
      <c r="Q2065" s="12">
        <f>+IF(IFERROR(VLOOKUP(Tabla3[[#This Row],[Column14]],Tabla4[[NIT]:[TOTAL CREDITO]],3,FALSE),0)="",0,IFERROR(VLOOKUP(Tabla3[[#This Row],[Column14]],Tabla4[[NIT]:[TOTAL CREDITO]],3,FALSE),0))</f>
        <v>0</v>
      </c>
      <c r="R2065" s="9">
        <f>+IFERROR(VLOOKUP(Tabla3[[#This Row],[Column14]],Tabla4[[NIT]:[TOTAL CREDITO]],6,FALSE),0)</f>
        <v>0</v>
      </c>
      <c r="S20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5" s="5"/>
      <c r="AL2065"/>
    </row>
    <row r="2066" spans="1:38" ht="15" customHeight="1">
      <c r="A2066" s="18"/>
      <c r="B2066" s="19"/>
      <c r="C2066" s="18"/>
      <c r="D2066" s="18"/>
      <c r="E2066" s="18"/>
      <c r="F2066" s="18"/>
      <c r="G2066" s="18"/>
      <c r="H2066" s="18"/>
      <c r="I2066" s="18"/>
      <c r="J2066" s="18"/>
      <c r="K2066" s="18"/>
      <c r="L2066" s="19"/>
      <c r="M2066" s="18"/>
      <c r="N2066" s="18"/>
      <c r="O2066" s="20"/>
      <c r="P2066" s="7"/>
      <c r="Q2066" s="12">
        <f>+IF(IFERROR(VLOOKUP(Tabla3[[#This Row],[Column14]],Tabla4[[NIT]:[TOTAL CREDITO]],3,FALSE),0)="",0,IFERROR(VLOOKUP(Tabla3[[#This Row],[Column14]],Tabla4[[NIT]:[TOTAL CREDITO]],3,FALSE),0))</f>
        <v>0</v>
      </c>
      <c r="R2066" s="9">
        <f>+IFERROR(VLOOKUP(Tabla3[[#This Row],[Column14]],Tabla4[[NIT]:[TOTAL CREDITO]],6,FALSE),0)</f>
        <v>0</v>
      </c>
      <c r="S20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6" s="5"/>
      <c r="AL2066"/>
    </row>
    <row r="2067" spans="1:38" ht="15" customHeight="1">
      <c r="A2067" s="18"/>
      <c r="B2067" s="19"/>
      <c r="C2067" s="18"/>
      <c r="D2067" s="18"/>
      <c r="E2067" s="18"/>
      <c r="F2067" s="18"/>
      <c r="G2067" s="18"/>
      <c r="H2067" s="18"/>
      <c r="I2067" s="18"/>
      <c r="J2067" s="18"/>
      <c r="K2067" s="18"/>
      <c r="L2067" s="19"/>
      <c r="M2067" s="18"/>
      <c r="N2067" s="18"/>
      <c r="O2067" s="20"/>
      <c r="P2067" s="7"/>
      <c r="Q2067" s="12">
        <f>+IF(IFERROR(VLOOKUP(Tabla3[[#This Row],[Column14]],Tabla4[[NIT]:[TOTAL CREDITO]],3,FALSE),0)="",0,IFERROR(VLOOKUP(Tabla3[[#This Row],[Column14]],Tabla4[[NIT]:[TOTAL CREDITO]],3,FALSE),0))</f>
        <v>0</v>
      </c>
      <c r="R2067" s="9">
        <f>+IFERROR(VLOOKUP(Tabla3[[#This Row],[Column14]],Tabla4[[NIT]:[TOTAL CREDITO]],6,FALSE),0)</f>
        <v>0</v>
      </c>
      <c r="S20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7" s="5"/>
      <c r="AL2067"/>
    </row>
    <row r="2068" spans="1:38" ht="15" customHeight="1">
      <c r="A2068" s="18"/>
      <c r="B2068" s="19"/>
      <c r="C2068" s="18"/>
      <c r="D2068" s="18"/>
      <c r="E2068" s="18"/>
      <c r="F2068" s="18"/>
      <c r="G2068" s="18"/>
      <c r="H2068" s="18"/>
      <c r="I2068" s="18"/>
      <c r="J2068" s="18"/>
      <c r="K2068" s="18"/>
      <c r="L2068" s="19"/>
      <c r="M2068" s="18"/>
      <c r="N2068" s="18"/>
      <c r="O2068" s="20"/>
      <c r="P2068" s="7"/>
      <c r="Q2068" s="12">
        <f>+IF(IFERROR(VLOOKUP(Tabla3[[#This Row],[Column14]],Tabla4[[NIT]:[TOTAL CREDITO]],3,FALSE),0)="",0,IFERROR(VLOOKUP(Tabla3[[#This Row],[Column14]],Tabla4[[NIT]:[TOTAL CREDITO]],3,FALSE),0))</f>
        <v>0</v>
      </c>
      <c r="R2068" s="9">
        <f>+IFERROR(VLOOKUP(Tabla3[[#This Row],[Column14]],Tabla4[[NIT]:[TOTAL CREDITO]],6,FALSE),0)</f>
        <v>0</v>
      </c>
      <c r="S20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8" s="5"/>
      <c r="AL2068"/>
    </row>
    <row r="2069" spans="1:38" ht="15" customHeight="1">
      <c r="A2069" s="18"/>
      <c r="B2069" s="19"/>
      <c r="C2069" s="18"/>
      <c r="D2069" s="18"/>
      <c r="E2069" s="18"/>
      <c r="F2069" s="18"/>
      <c r="G2069" s="18"/>
      <c r="H2069" s="18"/>
      <c r="I2069" s="18"/>
      <c r="J2069" s="18"/>
      <c r="K2069" s="18"/>
      <c r="L2069" s="19"/>
      <c r="M2069" s="18"/>
      <c r="N2069" s="18"/>
      <c r="O2069" s="20"/>
      <c r="P2069" s="7"/>
      <c r="Q2069" s="12">
        <f>+IF(IFERROR(VLOOKUP(Tabla3[[#This Row],[Column14]],Tabla4[[NIT]:[TOTAL CREDITO]],3,FALSE),0)="",0,IFERROR(VLOOKUP(Tabla3[[#This Row],[Column14]],Tabla4[[NIT]:[TOTAL CREDITO]],3,FALSE),0))</f>
        <v>0</v>
      </c>
      <c r="R2069" s="9">
        <f>+IFERROR(VLOOKUP(Tabla3[[#This Row],[Column14]],Tabla4[[NIT]:[TOTAL CREDITO]],6,FALSE),0)</f>
        <v>0</v>
      </c>
      <c r="S20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69" s="5"/>
      <c r="AL2069"/>
    </row>
    <row r="2070" spans="1:38" ht="15" customHeight="1">
      <c r="A2070" s="18"/>
      <c r="B2070" s="19"/>
      <c r="C2070" s="18"/>
      <c r="D2070" s="18"/>
      <c r="E2070" s="18"/>
      <c r="F2070" s="18"/>
      <c r="G2070" s="18"/>
      <c r="H2070" s="18"/>
      <c r="I2070" s="18"/>
      <c r="J2070" s="18"/>
      <c r="K2070" s="18"/>
      <c r="L2070" s="19"/>
      <c r="M2070" s="18"/>
      <c r="N2070" s="18"/>
      <c r="O2070" s="20"/>
      <c r="P2070" s="7"/>
      <c r="Q2070" s="12">
        <f>+IF(IFERROR(VLOOKUP(Tabla3[[#This Row],[Column14]],Tabla4[[NIT]:[TOTAL CREDITO]],3,FALSE),0)="",0,IFERROR(VLOOKUP(Tabla3[[#This Row],[Column14]],Tabla4[[NIT]:[TOTAL CREDITO]],3,FALSE),0))</f>
        <v>0</v>
      </c>
      <c r="R2070" s="9">
        <f>+IFERROR(VLOOKUP(Tabla3[[#This Row],[Column14]],Tabla4[[NIT]:[TOTAL CREDITO]],6,FALSE),0)</f>
        <v>0</v>
      </c>
      <c r="S20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0" s="5"/>
      <c r="AL2070"/>
    </row>
    <row r="2071" spans="1:38" ht="15" customHeight="1">
      <c r="A2071" s="18"/>
      <c r="B2071" s="19"/>
      <c r="C2071" s="18"/>
      <c r="D2071" s="18"/>
      <c r="E2071" s="18"/>
      <c r="F2071" s="18"/>
      <c r="G2071" s="18"/>
      <c r="H2071" s="18"/>
      <c r="I2071" s="18"/>
      <c r="J2071" s="18"/>
      <c r="K2071" s="18"/>
      <c r="L2071" s="19"/>
      <c r="M2071" s="18"/>
      <c r="N2071" s="18"/>
      <c r="O2071" s="20"/>
      <c r="P2071" s="7"/>
      <c r="Q2071" s="12">
        <f>+IF(IFERROR(VLOOKUP(Tabla3[[#This Row],[Column14]],Tabla4[[NIT]:[TOTAL CREDITO]],3,FALSE),0)="",0,IFERROR(VLOOKUP(Tabla3[[#This Row],[Column14]],Tabla4[[NIT]:[TOTAL CREDITO]],3,FALSE),0))</f>
        <v>0</v>
      </c>
      <c r="R2071" s="9">
        <f>+IFERROR(VLOOKUP(Tabla3[[#This Row],[Column14]],Tabla4[[NIT]:[TOTAL CREDITO]],6,FALSE),0)</f>
        <v>0</v>
      </c>
      <c r="S20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1" s="5"/>
      <c r="AL2071"/>
    </row>
    <row r="2072" spans="1:38" ht="15" customHeight="1">
      <c r="A2072" s="18"/>
      <c r="B2072" s="19"/>
      <c r="C2072" s="18"/>
      <c r="D2072" s="18"/>
      <c r="E2072" s="18"/>
      <c r="F2072" s="18"/>
      <c r="G2072" s="18"/>
      <c r="H2072" s="18"/>
      <c r="I2072" s="18"/>
      <c r="J2072" s="18"/>
      <c r="K2072" s="18"/>
      <c r="L2072" s="19"/>
      <c r="M2072" s="18"/>
      <c r="N2072" s="18"/>
      <c r="O2072" s="20"/>
      <c r="P2072" s="7"/>
      <c r="Q2072" s="12">
        <f>+IF(IFERROR(VLOOKUP(Tabla3[[#This Row],[Column14]],Tabla4[[NIT]:[TOTAL CREDITO]],3,FALSE),0)="",0,IFERROR(VLOOKUP(Tabla3[[#This Row],[Column14]],Tabla4[[NIT]:[TOTAL CREDITO]],3,FALSE),0))</f>
        <v>0</v>
      </c>
      <c r="R2072" s="9">
        <f>+IFERROR(VLOOKUP(Tabla3[[#This Row],[Column14]],Tabla4[[NIT]:[TOTAL CREDITO]],6,FALSE),0)</f>
        <v>0</v>
      </c>
      <c r="S20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2" s="5"/>
      <c r="AL2072"/>
    </row>
    <row r="2073" spans="1:38" ht="15" customHeight="1">
      <c r="A2073" s="18"/>
      <c r="B2073" s="19"/>
      <c r="C2073" s="18"/>
      <c r="D2073" s="18"/>
      <c r="E2073" s="18"/>
      <c r="F2073" s="18"/>
      <c r="G2073" s="18"/>
      <c r="H2073" s="18"/>
      <c r="I2073" s="18"/>
      <c r="J2073" s="18"/>
      <c r="K2073" s="18"/>
      <c r="L2073" s="19"/>
      <c r="M2073" s="18"/>
      <c r="N2073" s="18"/>
      <c r="O2073" s="20"/>
      <c r="P2073" s="7"/>
      <c r="Q2073" s="12">
        <f>+IF(IFERROR(VLOOKUP(Tabla3[[#This Row],[Column14]],Tabla4[[NIT]:[TOTAL CREDITO]],3,FALSE),0)="",0,IFERROR(VLOOKUP(Tabla3[[#This Row],[Column14]],Tabla4[[NIT]:[TOTAL CREDITO]],3,FALSE),0))</f>
        <v>0</v>
      </c>
      <c r="R2073" s="9">
        <f>+IFERROR(VLOOKUP(Tabla3[[#This Row],[Column14]],Tabla4[[NIT]:[TOTAL CREDITO]],6,FALSE),0)</f>
        <v>0</v>
      </c>
      <c r="S20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3" s="5"/>
      <c r="AL2073"/>
    </row>
    <row r="2074" spans="1:38" ht="15" customHeight="1">
      <c r="A2074" s="18"/>
      <c r="B2074" s="19"/>
      <c r="C2074" s="18"/>
      <c r="D2074" s="18"/>
      <c r="E2074" s="18"/>
      <c r="F2074" s="18"/>
      <c r="G2074" s="18"/>
      <c r="H2074" s="18"/>
      <c r="I2074" s="18"/>
      <c r="J2074" s="18"/>
      <c r="K2074" s="18"/>
      <c r="L2074" s="19"/>
      <c r="M2074" s="18"/>
      <c r="N2074" s="18"/>
      <c r="O2074" s="20"/>
      <c r="P2074" s="7"/>
      <c r="Q2074" s="12">
        <f>+IF(IFERROR(VLOOKUP(Tabla3[[#This Row],[Column14]],Tabla4[[NIT]:[TOTAL CREDITO]],3,FALSE),0)="",0,IFERROR(VLOOKUP(Tabla3[[#This Row],[Column14]],Tabla4[[NIT]:[TOTAL CREDITO]],3,FALSE),0))</f>
        <v>0</v>
      </c>
      <c r="R2074" s="9">
        <f>+IFERROR(VLOOKUP(Tabla3[[#This Row],[Column14]],Tabla4[[NIT]:[TOTAL CREDITO]],6,FALSE),0)</f>
        <v>0</v>
      </c>
      <c r="S20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4" s="5"/>
      <c r="AL2074"/>
    </row>
    <row r="2075" spans="1:38" ht="15" customHeight="1">
      <c r="A2075" s="18"/>
      <c r="B2075" s="19"/>
      <c r="C2075" s="18"/>
      <c r="D2075" s="18"/>
      <c r="E2075" s="18"/>
      <c r="F2075" s="18"/>
      <c r="G2075" s="18"/>
      <c r="H2075" s="18"/>
      <c r="I2075" s="18"/>
      <c r="J2075" s="18"/>
      <c r="K2075" s="18"/>
      <c r="L2075" s="19"/>
      <c r="M2075" s="18"/>
      <c r="N2075" s="18"/>
      <c r="O2075" s="20"/>
      <c r="P2075" s="7"/>
      <c r="Q2075" s="12">
        <f>+IF(IFERROR(VLOOKUP(Tabla3[[#This Row],[Column14]],Tabla4[[NIT]:[TOTAL CREDITO]],3,FALSE),0)="",0,IFERROR(VLOOKUP(Tabla3[[#This Row],[Column14]],Tabla4[[NIT]:[TOTAL CREDITO]],3,FALSE),0))</f>
        <v>0</v>
      </c>
      <c r="R2075" s="9">
        <f>+IFERROR(VLOOKUP(Tabla3[[#This Row],[Column14]],Tabla4[[NIT]:[TOTAL CREDITO]],6,FALSE),0)</f>
        <v>0</v>
      </c>
      <c r="S20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5" s="5"/>
      <c r="AL2075"/>
    </row>
    <row r="2076" spans="1:38" ht="15" customHeight="1">
      <c r="A2076" s="18"/>
      <c r="B2076" s="19"/>
      <c r="C2076" s="18"/>
      <c r="D2076" s="18"/>
      <c r="E2076" s="18"/>
      <c r="F2076" s="18"/>
      <c r="G2076" s="18"/>
      <c r="H2076" s="18"/>
      <c r="I2076" s="18"/>
      <c r="J2076" s="18"/>
      <c r="K2076" s="18"/>
      <c r="L2076" s="19"/>
      <c r="M2076" s="18"/>
      <c r="N2076" s="18"/>
      <c r="O2076" s="20"/>
      <c r="P2076" s="7"/>
      <c r="Q2076" s="12">
        <f>+IF(IFERROR(VLOOKUP(Tabla3[[#This Row],[Column14]],Tabla4[[NIT]:[TOTAL CREDITO]],3,FALSE),0)="",0,IFERROR(VLOOKUP(Tabla3[[#This Row],[Column14]],Tabla4[[NIT]:[TOTAL CREDITO]],3,FALSE),0))</f>
        <v>0</v>
      </c>
      <c r="R2076" s="9">
        <f>+IFERROR(VLOOKUP(Tabla3[[#This Row],[Column14]],Tabla4[[NIT]:[TOTAL CREDITO]],6,FALSE),0)</f>
        <v>0</v>
      </c>
      <c r="S20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6" s="5"/>
      <c r="AL2076"/>
    </row>
    <row r="2077" spans="1:38" ht="15" customHeight="1">
      <c r="A2077" s="18"/>
      <c r="B2077" s="19"/>
      <c r="C2077" s="18"/>
      <c r="D2077" s="18"/>
      <c r="E2077" s="18"/>
      <c r="F2077" s="18"/>
      <c r="G2077" s="18"/>
      <c r="H2077" s="18"/>
      <c r="I2077" s="18"/>
      <c r="J2077" s="18"/>
      <c r="K2077" s="18"/>
      <c r="L2077" s="19"/>
      <c r="M2077" s="18"/>
      <c r="N2077" s="18"/>
      <c r="O2077" s="20"/>
      <c r="P2077" s="7"/>
      <c r="Q2077" s="12">
        <f>+IF(IFERROR(VLOOKUP(Tabla3[[#This Row],[Column14]],Tabla4[[NIT]:[TOTAL CREDITO]],3,FALSE),0)="",0,IFERROR(VLOOKUP(Tabla3[[#This Row],[Column14]],Tabla4[[NIT]:[TOTAL CREDITO]],3,FALSE),0))</f>
        <v>0</v>
      </c>
      <c r="R2077" s="9">
        <f>+IFERROR(VLOOKUP(Tabla3[[#This Row],[Column14]],Tabla4[[NIT]:[TOTAL CREDITO]],6,FALSE),0)</f>
        <v>0</v>
      </c>
      <c r="S20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7" s="5"/>
      <c r="AL2077"/>
    </row>
    <row r="2078" spans="1:38" ht="15" customHeight="1">
      <c r="A2078" s="18"/>
      <c r="B2078" s="19"/>
      <c r="C2078" s="18"/>
      <c r="D2078" s="18"/>
      <c r="E2078" s="18"/>
      <c r="F2078" s="18"/>
      <c r="G2078" s="18"/>
      <c r="H2078" s="18"/>
      <c r="I2078" s="18"/>
      <c r="J2078" s="18"/>
      <c r="K2078" s="18"/>
      <c r="L2078" s="19"/>
      <c r="M2078" s="18"/>
      <c r="N2078" s="18"/>
      <c r="O2078" s="20"/>
      <c r="P2078" s="7"/>
      <c r="Q2078" s="12">
        <f>+IF(IFERROR(VLOOKUP(Tabla3[[#This Row],[Column14]],Tabla4[[NIT]:[TOTAL CREDITO]],3,FALSE),0)="",0,IFERROR(VLOOKUP(Tabla3[[#This Row],[Column14]],Tabla4[[NIT]:[TOTAL CREDITO]],3,FALSE),0))</f>
        <v>0</v>
      </c>
      <c r="R2078" s="9">
        <f>+IFERROR(VLOOKUP(Tabla3[[#This Row],[Column14]],Tabla4[[NIT]:[TOTAL CREDITO]],6,FALSE),0)</f>
        <v>0</v>
      </c>
      <c r="S207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8" s="5"/>
      <c r="AL2078"/>
    </row>
    <row r="2079" spans="1:38" ht="15" customHeight="1">
      <c r="A2079" s="18"/>
      <c r="B2079" s="19"/>
      <c r="C2079" s="18"/>
      <c r="D2079" s="18"/>
      <c r="E2079" s="18"/>
      <c r="F2079" s="18"/>
      <c r="G2079" s="18"/>
      <c r="H2079" s="18"/>
      <c r="I2079" s="18"/>
      <c r="J2079" s="18"/>
      <c r="K2079" s="18"/>
      <c r="L2079" s="19"/>
      <c r="M2079" s="18"/>
      <c r="N2079" s="18"/>
      <c r="O2079" s="20"/>
      <c r="P2079" s="7"/>
      <c r="Q2079" s="12">
        <f>+IF(IFERROR(VLOOKUP(Tabla3[[#This Row],[Column14]],Tabla4[[NIT]:[TOTAL CREDITO]],3,FALSE),0)="",0,IFERROR(VLOOKUP(Tabla3[[#This Row],[Column14]],Tabla4[[NIT]:[TOTAL CREDITO]],3,FALSE),0))</f>
        <v>0</v>
      </c>
      <c r="R2079" s="9">
        <f>+IFERROR(VLOOKUP(Tabla3[[#This Row],[Column14]],Tabla4[[NIT]:[TOTAL CREDITO]],6,FALSE),0)</f>
        <v>0</v>
      </c>
      <c r="S207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79" s="5"/>
      <c r="AL2079"/>
    </row>
    <row r="2080" spans="1:38" ht="15" customHeight="1">
      <c r="A2080" s="18"/>
      <c r="B2080" s="19"/>
      <c r="C2080" s="18"/>
      <c r="D2080" s="18"/>
      <c r="E2080" s="18"/>
      <c r="F2080" s="18"/>
      <c r="G2080" s="18"/>
      <c r="H2080" s="18"/>
      <c r="I2080" s="18"/>
      <c r="J2080" s="18"/>
      <c r="K2080" s="18"/>
      <c r="L2080" s="19"/>
      <c r="M2080" s="18"/>
      <c r="N2080" s="18"/>
      <c r="O2080" s="20"/>
      <c r="P2080" s="7"/>
      <c r="Q2080" s="12">
        <f>+IF(IFERROR(VLOOKUP(Tabla3[[#This Row],[Column14]],Tabla4[[NIT]:[TOTAL CREDITO]],3,FALSE),0)="",0,IFERROR(VLOOKUP(Tabla3[[#This Row],[Column14]],Tabla4[[NIT]:[TOTAL CREDITO]],3,FALSE),0))</f>
        <v>0</v>
      </c>
      <c r="R2080" s="9">
        <f>+IFERROR(VLOOKUP(Tabla3[[#This Row],[Column14]],Tabla4[[NIT]:[TOTAL CREDITO]],6,FALSE),0)</f>
        <v>0</v>
      </c>
      <c r="S208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0" s="5"/>
      <c r="AL2080"/>
    </row>
    <row r="2081" spans="1:38" ht="15" customHeight="1">
      <c r="A2081" s="18"/>
      <c r="B2081" s="19"/>
      <c r="C2081" s="18"/>
      <c r="D2081" s="18"/>
      <c r="E2081" s="18"/>
      <c r="F2081" s="18"/>
      <c r="G2081" s="18"/>
      <c r="H2081" s="18"/>
      <c r="I2081" s="18"/>
      <c r="J2081" s="18"/>
      <c r="K2081" s="18"/>
      <c r="L2081" s="19"/>
      <c r="M2081" s="18"/>
      <c r="N2081" s="18"/>
      <c r="O2081" s="20"/>
      <c r="P2081" s="7"/>
      <c r="Q2081" s="12">
        <f>+IF(IFERROR(VLOOKUP(Tabla3[[#This Row],[Column14]],Tabla4[[NIT]:[TOTAL CREDITO]],3,FALSE),0)="",0,IFERROR(VLOOKUP(Tabla3[[#This Row],[Column14]],Tabla4[[NIT]:[TOTAL CREDITO]],3,FALSE),0))</f>
        <v>0</v>
      </c>
      <c r="R2081" s="9">
        <f>+IFERROR(VLOOKUP(Tabla3[[#This Row],[Column14]],Tabla4[[NIT]:[TOTAL CREDITO]],6,FALSE),0)</f>
        <v>0</v>
      </c>
      <c r="S208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1" s="5"/>
      <c r="AL2081"/>
    </row>
    <row r="2082" spans="1:38" ht="15" customHeight="1">
      <c r="A2082" s="18"/>
      <c r="B2082" s="19"/>
      <c r="C2082" s="18"/>
      <c r="D2082" s="18"/>
      <c r="E2082" s="18"/>
      <c r="F2082" s="18"/>
      <c r="G2082" s="18"/>
      <c r="H2082" s="18"/>
      <c r="I2082" s="18"/>
      <c r="J2082" s="18"/>
      <c r="K2082" s="18"/>
      <c r="L2082" s="19"/>
      <c r="M2082" s="18"/>
      <c r="N2082" s="18"/>
      <c r="O2082" s="20"/>
      <c r="P2082" s="7"/>
      <c r="Q2082" s="12">
        <f>+IF(IFERROR(VLOOKUP(Tabla3[[#This Row],[Column14]],Tabla4[[NIT]:[TOTAL CREDITO]],3,FALSE),0)="",0,IFERROR(VLOOKUP(Tabla3[[#This Row],[Column14]],Tabla4[[NIT]:[TOTAL CREDITO]],3,FALSE),0))</f>
        <v>0</v>
      </c>
      <c r="R2082" s="9">
        <f>+IFERROR(VLOOKUP(Tabla3[[#This Row],[Column14]],Tabla4[[NIT]:[TOTAL CREDITO]],6,FALSE),0)</f>
        <v>0</v>
      </c>
      <c r="S208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2" s="5"/>
      <c r="AL2082"/>
    </row>
    <row r="2083" spans="1:38" ht="15" customHeight="1">
      <c r="A2083" s="18"/>
      <c r="B2083" s="19"/>
      <c r="C2083" s="18"/>
      <c r="D2083" s="18"/>
      <c r="E2083" s="18"/>
      <c r="F2083" s="18"/>
      <c r="G2083" s="18"/>
      <c r="H2083" s="18"/>
      <c r="I2083" s="18"/>
      <c r="J2083" s="18"/>
      <c r="K2083" s="18"/>
      <c r="L2083" s="19"/>
      <c r="M2083" s="18"/>
      <c r="N2083" s="18"/>
      <c r="O2083" s="20"/>
      <c r="P2083" s="7"/>
      <c r="Q2083" s="12">
        <f>+IF(IFERROR(VLOOKUP(Tabla3[[#This Row],[Column14]],Tabla4[[NIT]:[TOTAL CREDITO]],3,FALSE),0)="",0,IFERROR(VLOOKUP(Tabla3[[#This Row],[Column14]],Tabla4[[NIT]:[TOTAL CREDITO]],3,FALSE),0))</f>
        <v>0</v>
      </c>
      <c r="R2083" s="9">
        <f>+IFERROR(VLOOKUP(Tabla3[[#This Row],[Column14]],Tabla4[[NIT]:[TOTAL CREDITO]],6,FALSE),0)</f>
        <v>0</v>
      </c>
      <c r="S208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3" s="5"/>
      <c r="AL2083"/>
    </row>
    <row r="2084" spans="1:38" ht="15" customHeight="1">
      <c r="A2084" s="18"/>
      <c r="B2084" s="19"/>
      <c r="C2084" s="18"/>
      <c r="D2084" s="18"/>
      <c r="E2084" s="18"/>
      <c r="F2084" s="18"/>
      <c r="G2084" s="18"/>
      <c r="H2084" s="18"/>
      <c r="I2084" s="18"/>
      <c r="J2084" s="18"/>
      <c r="K2084" s="18"/>
      <c r="L2084" s="19"/>
      <c r="M2084" s="18"/>
      <c r="N2084" s="18"/>
      <c r="O2084" s="20"/>
      <c r="P2084" s="7"/>
      <c r="Q2084" s="12">
        <f>+IF(IFERROR(VLOOKUP(Tabla3[[#This Row],[Column14]],Tabla4[[NIT]:[TOTAL CREDITO]],3,FALSE),0)="",0,IFERROR(VLOOKUP(Tabla3[[#This Row],[Column14]],Tabla4[[NIT]:[TOTAL CREDITO]],3,FALSE),0))</f>
        <v>0</v>
      </c>
      <c r="R2084" s="9">
        <f>+IFERROR(VLOOKUP(Tabla3[[#This Row],[Column14]],Tabla4[[NIT]:[TOTAL CREDITO]],6,FALSE),0)</f>
        <v>0</v>
      </c>
      <c r="S208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4" s="5"/>
      <c r="AL2084"/>
    </row>
    <row r="2085" spans="1:38" ht="15" customHeight="1">
      <c r="A2085" s="18"/>
      <c r="B2085" s="19"/>
      <c r="C2085" s="18"/>
      <c r="D2085" s="18"/>
      <c r="E2085" s="18"/>
      <c r="F2085" s="18"/>
      <c r="G2085" s="18"/>
      <c r="H2085" s="18"/>
      <c r="I2085" s="18"/>
      <c r="J2085" s="18"/>
      <c r="K2085" s="18"/>
      <c r="L2085" s="19"/>
      <c r="M2085" s="18"/>
      <c r="N2085" s="18"/>
      <c r="O2085" s="20"/>
      <c r="P2085" s="7"/>
      <c r="Q2085" s="12">
        <f>+IF(IFERROR(VLOOKUP(Tabla3[[#This Row],[Column14]],Tabla4[[NIT]:[TOTAL CREDITO]],3,FALSE),0)="",0,IFERROR(VLOOKUP(Tabla3[[#This Row],[Column14]],Tabla4[[NIT]:[TOTAL CREDITO]],3,FALSE),0))</f>
        <v>0</v>
      </c>
      <c r="R2085" s="9">
        <f>+IFERROR(VLOOKUP(Tabla3[[#This Row],[Column14]],Tabla4[[NIT]:[TOTAL CREDITO]],6,FALSE),0)</f>
        <v>0</v>
      </c>
      <c r="S208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5" s="5"/>
      <c r="AL2085"/>
    </row>
    <row r="2086" spans="1:38" ht="15" customHeight="1">
      <c r="A2086" s="18"/>
      <c r="B2086" s="19"/>
      <c r="C2086" s="18"/>
      <c r="D2086" s="18"/>
      <c r="E2086" s="18"/>
      <c r="F2086" s="18"/>
      <c r="G2086" s="18"/>
      <c r="H2086" s="18"/>
      <c r="I2086" s="18"/>
      <c r="J2086" s="18"/>
      <c r="K2086" s="18"/>
      <c r="L2086" s="19"/>
      <c r="M2086" s="18"/>
      <c r="N2086" s="18"/>
      <c r="O2086" s="20"/>
      <c r="P2086" s="7"/>
      <c r="Q2086" s="12">
        <f>+IF(IFERROR(VLOOKUP(Tabla3[[#This Row],[Column14]],Tabla4[[NIT]:[TOTAL CREDITO]],3,FALSE),0)="",0,IFERROR(VLOOKUP(Tabla3[[#This Row],[Column14]],Tabla4[[NIT]:[TOTAL CREDITO]],3,FALSE),0))</f>
        <v>0</v>
      </c>
      <c r="R2086" s="9">
        <f>+IFERROR(VLOOKUP(Tabla3[[#This Row],[Column14]],Tabla4[[NIT]:[TOTAL CREDITO]],6,FALSE),0)</f>
        <v>0</v>
      </c>
      <c r="S208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6" s="5"/>
      <c r="AL2086"/>
    </row>
    <row r="2087" spans="1:38" ht="15" customHeight="1">
      <c r="A2087" s="18"/>
      <c r="B2087" s="19"/>
      <c r="C2087" s="18"/>
      <c r="D2087" s="18"/>
      <c r="E2087" s="18"/>
      <c r="F2087" s="18"/>
      <c r="G2087" s="18"/>
      <c r="H2087" s="18"/>
      <c r="I2087" s="18"/>
      <c r="J2087" s="18"/>
      <c r="K2087" s="18"/>
      <c r="L2087" s="19"/>
      <c r="M2087" s="18"/>
      <c r="N2087" s="18"/>
      <c r="O2087" s="20"/>
      <c r="P2087" s="7"/>
      <c r="Q2087" s="12">
        <f>+IF(IFERROR(VLOOKUP(Tabla3[[#This Row],[Column14]],Tabla4[[NIT]:[TOTAL CREDITO]],3,FALSE),0)="",0,IFERROR(VLOOKUP(Tabla3[[#This Row],[Column14]],Tabla4[[NIT]:[TOTAL CREDITO]],3,FALSE),0))</f>
        <v>0</v>
      </c>
      <c r="R2087" s="9">
        <f>+IFERROR(VLOOKUP(Tabla3[[#This Row],[Column14]],Tabla4[[NIT]:[TOTAL CREDITO]],6,FALSE),0)</f>
        <v>0</v>
      </c>
      <c r="S208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7" s="5"/>
      <c r="AL2087"/>
    </row>
    <row r="2088" spans="1:38" ht="15" customHeight="1">
      <c r="A2088" s="18"/>
      <c r="B2088" s="19"/>
      <c r="C2088" s="18"/>
      <c r="D2088" s="18"/>
      <c r="E2088" s="18"/>
      <c r="F2088" s="18"/>
      <c r="G2088" s="18"/>
      <c r="H2088" s="18"/>
      <c r="I2088" s="18"/>
      <c r="J2088" s="18"/>
      <c r="K2088" s="18"/>
      <c r="L2088" s="19"/>
      <c r="M2088" s="18"/>
      <c r="N2088" s="18"/>
      <c r="O2088" s="20"/>
      <c r="P2088" s="7"/>
      <c r="Q2088" s="12">
        <f>+IF(IFERROR(VLOOKUP(Tabla3[[#This Row],[Column14]],Tabla4[[NIT]:[TOTAL CREDITO]],3,FALSE),0)="",0,IFERROR(VLOOKUP(Tabla3[[#This Row],[Column14]],Tabla4[[NIT]:[TOTAL CREDITO]],3,FALSE),0))</f>
        <v>0</v>
      </c>
      <c r="R2088" s="9">
        <f>+IFERROR(VLOOKUP(Tabla3[[#This Row],[Column14]],Tabla4[[NIT]:[TOTAL CREDITO]],6,FALSE),0)</f>
        <v>0</v>
      </c>
      <c r="S208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8" s="5"/>
      <c r="AL2088"/>
    </row>
    <row r="2089" spans="1:38" ht="15" customHeight="1">
      <c r="A2089" s="18"/>
      <c r="B2089" s="19"/>
      <c r="C2089" s="18"/>
      <c r="D2089" s="18"/>
      <c r="E2089" s="18"/>
      <c r="F2089" s="18"/>
      <c r="G2089" s="18"/>
      <c r="H2089" s="18"/>
      <c r="I2089" s="18"/>
      <c r="J2089" s="18"/>
      <c r="K2089" s="18"/>
      <c r="L2089" s="19"/>
      <c r="M2089" s="18"/>
      <c r="N2089" s="18"/>
      <c r="O2089" s="20"/>
      <c r="P2089" s="7"/>
      <c r="Q2089" s="12">
        <f>+IF(IFERROR(VLOOKUP(Tabla3[[#This Row],[Column14]],Tabla4[[NIT]:[TOTAL CREDITO]],3,FALSE),0)="",0,IFERROR(VLOOKUP(Tabla3[[#This Row],[Column14]],Tabla4[[NIT]:[TOTAL CREDITO]],3,FALSE),0))</f>
        <v>0</v>
      </c>
      <c r="R2089" s="9">
        <f>+IFERROR(VLOOKUP(Tabla3[[#This Row],[Column14]],Tabla4[[NIT]:[TOTAL CREDITO]],6,FALSE),0)</f>
        <v>0</v>
      </c>
      <c r="S208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89" s="5"/>
      <c r="AL2089"/>
    </row>
    <row r="2090" spans="1:38" ht="15" customHeight="1">
      <c r="A2090" s="18"/>
      <c r="B2090" s="19"/>
      <c r="C2090" s="18"/>
      <c r="D2090" s="18"/>
      <c r="E2090" s="18"/>
      <c r="F2090" s="18"/>
      <c r="G2090" s="18"/>
      <c r="H2090" s="18"/>
      <c r="I2090" s="18"/>
      <c r="J2090" s="18"/>
      <c r="K2090" s="18"/>
      <c r="L2090" s="19"/>
      <c r="M2090" s="18"/>
      <c r="N2090" s="18"/>
      <c r="O2090" s="20"/>
      <c r="P2090" s="7"/>
      <c r="Q2090" s="12">
        <f>+IF(IFERROR(VLOOKUP(Tabla3[[#This Row],[Column14]],Tabla4[[NIT]:[TOTAL CREDITO]],3,FALSE),0)="",0,IFERROR(VLOOKUP(Tabla3[[#This Row],[Column14]],Tabla4[[NIT]:[TOTAL CREDITO]],3,FALSE),0))</f>
        <v>0</v>
      </c>
      <c r="R2090" s="9">
        <f>+IFERROR(VLOOKUP(Tabla3[[#This Row],[Column14]],Tabla4[[NIT]:[TOTAL CREDITO]],6,FALSE),0)</f>
        <v>0</v>
      </c>
      <c r="S209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0" s="5"/>
      <c r="AL2090"/>
    </row>
    <row r="2091" spans="1:38" ht="15" customHeight="1">
      <c r="A2091" s="18"/>
      <c r="B2091" s="19"/>
      <c r="C2091" s="18"/>
      <c r="D2091" s="18"/>
      <c r="E2091" s="18"/>
      <c r="F2091" s="18"/>
      <c r="G2091" s="18"/>
      <c r="H2091" s="18"/>
      <c r="I2091" s="18"/>
      <c r="J2091" s="18"/>
      <c r="K2091" s="18"/>
      <c r="L2091" s="19"/>
      <c r="M2091" s="18"/>
      <c r="N2091" s="18"/>
      <c r="O2091" s="20"/>
      <c r="P2091" s="7"/>
      <c r="Q2091" s="12">
        <f>+IF(IFERROR(VLOOKUP(Tabla3[[#This Row],[Column14]],Tabla4[[NIT]:[TOTAL CREDITO]],3,FALSE),0)="",0,IFERROR(VLOOKUP(Tabla3[[#This Row],[Column14]],Tabla4[[NIT]:[TOTAL CREDITO]],3,FALSE),0))</f>
        <v>0</v>
      </c>
      <c r="R2091" s="9">
        <f>+IFERROR(VLOOKUP(Tabla3[[#This Row],[Column14]],Tabla4[[NIT]:[TOTAL CREDITO]],6,FALSE),0)</f>
        <v>0</v>
      </c>
      <c r="S209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1" s="5"/>
      <c r="AL2091"/>
    </row>
    <row r="2092" spans="1:38" ht="15" customHeight="1">
      <c r="A2092" s="18"/>
      <c r="B2092" s="19"/>
      <c r="C2092" s="18"/>
      <c r="D2092" s="18"/>
      <c r="E2092" s="18"/>
      <c r="F2092" s="18"/>
      <c r="G2092" s="18"/>
      <c r="H2092" s="18"/>
      <c r="I2092" s="18"/>
      <c r="J2092" s="18"/>
      <c r="K2092" s="18"/>
      <c r="L2092" s="19"/>
      <c r="M2092" s="18"/>
      <c r="N2092" s="18"/>
      <c r="O2092" s="20"/>
      <c r="P2092" s="7"/>
      <c r="Q2092" s="12">
        <f>+IF(IFERROR(VLOOKUP(Tabla3[[#This Row],[Column14]],Tabla4[[NIT]:[TOTAL CREDITO]],3,FALSE),0)="",0,IFERROR(VLOOKUP(Tabla3[[#This Row],[Column14]],Tabla4[[NIT]:[TOTAL CREDITO]],3,FALSE),0))</f>
        <v>0</v>
      </c>
      <c r="R2092" s="9">
        <f>+IFERROR(VLOOKUP(Tabla3[[#This Row],[Column14]],Tabla4[[NIT]:[TOTAL CREDITO]],6,FALSE),0)</f>
        <v>0</v>
      </c>
      <c r="S209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2" s="5"/>
      <c r="AL2092"/>
    </row>
    <row r="2093" spans="1:38" ht="15" customHeight="1">
      <c r="A2093" s="18"/>
      <c r="B2093" s="19"/>
      <c r="C2093" s="18"/>
      <c r="D2093" s="18"/>
      <c r="E2093" s="18"/>
      <c r="F2093" s="18"/>
      <c r="G2093" s="18"/>
      <c r="H2093" s="18"/>
      <c r="I2093" s="18"/>
      <c r="J2093" s="18"/>
      <c r="K2093" s="18"/>
      <c r="L2093" s="19"/>
      <c r="M2093" s="18"/>
      <c r="N2093" s="18"/>
      <c r="O2093" s="20"/>
      <c r="P2093" s="7"/>
      <c r="Q2093" s="12">
        <f>+IF(IFERROR(VLOOKUP(Tabla3[[#This Row],[Column14]],Tabla4[[NIT]:[TOTAL CREDITO]],3,FALSE),0)="",0,IFERROR(VLOOKUP(Tabla3[[#This Row],[Column14]],Tabla4[[NIT]:[TOTAL CREDITO]],3,FALSE),0))</f>
        <v>0</v>
      </c>
      <c r="R2093" s="9">
        <f>+IFERROR(VLOOKUP(Tabla3[[#This Row],[Column14]],Tabla4[[NIT]:[TOTAL CREDITO]],6,FALSE),0)</f>
        <v>0</v>
      </c>
      <c r="S209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3" s="5"/>
      <c r="AL2093"/>
    </row>
    <row r="2094" spans="1:38" ht="15" customHeight="1">
      <c r="A2094" s="18"/>
      <c r="B2094" s="19"/>
      <c r="C2094" s="18"/>
      <c r="D2094" s="18"/>
      <c r="E2094" s="18"/>
      <c r="F2094" s="18"/>
      <c r="G2094" s="18"/>
      <c r="H2094" s="18"/>
      <c r="I2094" s="18"/>
      <c r="J2094" s="18"/>
      <c r="K2094" s="18"/>
      <c r="L2094" s="19"/>
      <c r="M2094" s="18"/>
      <c r="N2094" s="18"/>
      <c r="O2094" s="20"/>
      <c r="P2094" s="7"/>
      <c r="Q2094" s="12">
        <f>+IF(IFERROR(VLOOKUP(Tabla3[[#This Row],[Column14]],Tabla4[[NIT]:[TOTAL CREDITO]],3,FALSE),0)="",0,IFERROR(VLOOKUP(Tabla3[[#This Row],[Column14]],Tabla4[[NIT]:[TOTAL CREDITO]],3,FALSE),0))</f>
        <v>0</v>
      </c>
      <c r="R2094" s="9">
        <f>+IFERROR(VLOOKUP(Tabla3[[#This Row],[Column14]],Tabla4[[NIT]:[TOTAL CREDITO]],6,FALSE),0)</f>
        <v>0</v>
      </c>
      <c r="S209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4" s="5"/>
      <c r="AL2094"/>
    </row>
    <row r="2095" spans="1:38" ht="15" customHeight="1">
      <c r="A2095" s="18"/>
      <c r="B2095" s="19"/>
      <c r="C2095" s="18"/>
      <c r="D2095" s="18"/>
      <c r="E2095" s="18"/>
      <c r="F2095" s="18"/>
      <c r="G2095" s="18"/>
      <c r="H2095" s="18"/>
      <c r="I2095" s="18"/>
      <c r="J2095" s="18"/>
      <c r="K2095" s="18"/>
      <c r="L2095" s="19"/>
      <c r="M2095" s="18"/>
      <c r="N2095" s="18"/>
      <c r="O2095" s="20"/>
      <c r="P2095" s="7"/>
      <c r="Q2095" s="12">
        <f>+IF(IFERROR(VLOOKUP(Tabla3[[#This Row],[Column14]],Tabla4[[NIT]:[TOTAL CREDITO]],3,FALSE),0)="",0,IFERROR(VLOOKUP(Tabla3[[#This Row],[Column14]],Tabla4[[NIT]:[TOTAL CREDITO]],3,FALSE),0))</f>
        <v>0</v>
      </c>
      <c r="R2095" s="9">
        <f>+IFERROR(VLOOKUP(Tabla3[[#This Row],[Column14]],Tabla4[[NIT]:[TOTAL CREDITO]],6,FALSE),0)</f>
        <v>0</v>
      </c>
      <c r="S209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5" s="5"/>
      <c r="AL2095"/>
    </row>
    <row r="2096" spans="1:38" ht="15" customHeight="1">
      <c r="A2096" s="18"/>
      <c r="B2096" s="19"/>
      <c r="C2096" s="18"/>
      <c r="D2096" s="18"/>
      <c r="E2096" s="18"/>
      <c r="F2096" s="18"/>
      <c r="G2096" s="18"/>
      <c r="H2096" s="18"/>
      <c r="I2096" s="18"/>
      <c r="J2096" s="18"/>
      <c r="K2096" s="18"/>
      <c r="L2096" s="19"/>
      <c r="M2096" s="18"/>
      <c r="N2096" s="18"/>
      <c r="O2096" s="20"/>
      <c r="P2096" s="7"/>
      <c r="Q2096" s="12">
        <f>+IF(IFERROR(VLOOKUP(Tabla3[[#This Row],[Column14]],Tabla4[[NIT]:[TOTAL CREDITO]],3,FALSE),0)="",0,IFERROR(VLOOKUP(Tabla3[[#This Row],[Column14]],Tabla4[[NIT]:[TOTAL CREDITO]],3,FALSE),0))</f>
        <v>0</v>
      </c>
      <c r="R2096" s="9">
        <f>+IFERROR(VLOOKUP(Tabla3[[#This Row],[Column14]],Tabla4[[NIT]:[TOTAL CREDITO]],6,FALSE),0)</f>
        <v>0</v>
      </c>
      <c r="S209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6" s="5"/>
      <c r="AL2096"/>
    </row>
    <row r="2097" spans="1:38" ht="15" customHeight="1">
      <c r="A2097" s="18"/>
      <c r="B2097" s="19"/>
      <c r="C2097" s="18"/>
      <c r="D2097" s="18"/>
      <c r="E2097" s="18"/>
      <c r="F2097" s="18"/>
      <c r="G2097" s="18"/>
      <c r="H2097" s="18"/>
      <c r="I2097" s="18"/>
      <c r="J2097" s="18"/>
      <c r="K2097" s="18"/>
      <c r="L2097" s="19"/>
      <c r="M2097" s="18"/>
      <c r="N2097" s="18"/>
      <c r="O2097" s="20"/>
      <c r="P2097" s="7"/>
      <c r="Q2097" s="12">
        <f>+IF(IFERROR(VLOOKUP(Tabla3[[#This Row],[Column14]],Tabla4[[NIT]:[TOTAL CREDITO]],3,FALSE),0)="",0,IFERROR(VLOOKUP(Tabla3[[#This Row],[Column14]],Tabla4[[NIT]:[TOTAL CREDITO]],3,FALSE),0))</f>
        <v>0</v>
      </c>
      <c r="R2097" s="9">
        <f>+IFERROR(VLOOKUP(Tabla3[[#This Row],[Column14]],Tabla4[[NIT]:[TOTAL CREDITO]],6,FALSE),0)</f>
        <v>0</v>
      </c>
      <c r="S209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7" s="5"/>
      <c r="AL2097"/>
    </row>
    <row r="2098" spans="1:38" ht="15" customHeight="1">
      <c r="A2098" s="18"/>
      <c r="B2098" s="19"/>
      <c r="C2098" s="18"/>
      <c r="D2098" s="18"/>
      <c r="E2098" s="18"/>
      <c r="F2098" s="18"/>
      <c r="G2098" s="18"/>
      <c r="H2098" s="18"/>
      <c r="I2098" s="18"/>
      <c r="J2098" s="18"/>
      <c r="K2098" s="18"/>
      <c r="L2098" s="19"/>
      <c r="M2098" s="18"/>
      <c r="N2098" s="18"/>
      <c r="O2098" s="20"/>
      <c r="P2098" s="7"/>
      <c r="Q2098" s="12">
        <f>+IF(IFERROR(VLOOKUP(Tabla3[[#This Row],[Column14]],Tabla4[[NIT]:[TOTAL CREDITO]],3,FALSE),0)="",0,IFERROR(VLOOKUP(Tabla3[[#This Row],[Column14]],Tabla4[[NIT]:[TOTAL CREDITO]],3,FALSE),0))</f>
        <v>0</v>
      </c>
      <c r="R2098" s="9">
        <f>+IFERROR(VLOOKUP(Tabla3[[#This Row],[Column14]],Tabla4[[NIT]:[TOTAL CREDITO]],6,FALSE),0)</f>
        <v>0</v>
      </c>
      <c r="S209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8" s="5"/>
      <c r="AL2098"/>
    </row>
    <row r="2099" spans="1:38" ht="15" customHeight="1">
      <c r="A2099" s="18"/>
      <c r="B2099" s="19"/>
      <c r="C2099" s="18"/>
      <c r="D2099" s="18"/>
      <c r="E2099" s="18"/>
      <c r="F2099" s="18"/>
      <c r="G2099" s="18"/>
      <c r="H2099" s="18"/>
      <c r="I2099" s="18"/>
      <c r="J2099" s="18"/>
      <c r="K2099" s="18"/>
      <c r="L2099" s="19"/>
      <c r="M2099" s="18"/>
      <c r="N2099" s="18"/>
      <c r="O2099" s="20"/>
      <c r="P2099" s="7"/>
      <c r="Q2099" s="12">
        <f>+IF(IFERROR(VLOOKUP(Tabla3[[#This Row],[Column14]],Tabla4[[NIT]:[TOTAL CREDITO]],3,FALSE),0)="",0,IFERROR(VLOOKUP(Tabla3[[#This Row],[Column14]],Tabla4[[NIT]:[TOTAL CREDITO]],3,FALSE),0))</f>
        <v>0</v>
      </c>
      <c r="R2099" s="9">
        <f>+IFERROR(VLOOKUP(Tabla3[[#This Row],[Column14]],Tabla4[[NIT]:[TOTAL CREDITO]],6,FALSE),0)</f>
        <v>0</v>
      </c>
      <c r="S209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099" s="5"/>
      <c r="AL2099"/>
    </row>
    <row r="2100" spans="1:38" ht="15" customHeight="1">
      <c r="A2100" s="18"/>
      <c r="B2100" s="19"/>
      <c r="C2100" s="18"/>
      <c r="D2100" s="18"/>
      <c r="E2100" s="18"/>
      <c r="F2100" s="18"/>
      <c r="G2100" s="18"/>
      <c r="H2100" s="18"/>
      <c r="I2100" s="18"/>
      <c r="J2100" s="18"/>
      <c r="K2100" s="18"/>
      <c r="L2100" s="19"/>
      <c r="M2100" s="18"/>
      <c r="N2100" s="18"/>
      <c r="O2100" s="20"/>
      <c r="P2100" s="7"/>
      <c r="Q2100" s="12">
        <f>+IF(IFERROR(VLOOKUP(Tabla3[[#This Row],[Column14]],Tabla4[[NIT]:[TOTAL CREDITO]],3,FALSE),0)="",0,IFERROR(VLOOKUP(Tabla3[[#This Row],[Column14]],Tabla4[[NIT]:[TOTAL CREDITO]],3,FALSE),0))</f>
        <v>0</v>
      </c>
      <c r="R2100" s="9">
        <f>+IFERROR(VLOOKUP(Tabla3[[#This Row],[Column14]],Tabla4[[NIT]:[TOTAL CREDITO]],6,FALSE),0)</f>
        <v>0</v>
      </c>
      <c r="S210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0" s="5"/>
      <c r="AL2100"/>
    </row>
    <row r="2101" spans="1:38" ht="15" customHeight="1">
      <c r="A2101" s="18"/>
      <c r="B2101" s="19"/>
      <c r="C2101" s="18"/>
      <c r="D2101" s="18"/>
      <c r="E2101" s="18"/>
      <c r="F2101" s="18"/>
      <c r="G2101" s="18"/>
      <c r="H2101" s="18"/>
      <c r="I2101" s="18"/>
      <c r="J2101" s="18"/>
      <c r="K2101" s="18"/>
      <c r="L2101" s="19"/>
      <c r="M2101" s="18"/>
      <c r="N2101" s="18"/>
      <c r="O2101" s="20"/>
      <c r="P2101" s="7"/>
      <c r="Q2101" s="12">
        <f>+IF(IFERROR(VLOOKUP(Tabla3[[#This Row],[Column14]],Tabla4[[NIT]:[TOTAL CREDITO]],3,FALSE),0)="",0,IFERROR(VLOOKUP(Tabla3[[#This Row],[Column14]],Tabla4[[NIT]:[TOTAL CREDITO]],3,FALSE),0))</f>
        <v>0</v>
      </c>
      <c r="R2101" s="9">
        <f>+IFERROR(VLOOKUP(Tabla3[[#This Row],[Column14]],Tabla4[[NIT]:[TOTAL CREDITO]],6,FALSE),0)</f>
        <v>0</v>
      </c>
      <c r="S210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1" s="5"/>
      <c r="AL2101"/>
    </row>
    <row r="2102" spans="1:38" ht="15" customHeight="1">
      <c r="A2102" s="18"/>
      <c r="B2102" s="19"/>
      <c r="C2102" s="18"/>
      <c r="D2102" s="18"/>
      <c r="E2102" s="18"/>
      <c r="F2102" s="18"/>
      <c r="G2102" s="18"/>
      <c r="H2102" s="18"/>
      <c r="I2102" s="18"/>
      <c r="J2102" s="18"/>
      <c r="K2102" s="18"/>
      <c r="L2102" s="19"/>
      <c r="M2102" s="18"/>
      <c r="N2102" s="18"/>
      <c r="O2102" s="20"/>
      <c r="P2102" s="7"/>
      <c r="Q2102" s="12">
        <f>+IF(IFERROR(VLOOKUP(Tabla3[[#This Row],[Column14]],Tabla4[[NIT]:[TOTAL CREDITO]],3,FALSE),0)="",0,IFERROR(VLOOKUP(Tabla3[[#This Row],[Column14]],Tabla4[[NIT]:[TOTAL CREDITO]],3,FALSE),0))</f>
        <v>0</v>
      </c>
      <c r="R2102" s="9">
        <f>+IFERROR(VLOOKUP(Tabla3[[#This Row],[Column14]],Tabla4[[NIT]:[TOTAL CREDITO]],6,FALSE),0)</f>
        <v>0</v>
      </c>
      <c r="S210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2" s="5"/>
      <c r="AL2102"/>
    </row>
    <row r="2103" spans="1:38" ht="15" customHeight="1">
      <c r="A2103" s="18"/>
      <c r="B2103" s="19"/>
      <c r="C2103" s="18"/>
      <c r="D2103" s="18"/>
      <c r="E2103" s="18"/>
      <c r="F2103" s="18"/>
      <c r="G2103" s="18"/>
      <c r="H2103" s="18"/>
      <c r="I2103" s="18"/>
      <c r="J2103" s="18"/>
      <c r="K2103" s="18"/>
      <c r="L2103" s="19"/>
      <c r="M2103" s="18"/>
      <c r="N2103" s="18"/>
      <c r="O2103" s="20"/>
      <c r="P2103" s="7"/>
      <c r="Q2103" s="12">
        <f>+IF(IFERROR(VLOOKUP(Tabla3[[#This Row],[Column14]],Tabla4[[NIT]:[TOTAL CREDITO]],3,FALSE),0)="",0,IFERROR(VLOOKUP(Tabla3[[#This Row],[Column14]],Tabla4[[NIT]:[TOTAL CREDITO]],3,FALSE),0))</f>
        <v>0</v>
      </c>
      <c r="R2103" s="9">
        <f>+IFERROR(VLOOKUP(Tabla3[[#This Row],[Column14]],Tabla4[[NIT]:[TOTAL CREDITO]],6,FALSE),0)</f>
        <v>0</v>
      </c>
      <c r="S210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3" s="5"/>
      <c r="AL2103"/>
    </row>
    <row r="2104" spans="1:38" ht="15" customHeight="1">
      <c r="A2104" s="18"/>
      <c r="B2104" s="19"/>
      <c r="C2104" s="18"/>
      <c r="D2104" s="18"/>
      <c r="E2104" s="18"/>
      <c r="F2104" s="18"/>
      <c r="G2104" s="18"/>
      <c r="H2104" s="18"/>
      <c r="I2104" s="18"/>
      <c r="J2104" s="18"/>
      <c r="K2104" s="18"/>
      <c r="L2104" s="19"/>
      <c r="M2104" s="18"/>
      <c r="N2104" s="18"/>
      <c r="O2104" s="20"/>
      <c r="P2104" s="7"/>
      <c r="Q2104" s="12">
        <f>+IF(IFERROR(VLOOKUP(Tabla3[[#This Row],[Column14]],Tabla4[[NIT]:[TOTAL CREDITO]],3,FALSE),0)="",0,IFERROR(VLOOKUP(Tabla3[[#This Row],[Column14]],Tabla4[[NIT]:[TOTAL CREDITO]],3,FALSE),0))</f>
        <v>0</v>
      </c>
      <c r="R2104" s="9">
        <f>+IFERROR(VLOOKUP(Tabla3[[#This Row],[Column14]],Tabla4[[NIT]:[TOTAL CREDITO]],6,FALSE),0)</f>
        <v>0</v>
      </c>
      <c r="S210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4" s="5"/>
      <c r="AL2104"/>
    </row>
    <row r="2105" spans="1:38" ht="15" customHeight="1">
      <c r="A2105" s="18"/>
      <c r="B2105" s="19"/>
      <c r="C2105" s="18"/>
      <c r="D2105" s="18"/>
      <c r="E2105" s="18"/>
      <c r="F2105" s="18"/>
      <c r="G2105" s="18"/>
      <c r="H2105" s="18"/>
      <c r="I2105" s="18"/>
      <c r="J2105" s="18"/>
      <c r="K2105" s="18"/>
      <c r="L2105" s="19"/>
      <c r="M2105" s="18"/>
      <c r="N2105" s="18"/>
      <c r="O2105" s="20"/>
      <c r="P2105" s="7"/>
      <c r="Q2105" s="12">
        <f>+IF(IFERROR(VLOOKUP(Tabla3[[#This Row],[Column14]],Tabla4[[NIT]:[TOTAL CREDITO]],3,FALSE),0)="",0,IFERROR(VLOOKUP(Tabla3[[#This Row],[Column14]],Tabla4[[NIT]:[TOTAL CREDITO]],3,FALSE),0))</f>
        <v>0</v>
      </c>
      <c r="R2105" s="9">
        <f>+IFERROR(VLOOKUP(Tabla3[[#This Row],[Column14]],Tabla4[[NIT]:[TOTAL CREDITO]],6,FALSE),0)</f>
        <v>0</v>
      </c>
      <c r="S210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5" s="5"/>
      <c r="AL2105"/>
    </row>
    <row r="2106" spans="1:38" ht="15" customHeight="1">
      <c r="A2106" s="18"/>
      <c r="B2106" s="19"/>
      <c r="C2106" s="18"/>
      <c r="D2106" s="18"/>
      <c r="E2106" s="18"/>
      <c r="F2106" s="18"/>
      <c r="G2106" s="18"/>
      <c r="H2106" s="18"/>
      <c r="I2106" s="18"/>
      <c r="J2106" s="18"/>
      <c r="K2106" s="18"/>
      <c r="L2106" s="19"/>
      <c r="M2106" s="18"/>
      <c r="N2106" s="18"/>
      <c r="O2106" s="20"/>
      <c r="P2106" s="7"/>
      <c r="Q2106" s="12">
        <f>+IF(IFERROR(VLOOKUP(Tabla3[[#This Row],[Column14]],Tabla4[[NIT]:[TOTAL CREDITO]],3,FALSE),0)="",0,IFERROR(VLOOKUP(Tabla3[[#This Row],[Column14]],Tabla4[[NIT]:[TOTAL CREDITO]],3,FALSE),0))</f>
        <v>0</v>
      </c>
      <c r="R2106" s="9">
        <f>+IFERROR(VLOOKUP(Tabla3[[#This Row],[Column14]],Tabla4[[NIT]:[TOTAL CREDITO]],6,FALSE),0)</f>
        <v>0</v>
      </c>
      <c r="S210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6" s="5"/>
      <c r="AL2106"/>
    </row>
    <row r="2107" spans="1:38" ht="15" customHeight="1">
      <c r="A2107" s="18"/>
      <c r="B2107" s="19"/>
      <c r="C2107" s="18"/>
      <c r="D2107" s="18"/>
      <c r="E2107" s="18"/>
      <c r="F2107" s="18"/>
      <c r="G2107" s="18"/>
      <c r="H2107" s="18"/>
      <c r="I2107" s="18"/>
      <c r="J2107" s="18"/>
      <c r="K2107" s="18"/>
      <c r="L2107" s="19"/>
      <c r="M2107" s="18"/>
      <c r="N2107" s="18"/>
      <c r="O2107" s="20"/>
      <c r="P2107" s="7"/>
      <c r="Q2107" s="12">
        <f>+IF(IFERROR(VLOOKUP(Tabla3[[#This Row],[Column14]],Tabla4[[NIT]:[TOTAL CREDITO]],3,FALSE),0)="",0,IFERROR(VLOOKUP(Tabla3[[#This Row],[Column14]],Tabla4[[NIT]:[TOTAL CREDITO]],3,FALSE),0))</f>
        <v>0</v>
      </c>
      <c r="R2107" s="9">
        <f>+IFERROR(VLOOKUP(Tabla3[[#This Row],[Column14]],Tabla4[[NIT]:[TOTAL CREDITO]],6,FALSE),0)</f>
        <v>0</v>
      </c>
      <c r="S210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7" s="5"/>
      <c r="AL2107"/>
    </row>
    <row r="2108" spans="1:38" ht="15" customHeight="1">
      <c r="A2108" s="18"/>
      <c r="B2108" s="19"/>
      <c r="C2108" s="18"/>
      <c r="D2108" s="18"/>
      <c r="E2108" s="18"/>
      <c r="F2108" s="18"/>
      <c r="G2108" s="18"/>
      <c r="H2108" s="18"/>
      <c r="I2108" s="18"/>
      <c r="J2108" s="18"/>
      <c r="K2108" s="18"/>
      <c r="L2108" s="19"/>
      <c r="M2108" s="18"/>
      <c r="N2108" s="18"/>
      <c r="O2108" s="20"/>
      <c r="P2108" s="7"/>
      <c r="Q2108" s="12">
        <f>+IF(IFERROR(VLOOKUP(Tabla3[[#This Row],[Column14]],Tabla4[[NIT]:[TOTAL CREDITO]],3,FALSE),0)="",0,IFERROR(VLOOKUP(Tabla3[[#This Row],[Column14]],Tabla4[[NIT]:[TOTAL CREDITO]],3,FALSE),0))</f>
        <v>0</v>
      </c>
      <c r="R2108" s="9">
        <f>+IFERROR(VLOOKUP(Tabla3[[#This Row],[Column14]],Tabla4[[NIT]:[TOTAL CREDITO]],6,FALSE),0)</f>
        <v>0</v>
      </c>
      <c r="S210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8" s="5"/>
      <c r="AL2108"/>
    </row>
    <row r="2109" spans="1:38" ht="15" customHeight="1">
      <c r="A2109" s="18"/>
      <c r="B2109" s="19"/>
      <c r="C2109" s="18"/>
      <c r="D2109" s="18"/>
      <c r="E2109" s="18"/>
      <c r="F2109" s="18"/>
      <c r="G2109" s="18"/>
      <c r="H2109" s="18"/>
      <c r="I2109" s="18"/>
      <c r="J2109" s="18"/>
      <c r="K2109" s="18"/>
      <c r="L2109" s="19"/>
      <c r="M2109" s="18"/>
      <c r="N2109" s="18"/>
      <c r="O2109" s="20"/>
      <c r="P2109" s="7"/>
      <c r="Q2109" s="12">
        <f>+IF(IFERROR(VLOOKUP(Tabla3[[#This Row],[Column14]],Tabla4[[NIT]:[TOTAL CREDITO]],3,FALSE),0)="",0,IFERROR(VLOOKUP(Tabla3[[#This Row],[Column14]],Tabla4[[NIT]:[TOTAL CREDITO]],3,FALSE),0))</f>
        <v>0</v>
      </c>
      <c r="R2109" s="9">
        <f>+IFERROR(VLOOKUP(Tabla3[[#This Row],[Column14]],Tabla4[[NIT]:[TOTAL CREDITO]],6,FALSE),0)</f>
        <v>0</v>
      </c>
      <c r="S210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09" s="5"/>
      <c r="AL2109"/>
    </row>
    <row r="2110" spans="1:38" ht="15" customHeight="1">
      <c r="A2110" s="18"/>
      <c r="B2110" s="19"/>
      <c r="C2110" s="18"/>
      <c r="D2110" s="18"/>
      <c r="E2110" s="18"/>
      <c r="F2110" s="18"/>
      <c r="G2110" s="18"/>
      <c r="H2110" s="18"/>
      <c r="I2110" s="18"/>
      <c r="J2110" s="18"/>
      <c r="K2110" s="18"/>
      <c r="L2110" s="19"/>
      <c r="M2110" s="18"/>
      <c r="N2110" s="18"/>
      <c r="O2110" s="20"/>
      <c r="P2110" s="7"/>
      <c r="Q2110" s="12">
        <f>+IF(IFERROR(VLOOKUP(Tabla3[[#This Row],[Column14]],Tabla4[[NIT]:[TOTAL CREDITO]],3,FALSE),0)="",0,IFERROR(VLOOKUP(Tabla3[[#This Row],[Column14]],Tabla4[[NIT]:[TOTAL CREDITO]],3,FALSE),0))</f>
        <v>0</v>
      </c>
      <c r="R2110" s="9">
        <f>+IFERROR(VLOOKUP(Tabla3[[#This Row],[Column14]],Tabla4[[NIT]:[TOTAL CREDITO]],6,FALSE),0)</f>
        <v>0</v>
      </c>
      <c r="S211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0" s="5"/>
      <c r="AL2110"/>
    </row>
    <row r="2111" spans="1:38" ht="15" customHeight="1">
      <c r="A2111" s="18"/>
      <c r="B2111" s="19"/>
      <c r="C2111" s="18"/>
      <c r="D2111" s="18"/>
      <c r="E2111" s="18"/>
      <c r="F2111" s="18"/>
      <c r="G2111" s="18"/>
      <c r="H2111" s="18"/>
      <c r="I2111" s="18"/>
      <c r="J2111" s="18"/>
      <c r="K2111" s="18"/>
      <c r="L2111" s="19"/>
      <c r="M2111" s="18"/>
      <c r="N2111" s="18"/>
      <c r="O2111" s="20"/>
      <c r="P2111" s="7"/>
      <c r="Q2111" s="12">
        <f>+IF(IFERROR(VLOOKUP(Tabla3[[#This Row],[Column14]],Tabla4[[NIT]:[TOTAL CREDITO]],3,FALSE),0)="",0,IFERROR(VLOOKUP(Tabla3[[#This Row],[Column14]],Tabla4[[NIT]:[TOTAL CREDITO]],3,FALSE),0))</f>
        <v>0</v>
      </c>
      <c r="R2111" s="9">
        <f>+IFERROR(VLOOKUP(Tabla3[[#This Row],[Column14]],Tabla4[[NIT]:[TOTAL CREDITO]],6,FALSE),0)</f>
        <v>0</v>
      </c>
      <c r="S211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1" s="5"/>
      <c r="AL2111"/>
    </row>
    <row r="2112" spans="1:38" ht="15" customHeight="1">
      <c r="A2112" s="18"/>
      <c r="B2112" s="19"/>
      <c r="C2112" s="18"/>
      <c r="D2112" s="18"/>
      <c r="E2112" s="18"/>
      <c r="F2112" s="18"/>
      <c r="G2112" s="18"/>
      <c r="H2112" s="18"/>
      <c r="I2112" s="18"/>
      <c r="J2112" s="18"/>
      <c r="K2112" s="18"/>
      <c r="L2112" s="19"/>
      <c r="M2112" s="18"/>
      <c r="N2112" s="18"/>
      <c r="O2112" s="20"/>
      <c r="P2112" s="7"/>
      <c r="Q2112" s="12">
        <f>+IF(IFERROR(VLOOKUP(Tabla3[[#This Row],[Column14]],Tabla4[[NIT]:[TOTAL CREDITO]],3,FALSE),0)="",0,IFERROR(VLOOKUP(Tabla3[[#This Row],[Column14]],Tabla4[[NIT]:[TOTAL CREDITO]],3,FALSE),0))</f>
        <v>0</v>
      </c>
      <c r="R2112" s="9">
        <f>+IFERROR(VLOOKUP(Tabla3[[#This Row],[Column14]],Tabla4[[NIT]:[TOTAL CREDITO]],6,FALSE),0)</f>
        <v>0</v>
      </c>
      <c r="S211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2" s="5"/>
      <c r="AL2112"/>
    </row>
    <row r="2113" spans="1:38" ht="15" customHeight="1">
      <c r="A2113" s="18"/>
      <c r="B2113" s="19"/>
      <c r="C2113" s="18"/>
      <c r="D2113" s="18"/>
      <c r="E2113" s="18"/>
      <c r="F2113" s="18"/>
      <c r="G2113" s="18"/>
      <c r="H2113" s="18"/>
      <c r="I2113" s="18"/>
      <c r="J2113" s="18"/>
      <c r="K2113" s="18"/>
      <c r="L2113" s="19"/>
      <c r="M2113" s="18"/>
      <c r="N2113" s="18"/>
      <c r="O2113" s="20"/>
      <c r="P2113" s="7"/>
      <c r="Q2113" s="12">
        <f>+IF(IFERROR(VLOOKUP(Tabla3[[#This Row],[Column14]],Tabla4[[NIT]:[TOTAL CREDITO]],3,FALSE),0)="",0,IFERROR(VLOOKUP(Tabla3[[#This Row],[Column14]],Tabla4[[NIT]:[TOTAL CREDITO]],3,FALSE),0))</f>
        <v>0</v>
      </c>
      <c r="R2113" s="9">
        <f>+IFERROR(VLOOKUP(Tabla3[[#This Row],[Column14]],Tabla4[[NIT]:[TOTAL CREDITO]],6,FALSE),0)</f>
        <v>0</v>
      </c>
      <c r="S211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3" s="5"/>
      <c r="AL2113"/>
    </row>
    <row r="2114" spans="1:38" ht="15" customHeight="1">
      <c r="A2114" s="18"/>
      <c r="B2114" s="19"/>
      <c r="C2114" s="18"/>
      <c r="D2114" s="18"/>
      <c r="E2114" s="18"/>
      <c r="F2114" s="18"/>
      <c r="G2114" s="18"/>
      <c r="H2114" s="18"/>
      <c r="I2114" s="18"/>
      <c r="J2114" s="18"/>
      <c r="K2114" s="18"/>
      <c r="L2114" s="19"/>
      <c r="M2114" s="18"/>
      <c r="N2114" s="18"/>
      <c r="O2114" s="20"/>
      <c r="P2114" s="7"/>
      <c r="Q2114" s="12">
        <f>+IF(IFERROR(VLOOKUP(Tabla3[[#This Row],[Column14]],Tabla4[[NIT]:[TOTAL CREDITO]],3,FALSE),0)="",0,IFERROR(VLOOKUP(Tabla3[[#This Row],[Column14]],Tabla4[[NIT]:[TOTAL CREDITO]],3,FALSE),0))</f>
        <v>0</v>
      </c>
      <c r="R2114" s="9">
        <f>+IFERROR(VLOOKUP(Tabla3[[#This Row],[Column14]],Tabla4[[NIT]:[TOTAL CREDITO]],6,FALSE),0)</f>
        <v>0</v>
      </c>
      <c r="S211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4" s="5"/>
      <c r="AL2114"/>
    </row>
    <row r="2115" spans="1:38" ht="15" customHeight="1">
      <c r="A2115" s="18"/>
      <c r="B2115" s="19"/>
      <c r="C2115" s="18"/>
      <c r="D2115" s="18"/>
      <c r="E2115" s="18"/>
      <c r="F2115" s="18"/>
      <c r="G2115" s="18"/>
      <c r="H2115" s="18"/>
      <c r="I2115" s="18"/>
      <c r="J2115" s="18"/>
      <c r="K2115" s="18"/>
      <c r="L2115" s="19"/>
      <c r="M2115" s="18"/>
      <c r="N2115" s="18"/>
      <c r="O2115" s="20"/>
      <c r="P2115" s="7"/>
      <c r="Q2115" s="12">
        <f>+IF(IFERROR(VLOOKUP(Tabla3[[#This Row],[Column14]],Tabla4[[NIT]:[TOTAL CREDITO]],3,FALSE),0)="",0,IFERROR(VLOOKUP(Tabla3[[#This Row],[Column14]],Tabla4[[NIT]:[TOTAL CREDITO]],3,FALSE),0))</f>
        <v>0</v>
      </c>
      <c r="R2115" s="9">
        <f>+IFERROR(VLOOKUP(Tabla3[[#This Row],[Column14]],Tabla4[[NIT]:[TOTAL CREDITO]],6,FALSE),0)</f>
        <v>0</v>
      </c>
      <c r="S211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5" s="5"/>
      <c r="AL2115"/>
    </row>
    <row r="2116" spans="1:38" ht="15" customHeight="1">
      <c r="A2116" s="18"/>
      <c r="B2116" s="19"/>
      <c r="C2116" s="18"/>
      <c r="D2116" s="18"/>
      <c r="E2116" s="18"/>
      <c r="F2116" s="18"/>
      <c r="G2116" s="18"/>
      <c r="H2116" s="18"/>
      <c r="I2116" s="18"/>
      <c r="J2116" s="18"/>
      <c r="K2116" s="18"/>
      <c r="L2116" s="19"/>
      <c r="M2116" s="18"/>
      <c r="N2116" s="18"/>
      <c r="O2116" s="20"/>
      <c r="P2116" s="7"/>
      <c r="Q2116" s="12">
        <f>+IF(IFERROR(VLOOKUP(Tabla3[[#This Row],[Column14]],Tabla4[[NIT]:[TOTAL CREDITO]],3,FALSE),0)="",0,IFERROR(VLOOKUP(Tabla3[[#This Row],[Column14]],Tabla4[[NIT]:[TOTAL CREDITO]],3,FALSE),0))</f>
        <v>0</v>
      </c>
      <c r="R2116" s="9">
        <f>+IFERROR(VLOOKUP(Tabla3[[#This Row],[Column14]],Tabla4[[NIT]:[TOTAL CREDITO]],6,FALSE),0)</f>
        <v>0</v>
      </c>
      <c r="S211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6" s="5"/>
      <c r="AL2116"/>
    </row>
    <row r="2117" spans="1:38" ht="15" customHeight="1">
      <c r="A2117" s="18"/>
      <c r="B2117" s="19"/>
      <c r="C2117" s="18"/>
      <c r="D2117" s="18"/>
      <c r="E2117" s="18"/>
      <c r="F2117" s="18"/>
      <c r="G2117" s="18"/>
      <c r="H2117" s="18"/>
      <c r="I2117" s="18"/>
      <c r="J2117" s="18"/>
      <c r="K2117" s="18"/>
      <c r="L2117" s="19"/>
      <c r="M2117" s="18"/>
      <c r="N2117" s="18"/>
      <c r="O2117" s="20"/>
      <c r="P2117" s="7"/>
      <c r="Q2117" s="12">
        <f>+IF(IFERROR(VLOOKUP(Tabla3[[#This Row],[Column14]],Tabla4[[NIT]:[TOTAL CREDITO]],3,FALSE),0)="",0,IFERROR(VLOOKUP(Tabla3[[#This Row],[Column14]],Tabla4[[NIT]:[TOTAL CREDITO]],3,FALSE),0))</f>
        <v>0</v>
      </c>
      <c r="R2117" s="9">
        <f>+IFERROR(VLOOKUP(Tabla3[[#This Row],[Column14]],Tabla4[[NIT]:[TOTAL CREDITO]],6,FALSE),0)</f>
        <v>0</v>
      </c>
      <c r="S211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7" s="5"/>
      <c r="AL2117"/>
    </row>
    <row r="2118" spans="1:38" ht="15" customHeight="1">
      <c r="A2118" s="18"/>
      <c r="B2118" s="19"/>
      <c r="C2118" s="18"/>
      <c r="D2118" s="18"/>
      <c r="E2118" s="18"/>
      <c r="F2118" s="18"/>
      <c r="G2118" s="18"/>
      <c r="H2118" s="18"/>
      <c r="I2118" s="18"/>
      <c r="J2118" s="18"/>
      <c r="K2118" s="18"/>
      <c r="L2118" s="19"/>
      <c r="M2118" s="18"/>
      <c r="N2118" s="18"/>
      <c r="O2118" s="20"/>
      <c r="P2118" s="7"/>
      <c r="Q2118" s="12">
        <f>+IF(IFERROR(VLOOKUP(Tabla3[[#This Row],[Column14]],Tabla4[[NIT]:[TOTAL CREDITO]],3,FALSE),0)="",0,IFERROR(VLOOKUP(Tabla3[[#This Row],[Column14]],Tabla4[[NIT]:[TOTAL CREDITO]],3,FALSE),0))</f>
        <v>0</v>
      </c>
      <c r="R2118" s="9">
        <f>+IFERROR(VLOOKUP(Tabla3[[#This Row],[Column14]],Tabla4[[NIT]:[TOTAL CREDITO]],6,FALSE),0)</f>
        <v>0</v>
      </c>
      <c r="S211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8" s="5"/>
      <c r="AL2118"/>
    </row>
    <row r="2119" spans="1:38" ht="15" customHeight="1">
      <c r="A2119" s="18"/>
      <c r="B2119" s="19"/>
      <c r="C2119" s="18"/>
      <c r="D2119" s="18"/>
      <c r="E2119" s="18"/>
      <c r="F2119" s="18"/>
      <c r="G2119" s="18"/>
      <c r="H2119" s="18"/>
      <c r="I2119" s="18"/>
      <c r="J2119" s="18"/>
      <c r="K2119" s="18"/>
      <c r="L2119" s="19"/>
      <c r="M2119" s="18"/>
      <c r="N2119" s="18"/>
      <c r="O2119" s="20"/>
      <c r="P2119" s="7"/>
      <c r="Q2119" s="12">
        <f>+IF(IFERROR(VLOOKUP(Tabla3[[#This Row],[Column14]],Tabla4[[NIT]:[TOTAL CREDITO]],3,FALSE),0)="",0,IFERROR(VLOOKUP(Tabla3[[#This Row],[Column14]],Tabla4[[NIT]:[TOTAL CREDITO]],3,FALSE),0))</f>
        <v>0</v>
      </c>
      <c r="R2119" s="9">
        <f>+IFERROR(VLOOKUP(Tabla3[[#This Row],[Column14]],Tabla4[[NIT]:[TOTAL CREDITO]],6,FALSE),0)</f>
        <v>0</v>
      </c>
      <c r="S211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19" s="5"/>
      <c r="AL2119"/>
    </row>
    <row r="2120" spans="1:38" ht="15" customHeight="1">
      <c r="A2120" s="18"/>
      <c r="B2120" s="19"/>
      <c r="C2120" s="18"/>
      <c r="D2120" s="18"/>
      <c r="E2120" s="18"/>
      <c r="F2120" s="18"/>
      <c r="G2120" s="18"/>
      <c r="H2120" s="18"/>
      <c r="I2120" s="18"/>
      <c r="J2120" s="18"/>
      <c r="K2120" s="18"/>
      <c r="L2120" s="19"/>
      <c r="M2120" s="18"/>
      <c r="N2120" s="18"/>
      <c r="O2120" s="20"/>
      <c r="P2120" s="7"/>
      <c r="Q2120" s="12">
        <f>+IF(IFERROR(VLOOKUP(Tabla3[[#This Row],[Column14]],Tabla4[[NIT]:[TOTAL CREDITO]],3,FALSE),0)="",0,IFERROR(VLOOKUP(Tabla3[[#This Row],[Column14]],Tabla4[[NIT]:[TOTAL CREDITO]],3,FALSE),0))</f>
        <v>0</v>
      </c>
      <c r="R2120" s="9">
        <f>+IFERROR(VLOOKUP(Tabla3[[#This Row],[Column14]],Tabla4[[NIT]:[TOTAL CREDITO]],6,FALSE),0)</f>
        <v>0</v>
      </c>
      <c r="S212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0" s="5"/>
      <c r="AL2120"/>
    </row>
    <row r="2121" spans="1:38" ht="15" customHeight="1">
      <c r="A2121" s="18"/>
      <c r="B2121" s="19"/>
      <c r="C2121" s="18"/>
      <c r="D2121" s="18"/>
      <c r="E2121" s="18"/>
      <c r="F2121" s="18"/>
      <c r="G2121" s="18"/>
      <c r="H2121" s="18"/>
      <c r="I2121" s="18"/>
      <c r="J2121" s="18"/>
      <c r="K2121" s="18"/>
      <c r="L2121" s="19"/>
      <c r="M2121" s="18"/>
      <c r="N2121" s="18"/>
      <c r="O2121" s="20"/>
      <c r="P2121" s="7"/>
      <c r="Q2121" s="12">
        <f>+IF(IFERROR(VLOOKUP(Tabla3[[#This Row],[Column14]],Tabla4[[NIT]:[TOTAL CREDITO]],3,FALSE),0)="",0,IFERROR(VLOOKUP(Tabla3[[#This Row],[Column14]],Tabla4[[NIT]:[TOTAL CREDITO]],3,FALSE),0))</f>
        <v>0</v>
      </c>
      <c r="R2121" s="9">
        <f>+IFERROR(VLOOKUP(Tabla3[[#This Row],[Column14]],Tabla4[[NIT]:[TOTAL CREDITO]],6,FALSE),0)</f>
        <v>0</v>
      </c>
      <c r="S212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1" s="5"/>
      <c r="AL2121"/>
    </row>
    <row r="2122" spans="1:38" ht="15" customHeight="1">
      <c r="A2122" s="18"/>
      <c r="B2122" s="19"/>
      <c r="C2122" s="18"/>
      <c r="D2122" s="18"/>
      <c r="E2122" s="18"/>
      <c r="F2122" s="18"/>
      <c r="G2122" s="18"/>
      <c r="H2122" s="18"/>
      <c r="I2122" s="18"/>
      <c r="J2122" s="18"/>
      <c r="K2122" s="18"/>
      <c r="L2122" s="19"/>
      <c r="M2122" s="18"/>
      <c r="N2122" s="18"/>
      <c r="O2122" s="20"/>
      <c r="P2122" s="7"/>
      <c r="Q2122" s="12">
        <f>+IF(IFERROR(VLOOKUP(Tabla3[[#This Row],[Column14]],Tabla4[[NIT]:[TOTAL CREDITO]],3,FALSE),0)="",0,IFERROR(VLOOKUP(Tabla3[[#This Row],[Column14]],Tabla4[[NIT]:[TOTAL CREDITO]],3,FALSE),0))</f>
        <v>0</v>
      </c>
      <c r="R2122" s="9">
        <f>+IFERROR(VLOOKUP(Tabla3[[#This Row],[Column14]],Tabla4[[NIT]:[TOTAL CREDITO]],6,FALSE),0)</f>
        <v>0</v>
      </c>
      <c r="S212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2" s="5"/>
      <c r="AL2122"/>
    </row>
    <row r="2123" spans="1:38" ht="15" customHeight="1">
      <c r="A2123" s="18"/>
      <c r="B2123" s="19"/>
      <c r="C2123" s="18"/>
      <c r="D2123" s="18"/>
      <c r="E2123" s="18"/>
      <c r="F2123" s="18"/>
      <c r="G2123" s="18"/>
      <c r="H2123" s="18"/>
      <c r="I2123" s="18"/>
      <c r="J2123" s="18"/>
      <c r="K2123" s="18"/>
      <c r="L2123" s="19"/>
      <c r="M2123" s="18"/>
      <c r="N2123" s="18"/>
      <c r="O2123" s="20"/>
      <c r="P2123" s="7"/>
      <c r="Q2123" s="12">
        <f>+IF(IFERROR(VLOOKUP(Tabla3[[#This Row],[Column14]],Tabla4[[NIT]:[TOTAL CREDITO]],3,FALSE),0)="",0,IFERROR(VLOOKUP(Tabla3[[#This Row],[Column14]],Tabla4[[NIT]:[TOTAL CREDITO]],3,FALSE),0))</f>
        <v>0</v>
      </c>
      <c r="R2123" s="9">
        <f>+IFERROR(VLOOKUP(Tabla3[[#This Row],[Column14]],Tabla4[[NIT]:[TOTAL CREDITO]],6,FALSE),0)</f>
        <v>0</v>
      </c>
      <c r="S212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3" s="5"/>
      <c r="AL2123"/>
    </row>
    <row r="2124" spans="1:38" ht="15" customHeight="1">
      <c r="A2124" s="18"/>
      <c r="B2124" s="19"/>
      <c r="C2124" s="18"/>
      <c r="D2124" s="18"/>
      <c r="E2124" s="18"/>
      <c r="F2124" s="18"/>
      <c r="G2124" s="18"/>
      <c r="H2124" s="18"/>
      <c r="I2124" s="18"/>
      <c r="J2124" s="18"/>
      <c r="K2124" s="18"/>
      <c r="L2124" s="19"/>
      <c r="M2124" s="18"/>
      <c r="N2124" s="18"/>
      <c r="O2124" s="20"/>
      <c r="P2124" s="7"/>
      <c r="Q2124" s="12">
        <f>+IF(IFERROR(VLOOKUP(Tabla3[[#This Row],[Column14]],Tabla4[[NIT]:[TOTAL CREDITO]],3,FALSE),0)="",0,IFERROR(VLOOKUP(Tabla3[[#This Row],[Column14]],Tabla4[[NIT]:[TOTAL CREDITO]],3,FALSE),0))</f>
        <v>0</v>
      </c>
      <c r="R2124" s="9">
        <f>+IFERROR(VLOOKUP(Tabla3[[#This Row],[Column14]],Tabla4[[NIT]:[TOTAL CREDITO]],6,FALSE),0)</f>
        <v>0</v>
      </c>
      <c r="S212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4" s="5"/>
      <c r="AL2124"/>
    </row>
    <row r="2125" spans="1:38" ht="15" customHeight="1">
      <c r="A2125" s="18"/>
      <c r="B2125" s="19"/>
      <c r="C2125" s="18"/>
      <c r="D2125" s="18"/>
      <c r="E2125" s="18"/>
      <c r="F2125" s="18"/>
      <c r="G2125" s="18"/>
      <c r="H2125" s="18"/>
      <c r="I2125" s="18"/>
      <c r="J2125" s="18"/>
      <c r="K2125" s="18"/>
      <c r="L2125" s="19"/>
      <c r="M2125" s="18"/>
      <c r="N2125" s="18"/>
      <c r="O2125" s="20"/>
      <c r="P2125" s="7"/>
      <c r="Q2125" s="12">
        <f>+IF(IFERROR(VLOOKUP(Tabla3[[#This Row],[Column14]],Tabla4[[NIT]:[TOTAL CREDITO]],3,FALSE),0)="",0,IFERROR(VLOOKUP(Tabla3[[#This Row],[Column14]],Tabla4[[NIT]:[TOTAL CREDITO]],3,FALSE),0))</f>
        <v>0</v>
      </c>
      <c r="R2125" s="9">
        <f>+IFERROR(VLOOKUP(Tabla3[[#This Row],[Column14]],Tabla4[[NIT]:[TOTAL CREDITO]],6,FALSE),0)</f>
        <v>0</v>
      </c>
      <c r="S212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5" s="5"/>
      <c r="AL2125"/>
    </row>
    <row r="2126" spans="1:38" ht="15" customHeight="1">
      <c r="A2126" s="18"/>
      <c r="B2126" s="19"/>
      <c r="C2126" s="18"/>
      <c r="D2126" s="18"/>
      <c r="E2126" s="18"/>
      <c r="F2126" s="18"/>
      <c r="G2126" s="18"/>
      <c r="H2126" s="18"/>
      <c r="I2126" s="18"/>
      <c r="J2126" s="18"/>
      <c r="K2126" s="18"/>
      <c r="L2126" s="19"/>
      <c r="M2126" s="18"/>
      <c r="N2126" s="18"/>
      <c r="O2126" s="20"/>
      <c r="P2126" s="7"/>
      <c r="Q2126" s="12">
        <f>+IF(IFERROR(VLOOKUP(Tabla3[[#This Row],[Column14]],Tabla4[[NIT]:[TOTAL CREDITO]],3,FALSE),0)="",0,IFERROR(VLOOKUP(Tabla3[[#This Row],[Column14]],Tabla4[[NIT]:[TOTAL CREDITO]],3,FALSE),0))</f>
        <v>0</v>
      </c>
      <c r="R2126" s="9">
        <f>+IFERROR(VLOOKUP(Tabla3[[#This Row],[Column14]],Tabla4[[NIT]:[TOTAL CREDITO]],6,FALSE),0)</f>
        <v>0</v>
      </c>
      <c r="S212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6" s="5"/>
      <c r="AL2126"/>
    </row>
    <row r="2127" spans="1:38" ht="15" customHeight="1">
      <c r="A2127" s="18"/>
      <c r="B2127" s="19"/>
      <c r="C2127" s="18"/>
      <c r="D2127" s="18"/>
      <c r="E2127" s="18"/>
      <c r="F2127" s="18"/>
      <c r="G2127" s="18"/>
      <c r="H2127" s="18"/>
      <c r="I2127" s="18"/>
      <c r="J2127" s="18"/>
      <c r="K2127" s="18"/>
      <c r="L2127" s="19"/>
      <c r="M2127" s="18"/>
      <c r="N2127" s="18"/>
      <c r="O2127" s="20"/>
      <c r="P2127" s="7"/>
      <c r="Q2127" s="12">
        <f>+IF(IFERROR(VLOOKUP(Tabla3[[#This Row],[Column14]],Tabla4[[NIT]:[TOTAL CREDITO]],3,FALSE),0)="",0,IFERROR(VLOOKUP(Tabla3[[#This Row],[Column14]],Tabla4[[NIT]:[TOTAL CREDITO]],3,FALSE),0))</f>
        <v>0</v>
      </c>
      <c r="R2127" s="9">
        <f>+IFERROR(VLOOKUP(Tabla3[[#This Row],[Column14]],Tabla4[[NIT]:[TOTAL CREDITO]],6,FALSE),0)</f>
        <v>0</v>
      </c>
      <c r="S212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7" s="5"/>
      <c r="AL2127"/>
    </row>
    <row r="2128" spans="1:38" ht="15" customHeight="1">
      <c r="A2128" s="18"/>
      <c r="B2128" s="19"/>
      <c r="C2128" s="18"/>
      <c r="D2128" s="18"/>
      <c r="E2128" s="18"/>
      <c r="F2128" s="18"/>
      <c r="G2128" s="18"/>
      <c r="H2128" s="18"/>
      <c r="I2128" s="18"/>
      <c r="J2128" s="18"/>
      <c r="K2128" s="18"/>
      <c r="L2128" s="19"/>
      <c r="M2128" s="18"/>
      <c r="N2128" s="18"/>
      <c r="O2128" s="20"/>
      <c r="P2128" s="7"/>
      <c r="Q2128" s="12">
        <f>+IF(IFERROR(VLOOKUP(Tabla3[[#This Row],[Column14]],Tabla4[[NIT]:[TOTAL CREDITO]],3,FALSE),0)="",0,IFERROR(VLOOKUP(Tabla3[[#This Row],[Column14]],Tabla4[[NIT]:[TOTAL CREDITO]],3,FALSE),0))</f>
        <v>0</v>
      </c>
      <c r="R2128" s="9">
        <f>+IFERROR(VLOOKUP(Tabla3[[#This Row],[Column14]],Tabla4[[NIT]:[TOTAL CREDITO]],6,FALSE),0)</f>
        <v>0</v>
      </c>
      <c r="S212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8" s="5"/>
      <c r="AL2128"/>
    </row>
    <row r="2129" spans="1:38" ht="15" customHeight="1">
      <c r="A2129" s="18"/>
      <c r="B2129" s="19"/>
      <c r="C2129" s="18"/>
      <c r="D2129" s="18"/>
      <c r="E2129" s="18"/>
      <c r="F2129" s="18"/>
      <c r="G2129" s="18"/>
      <c r="H2129" s="18"/>
      <c r="I2129" s="18"/>
      <c r="J2129" s="18"/>
      <c r="K2129" s="18"/>
      <c r="L2129" s="19"/>
      <c r="M2129" s="18"/>
      <c r="N2129" s="18"/>
      <c r="O2129" s="20"/>
      <c r="P2129" s="7"/>
      <c r="Q2129" s="12">
        <f>+IF(IFERROR(VLOOKUP(Tabla3[[#This Row],[Column14]],Tabla4[[NIT]:[TOTAL CREDITO]],3,FALSE),0)="",0,IFERROR(VLOOKUP(Tabla3[[#This Row],[Column14]],Tabla4[[NIT]:[TOTAL CREDITO]],3,FALSE),0))</f>
        <v>0</v>
      </c>
      <c r="R2129" s="9">
        <f>+IFERROR(VLOOKUP(Tabla3[[#This Row],[Column14]],Tabla4[[NIT]:[TOTAL CREDITO]],6,FALSE),0)</f>
        <v>0</v>
      </c>
      <c r="S212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29" s="5"/>
      <c r="AL2129"/>
    </row>
    <row r="2130" spans="1:38" ht="15" customHeight="1">
      <c r="A2130" s="18"/>
      <c r="B2130" s="19"/>
      <c r="C2130" s="18"/>
      <c r="D2130" s="18"/>
      <c r="E2130" s="18"/>
      <c r="F2130" s="18"/>
      <c r="G2130" s="18"/>
      <c r="H2130" s="18"/>
      <c r="I2130" s="18"/>
      <c r="J2130" s="18"/>
      <c r="K2130" s="18"/>
      <c r="L2130" s="19"/>
      <c r="M2130" s="18"/>
      <c r="N2130" s="18"/>
      <c r="O2130" s="20"/>
      <c r="P2130" s="7"/>
      <c r="Q2130" s="12">
        <f>+IF(IFERROR(VLOOKUP(Tabla3[[#This Row],[Column14]],Tabla4[[NIT]:[TOTAL CREDITO]],3,FALSE),0)="",0,IFERROR(VLOOKUP(Tabla3[[#This Row],[Column14]],Tabla4[[NIT]:[TOTAL CREDITO]],3,FALSE),0))</f>
        <v>0</v>
      </c>
      <c r="R2130" s="9">
        <f>+IFERROR(VLOOKUP(Tabla3[[#This Row],[Column14]],Tabla4[[NIT]:[TOTAL CREDITO]],6,FALSE),0)</f>
        <v>0</v>
      </c>
      <c r="S213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0" s="5"/>
      <c r="AL2130"/>
    </row>
    <row r="2131" spans="1:38" ht="15" customHeight="1">
      <c r="A2131" s="18"/>
      <c r="B2131" s="19"/>
      <c r="C2131" s="18"/>
      <c r="D2131" s="18"/>
      <c r="E2131" s="18"/>
      <c r="F2131" s="18"/>
      <c r="G2131" s="18"/>
      <c r="H2131" s="18"/>
      <c r="I2131" s="18"/>
      <c r="J2131" s="18"/>
      <c r="K2131" s="18"/>
      <c r="L2131" s="19"/>
      <c r="M2131" s="18"/>
      <c r="N2131" s="18"/>
      <c r="O2131" s="20"/>
      <c r="P2131" s="7"/>
      <c r="Q2131" s="12">
        <f>+IF(IFERROR(VLOOKUP(Tabla3[[#This Row],[Column14]],Tabla4[[NIT]:[TOTAL CREDITO]],3,FALSE),0)="",0,IFERROR(VLOOKUP(Tabla3[[#This Row],[Column14]],Tabla4[[NIT]:[TOTAL CREDITO]],3,FALSE),0))</f>
        <v>0</v>
      </c>
      <c r="R2131" s="9">
        <f>+IFERROR(VLOOKUP(Tabla3[[#This Row],[Column14]],Tabla4[[NIT]:[TOTAL CREDITO]],6,FALSE),0)</f>
        <v>0</v>
      </c>
      <c r="S213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1" s="5"/>
      <c r="AL2131"/>
    </row>
    <row r="2132" spans="1:38" ht="15" customHeight="1">
      <c r="A2132" s="18"/>
      <c r="B2132" s="19"/>
      <c r="C2132" s="18"/>
      <c r="D2132" s="18"/>
      <c r="E2132" s="18"/>
      <c r="F2132" s="18"/>
      <c r="G2132" s="18"/>
      <c r="H2132" s="18"/>
      <c r="I2132" s="18"/>
      <c r="J2132" s="18"/>
      <c r="K2132" s="18"/>
      <c r="L2132" s="19"/>
      <c r="M2132" s="18"/>
      <c r="N2132" s="18"/>
      <c r="O2132" s="20"/>
      <c r="P2132" s="7"/>
      <c r="Q2132" s="12">
        <f>+IF(IFERROR(VLOOKUP(Tabla3[[#This Row],[Column14]],Tabla4[[NIT]:[TOTAL CREDITO]],3,FALSE),0)="",0,IFERROR(VLOOKUP(Tabla3[[#This Row],[Column14]],Tabla4[[NIT]:[TOTAL CREDITO]],3,FALSE),0))</f>
        <v>0</v>
      </c>
      <c r="R2132" s="9">
        <f>+IFERROR(VLOOKUP(Tabla3[[#This Row],[Column14]],Tabla4[[NIT]:[TOTAL CREDITO]],6,FALSE),0)</f>
        <v>0</v>
      </c>
      <c r="S213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2" s="5"/>
      <c r="AL2132"/>
    </row>
    <row r="2133" spans="1:38" ht="15" customHeight="1">
      <c r="A2133" s="18"/>
      <c r="B2133" s="19"/>
      <c r="C2133" s="18"/>
      <c r="D2133" s="18"/>
      <c r="E2133" s="18"/>
      <c r="F2133" s="18"/>
      <c r="G2133" s="18"/>
      <c r="H2133" s="18"/>
      <c r="I2133" s="18"/>
      <c r="J2133" s="18"/>
      <c r="K2133" s="18"/>
      <c r="L2133" s="19"/>
      <c r="M2133" s="18"/>
      <c r="N2133" s="18"/>
      <c r="O2133" s="20"/>
      <c r="P2133" s="7"/>
      <c r="Q2133" s="12">
        <f>+IF(IFERROR(VLOOKUP(Tabla3[[#This Row],[Column14]],Tabla4[[NIT]:[TOTAL CREDITO]],3,FALSE),0)="",0,IFERROR(VLOOKUP(Tabla3[[#This Row],[Column14]],Tabla4[[NIT]:[TOTAL CREDITO]],3,FALSE),0))</f>
        <v>0</v>
      </c>
      <c r="R2133" s="9">
        <f>+IFERROR(VLOOKUP(Tabla3[[#This Row],[Column14]],Tabla4[[NIT]:[TOTAL CREDITO]],6,FALSE),0)</f>
        <v>0</v>
      </c>
      <c r="S213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3" s="5"/>
      <c r="AL2133"/>
    </row>
    <row r="2134" spans="1:38" ht="15" customHeight="1">
      <c r="A2134" s="18"/>
      <c r="B2134" s="19"/>
      <c r="C2134" s="18"/>
      <c r="D2134" s="18"/>
      <c r="E2134" s="18"/>
      <c r="F2134" s="18"/>
      <c r="G2134" s="18"/>
      <c r="H2134" s="18"/>
      <c r="I2134" s="18"/>
      <c r="J2134" s="18"/>
      <c r="K2134" s="18"/>
      <c r="L2134" s="19"/>
      <c r="M2134" s="18"/>
      <c r="N2134" s="18"/>
      <c r="O2134" s="20"/>
      <c r="P2134" s="7"/>
      <c r="Q2134" s="12">
        <f>+IF(IFERROR(VLOOKUP(Tabla3[[#This Row],[Column14]],Tabla4[[NIT]:[TOTAL CREDITO]],3,FALSE),0)="",0,IFERROR(VLOOKUP(Tabla3[[#This Row],[Column14]],Tabla4[[NIT]:[TOTAL CREDITO]],3,FALSE),0))</f>
        <v>0</v>
      </c>
      <c r="R2134" s="9">
        <f>+IFERROR(VLOOKUP(Tabla3[[#This Row],[Column14]],Tabla4[[NIT]:[TOTAL CREDITO]],6,FALSE),0)</f>
        <v>0</v>
      </c>
      <c r="S213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4" s="5"/>
      <c r="AL2134"/>
    </row>
    <row r="2135" spans="1:38" ht="15" customHeight="1">
      <c r="A2135" s="18"/>
      <c r="B2135" s="19"/>
      <c r="C2135" s="18"/>
      <c r="D2135" s="18"/>
      <c r="E2135" s="18"/>
      <c r="F2135" s="18"/>
      <c r="G2135" s="18"/>
      <c r="H2135" s="18"/>
      <c r="I2135" s="18"/>
      <c r="J2135" s="18"/>
      <c r="K2135" s="18"/>
      <c r="L2135" s="19"/>
      <c r="M2135" s="18"/>
      <c r="N2135" s="18"/>
      <c r="O2135" s="20"/>
      <c r="P2135" s="7"/>
      <c r="Q2135" s="12">
        <f>+IF(IFERROR(VLOOKUP(Tabla3[[#This Row],[Column14]],Tabla4[[NIT]:[TOTAL CREDITO]],3,FALSE),0)="",0,IFERROR(VLOOKUP(Tabla3[[#This Row],[Column14]],Tabla4[[NIT]:[TOTAL CREDITO]],3,FALSE),0))</f>
        <v>0</v>
      </c>
      <c r="R2135" s="9">
        <f>+IFERROR(VLOOKUP(Tabla3[[#This Row],[Column14]],Tabla4[[NIT]:[TOTAL CREDITO]],6,FALSE),0)</f>
        <v>0</v>
      </c>
      <c r="S213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5" s="5"/>
      <c r="AL2135"/>
    </row>
    <row r="2136" spans="1:38" ht="15" customHeight="1">
      <c r="A2136" s="18"/>
      <c r="B2136" s="19"/>
      <c r="C2136" s="18"/>
      <c r="D2136" s="18"/>
      <c r="E2136" s="18"/>
      <c r="F2136" s="18"/>
      <c r="G2136" s="18"/>
      <c r="H2136" s="18"/>
      <c r="I2136" s="18"/>
      <c r="J2136" s="18"/>
      <c r="K2136" s="18"/>
      <c r="L2136" s="19"/>
      <c r="M2136" s="18"/>
      <c r="N2136" s="18"/>
      <c r="O2136" s="20"/>
      <c r="P2136" s="7"/>
      <c r="Q2136" s="12">
        <f>+IF(IFERROR(VLOOKUP(Tabla3[[#This Row],[Column14]],Tabla4[[NIT]:[TOTAL CREDITO]],3,FALSE),0)="",0,IFERROR(VLOOKUP(Tabla3[[#This Row],[Column14]],Tabla4[[NIT]:[TOTAL CREDITO]],3,FALSE),0))</f>
        <v>0</v>
      </c>
      <c r="R2136" s="9">
        <f>+IFERROR(VLOOKUP(Tabla3[[#This Row],[Column14]],Tabla4[[NIT]:[TOTAL CREDITO]],6,FALSE),0)</f>
        <v>0</v>
      </c>
      <c r="S213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6" s="5"/>
      <c r="AL2136"/>
    </row>
    <row r="2137" spans="1:38" ht="15" customHeight="1">
      <c r="A2137" s="18"/>
      <c r="B2137" s="19"/>
      <c r="C2137" s="18"/>
      <c r="D2137" s="18"/>
      <c r="E2137" s="18"/>
      <c r="F2137" s="18"/>
      <c r="G2137" s="18"/>
      <c r="H2137" s="18"/>
      <c r="I2137" s="18"/>
      <c r="J2137" s="18"/>
      <c r="K2137" s="18"/>
      <c r="L2137" s="19"/>
      <c r="M2137" s="18"/>
      <c r="N2137" s="18"/>
      <c r="O2137" s="20"/>
      <c r="P2137" s="7"/>
      <c r="Q2137" s="12">
        <f>+IF(IFERROR(VLOOKUP(Tabla3[[#This Row],[Column14]],Tabla4[[NIT]:[TOTAL CREDITO]],3,FALSE),0)="",0,IFERROR(VLOOKUP(Tabla3[[#This Row],[Column14]],Tabla4[[NIT]:[TOTAL CREDITO]],3,FALSE),0))</f>
        <v>0</v>
      </c>
      <c r="R2137" s="9">
        <f>+IFERROR(VLOOKUP(Tabla3[[#This Row],[Column14]],Tabla4[[NIT]:[TOTAL CREDITO]],6,FALSE),0)</f>
        <v>0</v>
      </c>
      <c r="S213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7" s="5"/>
      <c r="AL2137"/>
    </row>
    <row r="2138" spans="1:38" ht="15" customHeight="1">
      <c r="A2138" s="18"/>
      <c r="B2138" s="19"/>
      <c r="C2138" s="18"/>
      <c r="D2138" s="18"/>
      <c r="E2138" s="18"/>
      <c r="F2138" s="18"/>
      <c r="G2138" s="18"/>
      <c r="H2138" s="18"/>
      <c r="I2138" s="18"/>
      <c r="J2138" s="18"/>
      <c r="K2138" s="18"/>
      <c r="L2138" s="19"/>
      <c r="M2138" s="18"/>
      <c r="N2138" s="18"/>
      <c r="O2138" s="20"/>
      <c r="P2138" s="7"/>
      <c r="Q2138" s="12">
        <f>+IF(IFERROR(VLOOKUP(Tabla3[[#This Row],[Column14]],Tabla4[[NIT]:[TOTAL CREDITO]],3,FALSE),0)="",0,IFERROR(VLOOKUP(Tabla3[[#This Row],[Column14]],Tabla4[[NIT]:[TOTAL CREDITO]],3,FALSE),0))</f>
        <v>0</v>
      </c>
      <c r="R2138" s="9">
        <f>+IFERROR(VLOOKUP(Tabla3[[#This Row],[Column14]],Tabla4[[NIT]:[TOTAL CREDITO]],6,FALSE),0)</f>
        <v>0</v>
      </c>
      <c r="S213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8" s="5"/>
      <c r="AL2138"/>
    </row>
    <row r="2139" spans="1:38" ht="15" customHeight="1">
      <c r="A2139" s="18"/>
      <c r="B2139" s="19"/>
      <c r="C2139" s="18"/>
      <c r="D2139" s="18"/>
      <c r="E2139" s="18"/>
      <c r="F2139" s="18"/>
      <c r="G2139" s="18"/>
      <c r="H2139" s="18"/>
      <c r="I2139" s="18"/>
      <c r="J2139" s="18"/>
      <c r="K2139" s="18"/>
      <c r="L2139" s="19"/>
      <c r="M2139" s="18"/>
      <c r="N2139" s="18"/>
      <c r="O2139" s="20"/>
      <c r="P2139" s="7"/>
      <c r="Q2139" s="12">
        <f>+IF(IFERROR(VLOOKUP(Tabla3[[#This Row],[Column14]],Tabla4[[NIT]:[TOTAL CREDITO]],3,FALSE),0)="",0,IFERROR(VLOOKUP(Tabla3[[#This Row],[Column14]],Tabla4[[NIT]:[TOTAL CREDITO]],3,FALSE),0))</f>
        <v>0</v>
      </c>
      <c r="R2139" s="9">
        <f>+IFERROR(VLOOKUP(Tabla3[[#This Row],[Column14]],Tabla4[[NIT]:[TOTAL CREDITO]],6,FALSE),0)</f>
        <v>0</v>
      </c>
      <c r="S213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39" s="5"/>
      <c r="AL2139"/>
    </row>
    <row r="2140" spans="1:38" ht="15" customHeight="1">
      <c r="A2140" s="18"/>
      <c r="B2140" s="19"/>
      <c r="C2140" s="18"/>
      <c r="D2140" s="18"/>
      <c r="E2140" s="18"/>
      <c r="F2140" s="18"/>
      <c r="G2140" s="18"/>
      <c r="H2140" s="18"/>
      <c r="I2140" s="18"/>
      <c r="J2140" s="18"/>
      <c r="K2140" s="18"/>
      <c r="L2140" s="19"/>
      <c r="M2140" s="18"/>
      <c r="N2140" s="18"/>
      <c r="O2140" s="20"/>
      <c r="P2140" s="7"/>
      <c r="Q2140" s="12">
        <f>+IF(IFERROR(VLOOKUP(Tabla3[[#This Row],[Column14]],Tabla4[[NIT]:[TOTAL CREDITO]],3,FALSE),0)="",0,IFERROR(VLOOKUP(Tabla3[[#This Row],[Column14]],Tabla4[[NIT]:[TOTAL CREDITO]],3,FALSE),0))</f>
        <v>0</v>
      </c>
      <c r="R2140" s="9">
        <f>+IFERROR(VLOOKUP(Tabla3[[#This Row],[Column14]],Tabla4[[NIT]:[TOTAL CREDITO]],6,FALSE),0)</f>
        <v>0</v>
      </c>
      <c r="S214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0" s="5"/>
      <c r="AL2140"/>
    </row>
    <row r="2141" spans="1:38" ht="15" customHeight="1">
      <c r="A2141" s="18"/>
      <c r="B2141" s="19"/>
      <c r="C2141" s="18"/>
      <c r="D2141" s="18"/>
      <c r="E2141" s="18"/>
      <c r="F2141" s="18"/>
      <c r="G2141" s="18"/>
      <c r="H2141" s="18"/>
      <c r="I2141" s="18"/>
      <c r="J2141" s="18"/>
      <c r="K2141" s="18"/>
      <c r="L2141" s="19"/>
      <c r="M2141" s="18"/>
      <c r="N2141" s="18"/>
      <c r="O2141" s="20"/>
      <c r="P2141" s="7"/>
      <c r="Q2141" s="12">
        <f>+IF(IFERROR(VLOOKUP(Tabla3[[#This Row],[Column14]],Tabla4[[NIT]:[TOTAL CREDITO]],3,FALSE),0)="",0,IFERROR(VLOOKUP(Tabla3[[#This Row],[Column14]],Tabla4[[NIT]:[TOTAL CREDITO]],3,FALSE),0))</f>
        <v>0</v>
      </c>
      <c r="R2141" s="9">
        <f>+IFERROR(VLOOKUP(Tabla3[[#This Row],[Column14]],Tabla4[[NIT]:[TOTAL CREDITO]],6,FALSE),0)</f>
        <v>0</v>
      </c>
      <c r="S214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1" s="5"/>
      <c r="AL2141"/>
    </row>
    <row r="2142" spans="1:38" ht="15" customHeight="1">
      <c r="A2142" s="18"/>
      <c r="B2142" s="19"/>
      <c r="C2142" s="18"/>
      <c r="D2142" s="18"/>
      <c r="E2142" s="18"/>
      <c r="F2142" s="18"/>
      <c r="G2142" s="18"/>
      <c r="H2142" s="18"/>
      <c r="I2142" s="18"/>
      <c r="J2142" s="18"/>
      <c r="K2142" s="18"/>
      <c r="L2142" s="19"/>
      <c r="M2142" s="18"/>
      <c r="N2142" s="18"/>
      <c r="O2142" s="20"/>
      <c r="P2142" s="7"/>
      <c r="Q2142" s="12">
        <f>+IF(IFERROR(VLOOKUP(Tabla3[[#This Row],[Column14]],Tabla4[[NIT]:[TOTAL CREDITO]],3,FALSE),0)="",0,IFERROR(VLOOKUP(Tabla3[[#This Row],[Column14]],Tabla4[[NIT]:[TOTAL CREDITO]],3,FALSE),0))</f>
        <v>0</v>
      </c>
      <c r="R2142" s="9">
        <f>+IFERROR(VLOOKUP(Tabla3[[#This Row],[Column14]],Tabla4[[NIT]:[TOTAL CREDITO]],6,FALSE),0)</f>
        <v>0</v>
      </c>
      <c r="S214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2" s="5"/>
      <c r="AL2142"/>
    </row>
    <row r="2143" spans="1:38" ht="15" customHeight="1">
      <c r="A2143" s="18"/>
      <c r="B2143" s="19"/>
      <c r="C2143" s="18"/>
      <c r="D2143" s="18"/>
      <c r="E2143" s="18"/>
      <c r="F2143" s="18"/>
      <c r="G2143" s="18"/>
      <c r="H2143" s="18"/>
      <c r="I2143" s="18"/>
      <c r="J2143" s="18"/>
      <c r="K2143" s="18"/>
      <c r="L2143" s="19"/>
      <c r="M2143" s="18"/>
      <c r="N2143" s="18"/>
      <c r="O2143" s="20"/>
      <c r="P2143" s="7"/>
      <c r="Q2143" s="12">
        <f>+IF(IFERROR(VLOOKUP(Tabla3[[#This Row],[Column14]],Tabla4[[NIT]:[TOTAL CREDITO]],3,FALSE),0)="",0,IFERROR(VLOOKUP(Tabla3[[#This Row],[Column14]],Tabla4[[NIT]:[TOTAL CREDITO]],3,FALSE),0))</f>
        <v>0</v>
      </c>
      <c r="R2143" s="9">
        <f>+IFERROR(VLOOKUP(Tabla3[[#This Row],[Column14]],Tabla4[[NIT]:[TOTAL CREDITO]],6,FALSE),0)</f>
        <v>0</v>
      </c>
      <c r="S214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3" s="5"/>
      <c r="AL2143"/>
    </row>
    <row r="2144" spans="1:38" ht="15" customHeight="1">
      <c r="A2144" s="18"/>
      <c r="B2144" s="19"/>
      <c r="C2144" s="18"/>
      <c r="D2144" s="18"/>
      <c r="E2144" s="18"/>
      <c r="F2144" s="18"/>
      <c r="G2144" s="18"/>
      <c r="H2144" s="18"/>
      <c r="I2144" s="18"/>
      <c r="J2144" s="18"/>
      <c r="K2144" s="18"/>
      <c r="L2144" s="19"/>
      <c r="M2144" s="18"/>
      <c r="N2144" s="18"/>
      <c r="O2144" s="20"/>
      <c r="P2144" s="7"/>
      <c r="Q2144" s="12">
        <f>+IF(IFERROR(VLOOKUP(Tabla3[[#This Row],[Column14]],Tabla4[[NIT]:[TOTAL CREDITO]],3,FALSE),0)="",0,IFERROR(VLOOKUP(Tabla3[[#This Row],[Column14]],Tabla4[[NIT]:[TOTAL CREDITO]],3,FALSE),0))</f>
        <v>0</v>
      </c>
      <c r="R2144" s="9">
        <f>+IFERROR(VLOOKUP(Tabla3[[#This Row],[Column14]],Tabla4[[NIT]:[TOTAL CREDITO]],6,FALSE),0)</f>
        <v>0</v>
      </c>
      <c r="S214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4" s="5"/>
      <c r="AL2144"/>
    </row>
    <row r="2145" spans="1:38" ht="15" customHeight="1">
      <c r="A2145" s="18"/>
      <c r="B2145" s="19"/>
      <c r="C2145" s="18"/>
      <c r="D2145" s="18"/>
      <c r="E2145" s="18"/>
      <c r="F2145" s="18"/>
      <c r="G2145" s="18"/>
      <c r="H2145" s="18"/>
      <c r="I2145" s="18"/>
      <c r="J2145" s="18"/>
      <c r="K2145" s="18"/>
      <c r="L2145" s="19"/>
      <c r="M2145" s="18"/>
      <c r="N2145" s="18"/>
      <c r="O2145" s="20"/>
      <c r="P2145" s="7"/>
      <c r="Q2145" s="12">
        <f>+IF(IFERROR(VLOOKUP(Tabla3[[#This Row],[Column14]],Tabla4[[NIT]:[TOTAL CREDITO]],3,FALSE),0)="",0,IFERROR(VLOOKUP(Tabla3[[#This Row],[Column14]],Tabla4[[NIT]:[TOTAL CREDITO]],3,FALSE),0))</f>
        <v>0</v>
      </c>
      <c r="R2145" s="9">
        <f>+IFERROR(VLOOKUP(Tabla3[[#This Row],[Column14]],Tabla4[[NIT]:[TOTAL CREDITO]],6,FALSE),0)</f>
        <v>0</v>
      </c>
      <c r="S214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5" s="5"/>
      <c r="AL2145"/>
    </row>
    <row r="2146" spans="1:38" ht="15" customHeight="1">
      <c r="A2146" s="18"/>
      <c r="B2146" s="19"/>
      <c r="C2146" s="18"/>
      <c r="D2146" s="18"/>
      <c r="E2146" s="18"/>
      <c r="F2146" s="18"/>
      <c r="G2146" s="18"/>
      <c r="H2146" s="18"/>
      <c r="I2146" s="18"/>
      <c r="J2146" s="18"/>
      <c r="K2146" s="18"/>
      <c r="L2146" s="19"/>
      <c r="M2146" s="18"/>
      <c r="N2146" s="18"/>
      <c r="O2146" s="20"/>
      <c r="P2146" s="7"/>
      <c r="Q2146" s="12">
        <f>+IF(IFERROR(VLOOKUP(Tabla3[[#This Row],[Column14]],Tabla4[[NIT]:[TOTAL CREDITO]],3,FALSE),0)="",0,IFERROR(VLOOKUP(Tabla3[[#This Row],[Column14]],Tabla4[[NIT]:[TOTAL CREDITO]],3,FALSE),0))</f>
        <v>0</v>
      </c>
      <c r="R2146" s="9">
        <f>+IFERROR(VLOOKUP(Tabla3[[#This Row],[Column14]],Tabla4[[NIT]:[TOTAL CREDITO]],6,FALSE),0)</f>
        <v>0</v>
      </c>
      <c r="S214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6" s="5"/>
      <c r="AL2146"/>
    </row>
    <row r="2147" spans="1:38" ht="15" customHeight="1">
      <c r="A2147" s="18"/>
      <c r="B2147" s="19"/>
      <c r="C2147" s="18"/>
      <c r="D2147" s="18"/>
      <c r="E2147" s="18"/>
      <c r="F2147" s="18"/>
      <c r="G2147" s="18"/>
      <c r="H2147" s="18"/>
      <c r="I2147" s="18"/>
      <c r="J2147" s="18"/>
      <c r="K2147" s="18"/>
      <c r="L2147" s="19"/>
      <c r="M2147" s="18"/>
      <c r="N2147" s="18"/>
      <c r="O2147" s="20"/>
      <c r="P2147" s="7"/>
      <c r="Q2147" s="12">
        <f>+IF(IFERROR(VLOOKUP(Tabla3[[#This Row],[Column14]],Tabla4[[NIT]:[TOTAL CREDITO]],3,FALSE),0)="",0,IFERROR(VLOOKUP(Tabla3[[#This Row],[Column14]],Tabla4[[NIT]:[TOTAL CREDITO]],3,FALSE),0))</f>
        <v>0</v>
      </c>
      <c r="R2147" s="9">
        <f>+IFERROR(VLOOKUP(Tabla3[[#This Row],[Column14]],Tabla4[[NIT]:[TOTAL CREDITO]],6,FALSE),0)</f>
        <v>0</v>
      </c>
      <c r="S214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7" s="5"/>
      <c r="AL2147"/>
    </row>
    <row r="2148" spans="1:38" ht="15" customHeight="1">
      <c r="A2148" s="18"/>
      <c r="B2148" s="19"/>
      <c r="C2148" s="18"/>
      <c r="D2148" s="18"/>
      <c r="E2148" s="18"/>
      <c r="F2148" s="18"/>
      <c r="G2148" s="18"/>
      <c r="H2148" s="18"/>
      <c r="I2148" s="18"/>
      <c r="J2148" s="18"/>
      <c r="K2148" s="18"/>
      <c r="L2148" s="19"/>
      <c r="M2148" s="18"/>
      <c r="N2148" s="18"/>
      <c r="O2148" s="20"/>
      <c r="P2148" s="7"/>
      <c r="Q2148" s="12">
        <f>+IF(IFERROR(VLOOKUP(Tabla3[[#This Row],[Column14]],Tabla4[[NIT]:[TOTAL CREDITO]],3,FALSE),0)="",0,IFERROR(VLOOKUP(Tabla3[[#This Row],[Column14]],Tabla4[[NIT]:[TOTAL CREDITO]],3,FALSE),0))</f>
        <v>0</v>
      </c>
      <c r="R2148" s="9">
        <f>+IFERROR(VLOOKUP(Tabla3[[#This Row],[Column14]],Tabla4[[NIT]:[TOTAL CREDITO]],6,FALSE),0)</f>
        <v>0</v>
      </c>
      <c r="S214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8" s="5"/>
      <c r="AL2148"/>
    </row>
    <row r="2149" spans="1:38" ht="15" customHeight="1">
      <c r="A2149" s="18"/>
      <c r="B2149" s="19"/>
      <c r="C2149" s="18"/>
      <c r="D2149" s="18"/>
      <c r="E2149" s="18"/>
      <c r="F2149" s="18"/>
      <c r="G2149" s="18"/>
      <c r="H2149" s="18"/>
      <c r="I2149" s="18"/>
      <c r="J2149" s="18"/>
      <c r="K2149" s="18"/>
      <c r="L2149" s="19"/>
      <c r="M2149" s="18"/>
      <c r="N2149" s="18"/>
      <c r="O2149" s="20"/>
      <c r="P2149" s="7"/>
      <c r="Q2149" s="12">
        <f>+IF(IFERROR(VLOOKUP(Tabla3[[#This Row],[Column14]],Tabla4[[NIT]:[TOTAL CREDITO]],3,FALSE),0)="",0,IFERROR(VLOOKUP(Tabla3[[#This Row],[Column14]],Tabla4[[NIT]:[TOTAL CREDITO]],3,FALSE),0))</f>
        <v>0</v>
      </c>
      <c r="R2149" s="9">
        <f>+IFERROR(VLOOKUP(Tabla3[[#This Row],[Column14]],Tabla4[[NIT]:[TOTAL CREDITO]],6,FALSE),0)</f>
        <v>0</v>
      </c>
      <c r="S214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49" s="5"/>
      <c r="AL2149"/>
    </row>
    <row r="2150" spans="1:38" ht="15" customHeight="1">
      <c r="A2150" s="18"/>
      <c r="B2150" s="19"/>
      <c r="C2150" s="18"/>
      <c r="D2150" s="18"/>
      <c r="E2150" s="18"/>
      <c r="F2150" s="18"/>
      <c r="G2150" s="18"/>
      <c r="H2150" s="18"/>
      <c r="I2150" s="18"/>
      <c r="J2150" s="18"/>
      <c r="K2150" s="18"/>
      <c r="L2150" s="19"/>
      <c r="M2150" s="18"/>
      <c r="N2150" s="18"/>
      <c r="O2150" s="20"/>
      <c r="P2150" s="7"/>
      <c r="Q2150" s="12">
        <f>+IF(IFERROR(VLOOKUP(Tabla3[[#This Row],[Column14]],Tabla4[[NIT]:[TOTAL CREDITO]],3,FALSE),0)="",0,IFERROR(VLOOKUP(Tabla3[[#This Row],[Column14]],Tabla4[[NIT]:[TOTAL CREDITO]],3,FALSE),0))</f>
        <v>0</v>
      </c>
      <c r="R2150" s="9">
        <f>+IFERROR(VLOOKUP(Tabla3[[#This Row],[Column14]],Tabla4[[NIT]:[TOTAL CREDITO]],6,FALSE),0)</f>
        <v>0</v>
      </c>
      <c r="S215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0" s="5"/>
      <c r="AL2150"/>
    </row>
    <row r="2151" spans="1:38" ht="15" customHeight="1">
      <c r="A2151" s="18"/>
      <c r="B2151" s="19"/>
      <c r="C2151" s="18"/>
      <c r="D2151" s="18"/>
      <c r="E2151" s="18"/>
      <c r="F2151" s="18"/>
      <c r="G2151" s="18"/>
      <c r="H2151" s="18"/>
      <c r="I2151" s="18"/>
      <c r="J2151" s="18"/>
      <c r="K2151" s="18"/>
      <c r="L2151" s="19"/>
      <c r="M2151" s="18"/>
      <c r="N2151" s="18"/>
      <c r="O2151" s="20"/>
      <c r="P2151" s="7"/>
      <c r="Q2151" s="12">
        <f>+IF(IFERROR(VLOOKUP(Tabla3[[#This Row],[Column14]],Tabla4[[NIT]:[TOTAL CREDITO]],3,FALSE),0)="",0,IFERROR(VLOOKUP(Tabla3[[#This Row],[Column14]],Tabla4[[NIT]:[TOTAL CREDITO]],3,FALSE),0))</f>
        <v>0</v>
      </c>
      <c r="R2151" s="9">
        <f>+IFERROR(VLOOKUP(Tabla3[[#This Row],[Column14]],Tabla4[[NIT]:[TOTAL CREDITO]],6,FALSE),0)</f>
        <v>0</v>
      </c>
      <c r="S215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1" s="5"/>
      <c r="AL2151"/>
    </row>
    <row r="2152" spans="1:38" ht="15" customHeight="1">
      <c r="A2152" s="18"/>
      <c r="B2152" s="19"/>
      <c r="C2152" s="18"/>
      <c r="D2152" s="18"/>
      <c r="E2152" s="18"/>
      <c r="F2152" s="18"/>
      <c r="G2152" s="18"/>
      <c r="H2152" s="18"/>
      <c r="I2152" s="18"/>
      <c r="J2152" s="18"/>
      <c r="K2152" s="18"/>
      <c r="L2152" s="19"/>
      <c r="M2152" s="18"/>
      <c r="N2152" s="18"/>
      <c r="O2152" s="20"/>
      <c r="P2152" s="7"/>
      <c r="Q2152" s="12">
        <f>+IF(IFERROR(VLOOKUP(Tabla3[[#This Row],[Column14]],Tabla4[[NIT]:[TOTAL CREDITO]],3,FALSE),0)="",0,IFERROR(VLOOKUP(Tabla3[[#This Row],[Column14]],Tabla4[[NIT]:[TOTAL CREDITO]],3,FALSE),0))</f>
        <v>0</v>
      </c>
      <c r="R2152" s="9">
        <f>+IFERROR(VLOOKUP(Tabla3[[#This Row],[Column14]],Tabla4[[NIT]:[TOTAL CREDITO]],6,FALSE),0)</f>
        <v>0</v>
      </c>
      <c r="S215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2" s="5"/>
      <c r="AL2152"/>
    </row>
    <row r="2153" spans="1:38" ht="15" customHeight="1">
      <c r="A2153" s="18"/>
      <c r="B2153" s="19"/>
      <c r="C2153" s="18"/>
      <c r="D2153" s="18"/>
      <c r="E2153" s="18"/>
      <c r="F2153" s="18"/>
      <c r="G2153" s="18"/>
      <c r="H2153" s="18"/>
      <c r="I2153" s="18"/>
      <c r="J2153" s="18"/>
      <c r="K2153" s="18"/>
      <c r="L2153" s="19"/>
      <c r="M2153" s="18"/>
      <c r="N2153" s="18"/>
      <c r="O2153" s="20"/>
      <c r="P2153" s="7"/>
      <c r="Q2153" s="12">
        <f>+IF(IFERROR(VLOOKUP(Tabla3[[#This Row],[Column14]],Tabla4[[NIT]:[TOTAL CREDITO]],3,FALSE),0)="",0,IFERROR(VLOOKUP(Tabla3[[#This Row],[Column14]],Tabla4[[NIT]:[TOTAL CREDITO]],3,FALSE),0))</f>
        <v>0</v>
      </c>
      <c r="R2153" s="9">
        <f>+IFERROR(VLOOKUP(Tabla3[[#This Row],[Column14]],Tabla4[[NIT]:[TOTAL CREDITO]],6,FALSE),0)</f>
        <v>0</v>
      </c>
      <c r="S215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3" s="5"/>
      <c r="AL2153"/>
    </row>
    <row r="2154" spans="1:38" ht="15" customHeight="1">
      <c r="A2154" s="18"/>
      <c r="B2154" s="19"/>
      <c r="C2154" s="18"/>
      <c r="D2154" s="18"/>
      <c r="E2154" s="18"/>
      <c r="F2154" s="18"/>
      <c r="G2154" s="18"/>
      <c r="H2154" s="18"/>
      <c r="I2154" s="18"/>
      <c r="J2154" s="18"/>
      <c r="K2154" s="18"/>
      <c r="L2154" s="19"/>
      <c r="M2154" s="18"/>
      <c r="N2154" s="18"/>
      <c r="O2154" s="20"/>
      <c r="P2154" s="7"/>
      <c r="Q2154" s="12">
        <f>+IF(IFERROR(VLOOKUP(Tabla3[[#This Row],[Column14]],Tabla4[[NIT]:[TOTAL CREDITO]],3,FALSE),0)="",0,IFERROR(VLOOKUP(Tabla3[[#This Row],[Column14]],Tabla4[[NIT]:[TOTAL CREDITO]],3,FALSE),0))</f>
        <v>0</v>
      </c>
      <c r="R2154" s="9">
        <f>+IFERROR(VLOOKUP(Tabla3[[#This Row],[Column14]],Tabla4[[NIT]:[TOTAL CREDITO]],6,FALSE),0)</f>
        <v>0</v>
      </c>
      <c r="S215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4" s="5"/>
      <c r="AL2154"/>
    </row>
    <row r="2155" spans="1:38" ht="15" customHeight="1">
      <c r="A2155" s="18"/>
      <c r="B2155" s="19"/>
      <c r="C2155" s="18"/>
      <c r="D2155" s="18"/>
      <c r="E2155" s="18"/>
      <c r="F2155" s="18"/>
      <c r="G2155" s="18"/>
      <c r="H2155" s="18"/>
      <c r="I2155" s="18"/>
      <c r="J2155" s="18"/>
      <c r="K2155" s="18"/>
      <c r="L2155" s="19"/>
      <c r="M2155" s="18"/>
      <c r="N2155" s="18"/>
      <c r="O2155" s="20"/>
      <c r="P2155" s="7"/>
      <c r="Q2155" s="12">
        <f>+IF(IFERROR(VLOOKUP(Tabla3[[#This Row],[Column14]],Tabla4[[NIT]:[TOTAL CREDITO]],3,FALSE),0)="",0,IFERROR(VLOOKUP(Tabla3[[#This Row],[Column14]],Tabla4[[NIT]:[TOTAL CREDITO]],3,FALSE),0))</f>
        <v>0</v>
      </c>
      <c r="R2155" s="9">
        <f>+IFERROR(VLOOKUP(Tabla3[[#This Row],[Column14]],Tabla4[[NIT]:[TOTAL CREDITO]],6,FALSE),0)</f>
        <v>0</v>
      </c>
      <c r="S215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5" s="5"/>
      <c r="AL2155"/>
    </row>
    <row r="2156" spans="1:38" ht="15" customHeight="1">
      <c r="A2156" s="18"/>
      <c r="B2156" s="19"/>
      <c r="C2156" s="18"/>
      <c r="D2156" s="18"/>
      <c r="E2156" s="18"/>
      <c r="F2156" s="18"/>
      <c r="G2156" s="18"/>
      <c r="H2156" s="18"/>
      <c r="I2156" s="18"/>
      <c r="J2156" s="18"/>
      <c r="K2156" s="18"/>
      <c r="L2156" s="19"/>
      <c r="M2156" s="18"/>
      <c r="N2156" s="18"/>
      <c r="O2156" s="20"/>
      <c r="P2156" s="7"/>
      <c r="Q2156" s="12">
        <f>+IF(IFERROR(VLOOKUP(Tabla3[[#This Row],[Column14]],Tabla4[[NIT]:[TOTAL CREDITO]],3,FALSE),0)="",0,IFERROR(VLOOKUP(Tabla3[[#This Row],[Column14]],Tabla4[[NIT]:[TOTAL CREDITO]],3,FALSE),0))</f>
        <v>0</v>
      </c>
      <c r="R2156" s="9">
        <f>+IFERROR(VLOOKUP(Tabla3[[#This Row],[Column14]],Tabla4[[NIT]:[TOTAL CREDITO]],6,FALSE),0)</f>
        <v>0</v>
      </c>
      <c r="S215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6" s="5"/>
      <c r="AL2156"/>
    </row>
    <row r="2157" spans="1:38" ht="15" customHeight="1">
      <c r="A2157" s="18"/>
      <c r="B2157" s="19"/>
      <c r="C2157" s="18"/>
      <c r="D2157" s="18"/>
      <c r="E2157" s="18"/>
      <c r="F2157" s="18"/>
      <c r="G2157" s="18"/>
      <c r="H2157" s="18"/>
      <c r="I2157" s="18"/>
      <c r="J2157" s="18"/>
      <c r="K2157" s="18"/>
      <c r="L2157" s="19"/>
      <c r="M2157" s="18"/>
      <c r="N2157" s="18"/>
      <c r="O2157" s="20"/>
      <c r="P2157" s="7"/>
      <c r="Q2157" s="12">
        <f>+IF(IFERROR(VLOOKUP(Tabla3[[#This Row],[Column14]],Tabla4[[NIT]:[TOTAL CREDITO]],3,FALSE),0)="",0,IFERROR(VLOOKUP(Tabla3[[#This Row],[Column14]],Tabla4[[NIT]:[TOTAL CREDITO]],3,FALSE),0))</f>
        <v>0</v>
      </c>
      <c r="R2157" s="9">
        <f>+IFERROR(VLOOKUP(Tabla3[[#This Row],[Column14]],Tabla4[[NIT]:[TOTAL CREDITO]],6,FALSE),0)</f>
        <v>0</v>
      </c>
      <c r="S215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7" s="5"/>
      <c r="AL2157"/>
    </row>
    <row r="2158" spans="1:38" ht="15" customHeight="1">
      <c r="A2158" s="18"/>
      <c r="B2158" s="19"/>
      <c r="C2158" s="18"/>
      <c r="D2158" s="18"/>
      <c r="E2158" s="18"/>
      <c r="F2158" s="18"/>
      <c r="G2158" s="18"/>
      <c r="H2158" s="18"/>
      <c r="I2158" s="18"/>
      <c r="J2158" s="18"/>
      <c r="K2158" s="18"/>
      <c r="L2158" s="19"/>
      <c r="M2158" s="18"/>
      <c r="N2158" s="18"/>
      <c r="O2158" s="20"/>
      <c r="P2158" s="7"/>
      <c r="Q2158" s="12">
        <f>+IF(IFERROR(VLOOKUP(Tabla3[[#This Row],[Column14]],Tabla4[[NIT]:[TOTAL CREDITO]],3,FALSE),0)="",0,IFERROR(VLOOKUP(Tabla3[[#This Row],[Column14]],Tabla4[[NIT]:[TOTAL CREDITO]],3,FALSE),0))</f>
        <v>0</v>
      </c>
      <c r="R2158" s="9">
        <f>+IFERROR(VLOOKUP(Tabla3[[#This Row],[Column14]],Tabla4[[NIT]:[TOTAL CREDITO]],6,FALSE),0)</f>
        <v>0</v>
      </c>
      <c r="S215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8" s="5"/>
      <c r="AL2158"/>
    </row>
    <row r="2159" spans="1:38" ht="15" customHeight="1">
      <c r="A2159" s="18"/>
      <c r="B2159" s="19"/>
      <c r="C2159" s="18"/>
      <c r="D2159" s="18"/>
      <c r="E2159" s="18"/>
      <c r="F2159" s="18"/>
      <c r="G2159" s="18"/>
      <c r="H2159" s="18"/>
      <c r="I2159" s="18"/>
      <c r="J2159" s="18"/>
      <c r="K2159" s="18"/>
      <c r="L2159" s="19"/>
      <c r="M2159" s="18"/>
      <c r="N2159" s="18"/>
      <c r="O2159" s="20"/>
      <c r="P2159" s="7"/>
      <c r="Q2159" s="12">
        <f>+IF(IFERROR(VLOOKUP(Tabla3[[#This Row],[Column14]],Tabla4[[NIT]:[TOTAL CREDITO]],3,FALSE),0)="",0,IFERROR(VLOOKUP(Tabla3[[#This Row],[Column14]],Tabla4[[NIT]:[TOTAL CREDITO]],3,FALSE),0))</f>
        <v>0</v>
      </c>
      <c r="R2159" s="9">
        <f>+IFERROR(VLOOKUP(Tabla3[[#This Row],[Column14]],Tabla4[[NIT]:[TOTAL CREDITO]],6,FALSE),0)</f>
        <v>0</v>
      </c>
      <c r="S215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59" s="5"/>
      <c r="AL2159"/>
    </row>
    <row r="2160" spans="1:38" ht="15" customHeight="1">
      <c r="A2160" s="18"/>
      <c r="B2160" s="19"/>
      <c r="C2160" s="18"/>
      <c r="D2160" s="18"/>
      <c r="E2160" s="18"/>
      <c r="F2160" s="18"/>
      <c r="G2160" s="18"/>
      <c r="H2160" s="18"/>
      <c r="I2160" s="18"/>
      <c r="J2160" s="18"/>
      <c r="K2160" s="18"/>
      <c r="L2160" s="19"/>
      <c r="M2160" s="18"/>
      <c r="N2160" s="18"/>
      <c r="O2160" s="20"/>
      <c r="P2160" s="7"/>
      <c r="Q2160" s="12">
        <f>+IF(IFERROR(VLOOKUP(Tabla3[[#This Row],[Column14]],Tabla4[[NIT]:[TOTAL CREDITO]],3,FALSE),0)="",0,IFERROR(VLOOKUP(Tabla3[[#This Row],[Column14]],Tabla4[[NIT]:[TOTAL CREDITO]],3,FALSE),0))</f>
        <v>0</v>
      </c>
      <c r="R2160" s="9">
        <f>+IFERROR(VLOOKUP(Tabla3[[#This Row],[Column14]],Tabla4[[NIT]:[TOTAL CREDITO]],6,FALSE),0)</f>
        <v>0</v>
      </c>
      <c r="S216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0" s="5"/>
      <c r="AL2160"/>
    </row>
    <row r="2161" spans="1:38" ht="15" customHeight="1">
      <c r="A2161" s="18"/>
      <c r="B2161" s="19"/>
      <c r="C2161" s="18"/>
      <c r="D2161" s="18"/>
      <c r="E2161" s="18"/>
      <c r="F2161" s="18"/>
      <c r="G2161" s="18"/>
      <c r="H2161" s="18"/>
      <c r="I2161" s="18"/>
      <c r="J2161" s="18"/>
      <c r="K2161" s="18"/>
      <c r="L2161" s="19"/>
      <c r="M2161" s="18"/>
      <c r="N2161" s="18"/>
      <c r="O2161" s="20"/>
      <c r="P2161" s="7"/>
      <c r="Q2161" s="12">
        <f>+IF(IFERROR(VLOOKUP(Tabla3[[#This Row],[Column14]],Tabla4[[NIT]:[TOTAL CREDITO]],3,FALSE),0)="",0,IFERROR(VLOOKUP(Tabla3[[#This Row],[Column14]],Tabla4[[NIT]:[TOTAL CREDITO]],3,FALSE),0))</f>
        <v>0</v>
      </c>
      <c r="R2161" s="9">
        <f>+IFERROR(VLOOKUP(Tabla3[[#This Row],[Column14]],Tabla4[[NIT]:[TOTAL CREDITO]],6,FALSE),0)</f>
        <v>0</v>
      </c>
      <c r="S216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1" s="5"/>
      <c r="AL2161"/>
    </row>
    <row r="2162" spans="1:38" ht="15" customHeight="1">
      <c r="A2162" s="18"/>
      <c r="B2162" s="19"/>
      <c r="C2162" s="18"/>
      <c r="D2162" s="18"/>
      <c r="E2162" s="18"/>
      <c r="F2162" s="18"/>
      <c r="G2162" s="18"/>
      <c r="H2162" s="18"/>
      <c r="I2162" s="18"/>
      <c r="J2162" s="18"/>
      <c r="K2162" s="18"/>
      <c r="L2162" s="19"/>
      <c r="M2162" s="18"/>
      <c r="N2162" s="18"/>
      <c r="O2162" s="20"/>
      <c r="P2162" s="7"/>
      <c r="Q2162" s="12">
        <f>+IF(IFERROR(VLOOKUP(Tabla3[[#This Row],[Column14]],Tabla4[[NIT]:[TOTAL CREDITO]],3,FALSE),0)="",0,IFERROR(VLOOKUP(Tabla3[[#This Row],[Column14]],Tabla4[[NIT]:[TOTAL CREDITO]],3,FALSE),0))</f>
        <v>0</v>
      </c>
      <c r="R2162" s="9">
        <f>+IFERROR(VLOOKUP(Tabla3[[#This Row],[Column14]],Tabla4[[NIT]:[TOTAL CREDITO]],6,FALSE),0)</f>
        <v>0</v>
      </c>
      <c r="S216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2" s="5"/>
      <c r="AL2162"/>
    </row>
    <row r="2163" spans="1:38" ht="15" customHeight="1">
      <c r="A2163" s="18"/>
      <c r="B2163" s="19"/>
      <c r="C2163" s="18"/>
      <c r="D2163" s="18"/>
      <c r="E2163" s="18"/>
      <c r="F2163" s="18"/>
      <c r="G2163" s="18"/>
      <c r="H2163" s="18"/>
      <c r="I2163" s="18"/>
      <c r="J2163" s="18"/>
      <c r="K2163" s="18"/>
      <c r="L2163" s="19"/>
      <c r="M2163" s="18"/>
      <c r="N2163" s="18"/>
      <c r="O2163" s="20"/>
      <c r="P2163" s="7"/>
      <c r="Q2163" s="12">
        <f>+IF(IFERROR(VLOOKUP(Tabla3[[#This Row],[Column14]],Tabla4[[NIT]:[TOTAL CREDITO]],3,FALSE),0)="",0,IFERROR(VLOOKUP(Tabla3[[#This Row],[Column14]],Tabla4[[NIT]:[TOTAL CREDITO]],3,FALSE),0))</f>
        <v>0</v>
      </c>
      <c r="R2163" s="9">
        <f>+IFERROR(VLOOKUP(Tabla3[[#This Row],[Column14]],Tabla4[[NIT]:[TOTAL CREDITO]],6,FALSE),0)</f>
        <v>0</v>
      </c>
      <c r="S216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3" s="5"/>
      <c r="AL2163"/>
    </row>
    <row r="2164" spans="1:38" ht="15" customHeight="1">
      <c r="A2164" s="18"/>
      <c r="B2164" s="19"/>
      <c r="C2164" s="18"/>
      <c r="D2164" s="18"/>
      <c r="E2164" s="18"/>
      <c r="F2164" s="18"/>
      <c r="G2164" s="18"/>
      <c r="H2164" s="18"/>
      <c r="I2164" s="18"/>
      <c r="J2164" s="18"/>
      <c r="K2164" s="18"/>
      <c r="L2164" s="19"/>
      <c r="M2164" s="18"/>
      <c r="N2164" s="18"/>
      <c r="O2164" s="20"/>
      <c r="P2164" s="7"/>
      <c r="Q2164" s="12">
        <f>+IF(IFERROR(VLOOKUP(Tabla3[[#This Row],[Column14]],Tabla4[[NIT]:[TOTAL CREDITO]],3,FALSE),0)="",0,IFERROR(VLOOKUP(Tabla3[[#This Row],[Column14]],Tabla4[[NIT]:[TOTAL CREDITO]],3,FALSE),0))</f>
        <v>0</v>
      </c>
      <c r="R2164" s="9">
        <f>+IFERROR(VLOOKUP(Tabla3[[#This Row],[Column14]],Tabla4[[NIT]:[TOTAL CREDITO]],6,FALSE),0)</f>
        <v>0</v>
      </c>
      <c r="S216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4" s="5"/>
      <c r="AL2164"/>
    </row>
    <row r="2165" spans="1:38" ht="15" customHeight="1">
      <c r="A2165" s="18"/>
      <c r="B2165" s="19"/>
      <c r="C2165" s="18"/>
      <c r="D2165" s="18"/>
      <c r="E2165" s="18"/>
      <c r="F2165" s="18"/>
      <c r="G2165" s="18"/>
      <c r="H2165" s="18"/>
      <c r="I2165" s="18"/>
      <c r="J2165" s="18"/>
      <c r="K2165" s="18"/>
      <c r="L2165" s="19"/>
      <c r="M2165" s="18"/>
      <c r="N2165" s="18"/>
      <c r="O2165" s="20"/>
      <c r="P2165" s="7"/>
      <c r="Q2165" s="12">
        <f>+IF(IFERROR(VLOOKUP(Tabla3[[#This Row],[Column14]],Tabla4[[NIT]:[TOTAL CREDITO]],3,FALSE),0)="",0,IFERROR(VLOOKUP(Tabla3[[#This Row],[Column14]],Tabla4[[NIT]:[TOTAL CREDITO]],3,FALSE),0))</f>
        <v>0</v>
      </c>
      <c r="R2165" s="9">
        <f>+IFERROR(VLOOKUP(Tabla3[[#This Row],[Column14]],Tabla4[[NIT]:[TOTAL CREDITO]],6,FALSE),0)</f>
        <v>0</v>
      </c>
      <c r="S216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5" s="5"/>
      <c r="AL2165"/>
    </row>
    <row r="2166" spans="1:38" ht="15" customHeight="1">
      <c r="A2166" s="18"/>
      <c r="B2166" s="19"/>
      <c r="C2166" s="18"/>
      <c r="D2166" s="18"/>
      <c r="E2166" s="18"/>
      <c r="F2166" s="18"/>
      <c r="G2166" s="18"/>
      <c r="H2166" s="18"/>
      <c r="I2166" s="18"/>
      <c r="J2166" s="18"/>
      <c r="K2166" s="18"/>
      <c r="L2166" s="19"/>
      <c r="M2166" s="18"/>
      <c r="N2166" s="18"/>
      <c r="O2166" s="20"/>
      <c r="P2166" s="7"/>
      <c r="Q2166" s="12">
        <f>+IF(IFERROR(VLOOKUP(Tabla3[[#This Row],[Column14]],Tabla4[[NIT]:[TOTAL CREDITO]],3,FALSE),0)="",0,IFERROR(VLOOKUP(Tabla3[[#This Row],[Column14]],Tabla4[[NIT]:[TOTAL CREDITO]],3,FALSE),0))</f>
        <v>0</v>
      </c>
      <c r="R2166" s="9">
        <f>+IFERROR(VLOOKUP(Tabla3[[#This Row],[Column14]],Tabla4[[NIT]:[TOTAL CREDITO]],6,FALSE),0)</f>
        <v>0</v>
      </c>
      <c r="S216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6" s="5"/>
      <c r="AL2166"/>
    </row>
    <row r="2167" spans="1:38" ht="15" customHeight="1">
      <c r="A2167" s="18"/>
      <c r="B2167" s="19"/>
      <c r="C2167" s="18"/>
      <c r="D2167" s="18"/>
      <c r="E2167" s="18"/>
      <c r="F2167" s="18"/>
      <c r="G2167" s="18"/>
      <c r="H2167" s="18"/>
      <c r="I2167" s="18"/>
      <c r="J2167" s="18"/>
      <c r="K2167" s="18"/>
      <c r="L2167" s="19"/>
      <c r="M2167" s="18"/>
      <c r="N2167" s="18"/>
      <c r="O2167" s="20"/>
      <c r="P2167" s="7"/>
      <c r="Q2167" s="12">
        <f>+IF(IFERROR(VLOOKUP(Tabla3[[#This Row],[Column14]],Tabla4[[NIT]:[TOTAL CREDITO]],3,FALSE),0)="",0,IFERROR(VLOOKUP(Tabla3[[#This Row],[Column14]],Tabla4[[NIT]:[TOTAL CREDITO]],3,FALSE),0))</f>
        <v>0</v>
      </c>
      <c r="R2167" s="9">
        <f>+IFERROR(VLOOKUP(Tabla3[[#This Row],[Column14]],Tabla4[[NIT]:[TOTAL CREDITO]],6,FALSE),0)</f>
        <v>0</v>
      </c>
      <c r="S216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7" s="5"/>
      <c r="AL2167"/>
    </row>
    <row r="2168" spans="1:38" ht="15" customHeight="1">
      <c r="A2168" s="18"/>
      <c r="B2168" s="19"/>
      <c r="C2168" s="18"/>
      <c r="D2168" s="18"/>
      <c r="E2168" s="18"/>
      <c r="F2168" s="18"/>
      <c r="G2168" s="18"/>
      <c r="H2168" s="18"/>
      <c r="I2168" s="18"/>
      <c r="J2168" s="18"/>
      <c r="K2168" s="18"/>
      <c r="L2168" s="19"/>
      <c r="M2168" s="18"/>
      <c r="N2168" s="18"/>
      <c r="O2168" s="20"/>
      <c r="P2168" s="7"/>
      <c r="Q2168" s="12">
        <f>+IF(IFERROR(VLOOKUP(Tabla3[[#This Row],[Column14]],Tabla4[[NIT]:[TOTAL CREDITO]],3,FALSE),0)="",0,IFERROR(VLOOKUP(Tabla3[[#This Row],[Column14]],Tabla4[[NIT]:[TOTAL CREDITO]],3,FALSE),0))</f>
        <v>0</v>
      </c>
      <c r="R2168" s="9">
        <f>+IFERROR(VLOOKUP(Tabla3[[#This Row],[Column14]],Tabla4[[NIT]:[TOTAL CREDITO]],6,FALSE),0)</f>
        <v>0</v>
      </c>
      <c r="S2168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8" s="5"/>
      <c r="AL2168"/>
    </row>
    <row r="2169" spans="1:38" ht="15" customHeight="1">
      <c r="A2169" s="18"/>
      <c r="B2169" s="19"/>
      <c r="C2169" s="18"/>
      <c r="D2169" s="18"/>
      <c r="E2169" s="18"/>
      <c r="F2169" s="18"/>
      <c r="G2169" s="18"/>
      <c r="H2169" s="18"/>
      <c r="I2169" s="18"/>
      <c r="J2169" s="18"/>
      <c r="K2169" s="18"/>
      <c r="L2169" s="19"/>
      <c r="M2169" s="18"/>
      <c r="N2169" s="18"/>
      <c r="O2169" s="20"/>
      <c r="P2169" s="7"/>
      <c r="Q2169" s="12">
        <f>+IF(IFERROR(VLOOKUP(Tabla3[[#This Row],[Column14]],Tabla4[[NIT]:[TOTAL CREDITO]],3,FALSE),0)="",0,IFERROR(VLOOKUP(Tabla3[[#This Row],[Column14]],Tabla4[[NIT]:[TOTAL CREDITO]],3,FALSE),0))</f>
        <v>0</v>
      </c>
      <c r="R2169" s="9">
        <f>+IFERROR(VLOOKUP(Tabla3[[#This Row],[Column14]],Tabla4[[NIT]:[TOTAL CREDITO]],6,FALSE),0)</f>
        <v>0</v>
      </c>
      <c r="S2169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69" s="5"/>
      <c r="AL2169"/>
    </row>
    <row r="2170" spans="1:38" ht="15" customHeight="1">
      <c r="A2170" s="18"/>
      <c r="B2170" s="19"/>
      <c r="C2170" s="18"/>
      <c r="D2170" s="18"/>
      <c r="E2170" s="18"/>
      <c r="F2170" s="18"/>
      <c r="G2170" s="18"/>
      <c r="H2170" s="18"/>
      <c r="I2170" s="18"/>
      <c r="J2170" s="18"/>
      <c r="K2170" s="18"/>
      <c r="L2170" s="19"/>
      <c r="M2170" s="18"/>
      <c r="N2170" s="18"/>
      <c r="O2170" s="20"/>
      <c r="P2170" s="7"/>
      <c r="Q2170" s="12">
        <f>+IF(IFERROR(VLOOKUP(Tabla3[[#This Row],[Column14]],Tabla4[[NIT]:[TOTAL CREDITO]],3,FALSE),0)="",0,IFERROR(VLOOKUP(Tabla3[[#This Row],[Column14]],Tabla4[[NIT]:[TOTAL CREDITO]],3,FALSE),0))</f>
        <v>0</v>
      </c>
      <c r="R2170" s="9">
        <f>+IFERROR(VLOOKUP(Tabla3[[#This Row],[Column14]],Tabla4[[NIT]:[TOTAL CREDITO]],6,FALSE),0)</f>
        <v>0</v>
      </c>
      <c r="S2170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0" s="5"/>
      <c r="AL2170"/>
    </row>
    <row r="2171" spans="1:38" ht="15" customHeight="1">
      <c r="A2171" s="18"/>
      <c r="B2171" s="19"/>
      <c r="C2171" s="18"/>
      <c r="D2171" s="18"/>
      <c r="E2171" s="18"/>
      <c r="F2171" s="18"/>
      <c r="G2171" s="18"/>
      <c r="H2171" s="18"/>
      <c r="I2171" s="18"/>
      <c r="J2171" s="18"/>
      <c r="K2171" s="18"/>
      <c r="L2171" s="19"/>
      <c r="M2171" s="18"/>
      <c r="N2171" s="18"/>
      <c r="O2171" s="20"/>
      <c r="P2171" s="7"/>
      <c r="Q2171" s="12">
        <f>+IF(IFERROR(VLOOKUP(Tabla3[[#This Row],[Column14]],Tabla4[[NIT]:[TOTAL CREDITO]],3,FALSE),0)="",0,IFERROR(VLOOKUP(Tabla3[[#This Row],[Column14]],Tabla4[[NIT]:[TOTAL CREDITO]],3,FALSE),0))</f>
        <v>0</v>
      </c>
      <c r="R2171" s="9">
        <f>+IFERROR(VLOOKUP(Tabla3[[#This Row],[Column14]],Tabla4[[NIT]:[TOTAL CREDITO]],6,FALSE),0)</f>
        <v>0</v>
      </c>
      <c r="S2171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1" s="5"/>
      <c r="AL2171"/>
    </row>
    <row r="2172" spans="1:38" ht="15" customHeight="1">
      <c r="A2172" s="18"/>
      <c r="B2172" s="19"/>
      <c r="C2172" s="18"/>
      <c r="D2172" s="18"/>
      <c r="E2172" s="18"/>
      <c r="F2172" s="18"/>
      <c r="G2172" s="18"/>
      <c r="H2172" s="18"/>
      <c r="I2172" s="18"/>
      <c r="J2172" s="18"/>
      <c r="K2172" s="18"/>
      <c r="L2172" s="19"/>
      <c r="M2172" s="18"/>
      <c r="N2172" s="18"/>
      <c r="O2172" s="20"/>
      <c r="P2172" s="7"/>
      <c r="Q2172" s="12">
        <f>+IF(IFERROR(VLOOKUP(Tabla3[[#This Row],[Column14]],Tabla4[[NIT]:[TOTAL CREDITO]],3,FALSE),0)="",0,IFERROR(VLOOKUP(Tabla3[[#This Row],[Column14]],Tabla4[[NIT]:[TOTAL CREDITO]],3,FALSE),0))</f>
        <v>0</v>
      </c>
      <c r="R2172" s="9">
        <f>+IFERROR(VLOOKUP(Tabla3[[#This Row],[Column14]],Tabla4[[NIT]:[TOTAL CREDITO]],6,FALSE),0)</f>
        <v>0</v>
      </c>
      <c r="S2172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2" s="5"/>
      <c r="AL2172"/>
    </row>
    <row r="2173" spans="1:38" ht="15" customHeight="1">
      <c r="A2173" s="18"/>
      <c r="B2173" s="19"/>
      <c r="C2173" s="18"/>
      <c r="D2173" s="18"/>
      <c r="E2173" s="18"/>
      <c r="F2173" s="18"/>
      <c r="G2173" s="18"/>
      <c r="H2173" s="18"/>
      <c r="I2173" s="18"/>
      <c r="J2173" s="18"/>
      <c r="K2173" s="18"/>
      <c r="L2173" s="19"/>
      <c r="M2173" s="18"/>
      <c r="N2173" s="18"/>
      <c r="O2173" s="20"/>
      <c r="P2173" s="7"/>
      <c r="Q2173" s="12">
        <f>+IF(IFERROR(VLOOKUP(Tabla3[[#This Row],[Column14]],Tabla4[[NIT]:[TOTAL CREDITO]],3,FALSE),0)="",0,IFERROR(VLOOKUP(Tabla3[[#This Row],[Column14]],Tabla4[[NIT]:[TOTAL CREDITO]],3,FALSE),0))</f>
        <v>0</v>
      </c>
      <c r="R2173" s="9">
        <f>+IFERROR(VLOOKUP(Tabla3[[#This Row],[Column14]],Tabla4[[NIT]:[TOTAL CREDITO]],6,FALSE),0)</f>
        <v>0</v>
      </c>
      <c r="S2173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3" s="5"/>
      <c r="AL2173"/>
    </row>
    <row r="2174" spans="1:38" ht="15" customHeight="1">
      <c r="A2174" s="18"/>
      <c r="B2174" s="19"/>
      <c r="C2174" s="18"/>
      <c r="D2174" s="18"/>
      <c r="E2174" s="18"/>
      <c r="F2174" s="18"/>
      <c r="G2174" s="18"/>
      <c r="H2174" s="18"/>
      <c r="I2174" s="18"/>
      <c r="J2174" s="18"/>
      <c r="K2174" s="18"/>
      <c r="L2174" s="19"/>
      <c r="M2174" s="18"/>
      <c r="N2174" s="18"/>
      <c r="O2174" s="20"/>
      <c r="P2174" s="7"/>
      <c r="Q2174" s="12">
        <f>+IF(IFERROR(VLOOKUP(Tabla3[[#This Row],[Column14]],Tabla4[[NIT]:[TOTAL CREDITO]],3,FALSE),0)="",0,IFERROR(VLOOKUP(Tabla3[[#This Row],[Column14]],Tabla4[[NIT]:[TOTAL CREDITO]],3,FALSE),0))</f>
        <v>0</v>
      </c>
      <c r="R2174" s="9">
        <f>+IFERROR(VLOOKUP(Tabla3[[#This Row],[Column14]],Tabla4[[NIT]:[TOTAL CREDITO]],6,FALSE),0)</f>
        <v>0</v>
      </c>
      <c r="S2174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4" s="5"/>
      <c r="AL2174"/>
    </row>
    <row r="2175" spans="1:38" ht="15" customHeight="1">
      <c r="A2175" s="18"/>
      <c r="B2175" s="19"/>
      <c r="C2175" s="18"/>
      <c r="D2175" s="18"/>
      <c r="E2175" s="18"/>
      <c r="F2175" s="18"/>
      <c r="G2175" s="18"/>
      <c r="H2175" s="18"/>
      <c r="I2175" s="18"/>
      <c r="J2175" s="18"/>
      <c r="K2175" s="18"/>
      <c r="L2175" s="19"/>
      <c r="M2175" s="18"/>
      <c r="N2175" s="18"/>
      <c r="O2175" s="20"/>
      <c r="P2175" s="7"/>
      <c r="Q2175" s="12">
        <f>+IF(IFERROR(VLOOKUP(Tabla3[[#This Row],[Column14]],Tabla4[[NIT]:[TOTAL CREDITO]],3,FALSE),0)="",0,IFERROR(VLOOKUP(Tabla3[[#This Row],[Column14]],Tabla4[[NIT]:[TOTAL CREDITO]],3,FALSE),0))</f>
        <v>0</v>
      </c>
      <c r="R2175" s="9">
        <f>+IFERROR(VLOOKUP(Tabla3[[#This Row],[Column14]],Tabla4[[NIT]:[TOTAL CREDITO]],6,FALSE),0)</f>
        <v>0</v>
      </c>
      <c r="S2175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5" s="5"/>
      <c r="AL2175"/>
    </row>
    <row r="2176" spans="1:38" ht="15" customHeight="1">
      <c r="A2176" s="18"/>
      <c r="B2176" s="19"/>
      <c r="C2176" s="18"/>
      <c r="D2176" s="18"/>
      <c r="E2176" s="18"/>
      <c r="F2176" s="18"/>
      <c r="G2176" s="18"/>
      <c r="H2176" s="18"/>
      <c r="I2176" s="18"/>
      <c r="J2176" s="18"/>
      <c r="K2176" s="18"/>
      <c r="L2176" s="19"/>
      <c r="M2176" s="18"/>
      <c r="N2176" s="18"/>
      <c r="O2176" s="20"/>
      <c r="P2176" s="7"/>
      <c r="Q2176" s="12">
        <f>+IF(IFERROR(VLOOKUP(Tabla3[[#This Row],[Column14]],Tabla4[[NIT]:[TOTAL CREDITO]],3,FALSE),0)="",0,IFERROR(VLOOKUP(Tabla3[[#This Row],[Column14]],Tabla4[[NIT]:[TOTAL CREDITO]],3,FALSE),0))</f>
        <v>0</v>
      </c>
      <c r="R2176" s="9">
        <f>+IFERROR(VLOOKUP(Tabla3[[#This Row],[Column14]],Tabla4[[NIT]:[TOTAL CREDITO]],6,FALSE),0)</f>
        <v>0</v>
      </c>
      <c r="S2176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6" s="5"/>
      <c r="AL2176"/>
    </row>
    <row r="2177" spans="1:38" ht="15" customHeight="1">
      <c r="A2177" s="18"/>
      <c r="B2177" s="19"/>
      <c r="C2177" s="18"/>
      <c r="D2177" s="18"/>
      <c r="E2177" s="18"/>
      <c r="F2177" s="18"/>
      <c r="G2177" s="18"/>
      <c r="H2177" s="18"/>
      <c r="I2177" s="18"/>
      <c r="J2177" s="18"/>
      <c r="K2177" s="18"/>
      <c r="L2177" s="19"/>
      <c r="M2177" s="18"/>
      <c r="N2177" s="18"/>
      <c r="O2177" s="20"/>
      <c r="P2177" s="7"/>
      <c r="Q2177" s="12">
        <f>+IF(IFERROR(VLOOKUP(Tabla3[[#This Row],[Column14]],Tabla4[[NIT]:[TOTAL CREDITO]],3,FALSE),0)="",0,IFERROR(VLOOKUP(Tabla3[[#This Row],[Column14]],Tabla4[[NIT]:[TOTAL CREDITO]],3,FALSE),0))</f>
        <v>0</v>
      </c>
      <c r="R2177" s="9">
        <f>+IFERROR(VLOOKUP(Tabla3[[#This Row],[Column14]],Tabla4[[NIT]:[TOTAL CREDITO]],6,FALSE),0)</f>
        <v>0</v>
      </c>
      <c r="S2177" s="10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7" s="5"/>
      <c r="AL2177"/>
    </row>
    <row r="2178" spans="1:38" ht="15" customHeight="1">
      <c r="A2178" s="18"/>
      <c r="B2178" s="19"/>
      <c r="C2178" s="18"/>
      <c r="D2178" s="18"/>
      <c r="E2178" s="18"/>
      <c r="F2178" s="18"/>
      <c r="G2178" s="18"/>
      <c r="H2178" s="18"/>
      <c r="I2178" s="18"/>
      <c r="J2178" s="18"/>
      <c r="K2178" s="18"/>
      <c r="L2178" s="19"/>
      <c r="M2178" s="18"/>
      <c r="N2178" s="18"/>
      <c r="O2178" s="20"/>
      <c r="P2178" s="7"/>
      <c r="Q2178" s="12">
        <f>+IF(IFERROR(VLOOKUP(Tabla3[[#This Row],[Column14]],Tabla4[[NIT]:[TOTAL CREDITO]],3,FALSE),0)="",0,IFERROR(VLOOKUP(Tabla3[[#This Row],[Column14]],Tabla4[[NIT]:[TOTAL CREDITO]],3,FALSE),0))</f>
        <v>0</v>
      </c>
      <c r="R2178" s="9">
        <f>+IFERROR(VLOOKUP(Tabla3[[#This Row],[Column14]],Tabla4[[NIT]:[TOTAL CREDITO]],6,FALSE),0)</f>
        <v>0</v>
      </c>
      <c r="S2178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8" s="5"/>
      <c r="AL2178"/>
    </row>
    <row r="2179" spans="1:38" ht="15" customHeight="1">
      <c r="A2179" s="18"/>
      <c r="B2179" s="19"/>
      <c r="C2179" s="18"/>
      <c r="D2179" s="18"/>
      <c r="E2179" s="18"/>
      <c r="F2179" s="18"/>
      <c r="G2179" s="18"/>
      <c r="H2179" s="18"/>
      <c r="I2179" s="18"/>
      <c r="J2179" s="18"/>
      <c r="K2179" s="18"/>
      <c r="L2179" s="19"/>
      <c r="M2179" s="18"/>
      <c r="N2179" s="18"/>
      <c r="O2179" s="20"/>
      <c r="P2179" s="7"/>
      <c r="Q2179" s="12">
        <f>+IF(IFERROR(VLOOKUP(Tabla3[[#This Row],[Column14]],Tabla4[[NIT]:[TOTAL CREDITO]],3,FALSE),0)="",0,IFERROR(VLOOKUP(Tabla3[[#This Row],[Column14]],Tabla4[[NIT]:[TOTAL CREDITO]],3,FALSE),0))</f>
        <v>0</v>
      </c>
      <c r="R2179" s="9">
        <f>+IFERROR(VLOOKUP(Tabla3[[#This Row],[Column14]],Tabla4[[NIT]:[TOTAL CREDITO]],6,FALSE),0)</f>
        <v>0</v>
      </c>
      <c r="S2179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79" s="5"/>
      <c r="AL2179"/>
    </row>
    <row r="2180" spans="1:38" ht="15" customHeight="1">
      <c r="A2180" s="18"/>
      <c r="B2180" s="19"/>
      <c r="C2180" s="18"/>
      <c r="D2180" s="18"/>
      <c r="E2180" s="18"/>
      <c r="F2180" s="18"/>
      <c r="G2180" s="18"/>
      <c r="H2180" s="18"/>
      <c r="I2180" s="18"/>
      <c r="J2180" s="18"/>
      <c r="K2180" s="18"/>
      <c r="L2180" s="19"/>
      <c r="M2180" s="18"/>
      <c r="N2180" s="18"/>
      <c r="O2180" s="20"/>
      <c r="P2180" s="7"/>
      <c r="Q2180" s="12">
        <f>+IF(IFERROR(VLOOKUP(Tabla3[[#This Row],[Column14]],Tabla4[[NIT]:[TOTAL CREDITO]],3,FALSE),0)="",0,IFERROR(VLOOKUP(Tabla3[[#This Row],[Column14]],Tabla4[[NIT]:[TOTAL CREDITO]],3,FALSE),0))</f>
        <v>0</v>
      </c>
      <c r="R2180" s="9">
        <f>+IFERROR(VLOOKUP(Tabla3[[#This Row],[Column14]],Tabla4[[NIT]:[TOTAL CREDITO]],6,FALSE),0)</f>
        <v>0</v>
      </c>
      <c r="S2180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0" s="5"/>
      <c r="AL2180"/>
    </row>
    <row r="2181" spans="1:38" ht="15" customHeight="1">
      <c r="A2181" s="18"/>
      <c r="B2181" s="19"/>
      <c r="C2181" s="18"/>
      <c r="D2181" s="18"/>
      <c r="E2181" s="18"/>
      <c r="F2181" s="18"/>
      <c r="G2181" s="18"/>
      <c r="H2181" s="18"/>
      <c r="I2181" s="18"/>
      <c r="J2181" s="18"/>
      <c r="K2181" s="18"/>
      <c r="L2181" s="19"/>
      <c r="M2181" s="18"/>
      <c r="N2181" s="18"/>
      <c r="O2181" s="20"/>
      <c r="P2181" s="7"/>
      <c r="Q2181" s="12">
        <f>+IF(IFERROR(VLOOKUP(Tabla3[[#This Row],[Column14]],Tabla4[[NIT]:[TOTAL CREDITO]],3,FALSE),0)="",0,IFERROR(VLOOKUP(Tabla3[[#This Row],[Column14]],Tabla4[[NIT]:[TOTAL CREDITO]],3,FALSE),0))</f>
        <v>0</v>
      </c>
      <c r="R2181" s="9">
        <f>+IFERROR(VLOOKUP(Tabla3[[#This Row],[Column14]],Tabla4[[NIT]:[TOTAL CREDITO]],6,FALSE),0)</f>
        <v>0</v>
      </c>
      <c r="S2181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1" s="5"/>
      <c r="AL2181"/>
    </row>
    <row r="2182" spans="1:38" ht="15" customHeight="1">
      <c r="A2182" s="18"/>
      <c r="B2182" s="19"/>
      <c r="C2182" s="18"/>
      <c r="D2182" s="18"/>
      <c r="E2182" s="18"/>
      <c r="F2182" s="18"/>
      <c r="G2182" s="18"/>
      <c r="H2182" s="18"/>
      <c r="I2182" s="18"/>
      <c r="J2182" s="18"/>
      <c r="K2182" s="18"/>
      <c r="L2182" s="19"/>
      <c r="M2182" s="18"/>
      <c r="N2182" s="18"/>
      <c r="O2182" s="20"/>
      <c r="P2182" s="7"/>
      <c r="Q2182" s="12">
        <f>+IF(IFERROR(VLOOKUP(Tabla3[[#This Row],[Column14]],Tabla4[[NIT]:[TOTAL CREDITO]],3,FALSE),0)="",0,IFERROR(VLOOKUP(Tabla3[[#This Row],[Column14]],Tabla4[[NIT]:[TOTAL CREDITO]],3,FALSE),0))</f>
        <v>0</v>
      </c>
      <c r="R2182" s="9">
        <f>+IFERROR(VLOOKUP(Tabla3[[#This Row],[Column14]],Tabla4[[NIT]:[TOTAL CREDITO]],6,FALSE),0)</f>
        <v>0</v>
      </c>
      <c r="S2182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2" s="5"/>
      <c r="AL2182"/>
    </row>
    <row r="2183" spans="1:38" ht="15" customHeight="1">
      <c r="A2183" s="18"/>
      <c r="B2183" s="19"/>
      <c r="C2183" s="18"/>
      <c r="D2183" s="18"/>
      <c r="E2183" s="18"/>
      <c r="F2183" s="18"/>
      <c r="G2183" s="18"/>
      <c r="H2183" s="18"/>
      <c r="I2183" s="18"/>
      <c r="J2183" s="18"/>
      <c r="K2183" s="18"/>
      <c r="L2183" s="19"/>
      <c r="M2183" s="18"/>
      <c r="N2183" s="18"/>
      <c r="O2183" s="20"/>
      <c r="P2183" s="7"/>
      <c r="Q2183" s="12">
        <f>+IF(IFERROR(VLOOKUP(Tabla3[[#This Row],[Column14]],Tabla4[[NIT]:[TOTAL CREDITO]],3,FALSE),0)="",0,IFERROR(VLOOKUP(Tabla3[[#This Row],[Column14]],Tabla4[[NIT]:[TOTAL CREDITO]],3,FALSE),0))</f>
        <v>0</v>
      </c>
      <c r="R2183" s="9">
        <f>+IFERROR(VLOOKUP(Tabla3[[#This Row],[Column14]],Tabla4[[NIT]:[TOTAL CREDITO]],6,FALSE),0)</f>
        <v>0</v>
      </c>
      <c r="S2183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3" s="5"/>
      <c r="AL2183"/>
    </row>
    <row r="2184" spans="1:38" ht="15" customHeight="1">
      <c r="A2184" s="18"/>
      <c r="B2184" s="19"/>
      <c r="C2184" s="18"/>
      <c r="D2184" s="18"/>
      <c r="E2184" s="18"/>
      <c r="F2184" s="18"/>
      <c r="G2184" s="18"/>
      <c r="H2184" s="18"/>
      <c r="I2184" s="18"/>
      <c r="J2184" s="18"/>
      <c r="K2184" s="18"/>
      <c r="L2184" s="19"/>
      <c r="M2184" s="18"/>
      <c r="N2184" s="18"/>
      <c r="O2184" s="20"/>
      <c r="P2184" s="7"/>
      <c r="Q2184" s="12">
        <f>+IF(IFERROR(VLOOKUP(Tabla3[[#This Row],[Column14]],Tabla4[[NIT]:[TOTAL CREDITO]],3,FALSE),0)="",0,IFERROR(VLOOKUP(Tabla3[[#This Row],[Column14]],Tabla4[[NIT]:[TOTAL CREDITO]],3,FALSE),0))</f>
        <v>0</v>
      </c>
      <c r="R2184" s="9">
        <f>+IFERROR(VLOOKUP(Tabla3[[#This Row],[Column14]],Tabla4[[NIT]:[TOTAL CREDITO]],6,FALSE),0)</f>
        <v>0</v>
      </c>
      <c r="S2184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4" s="5"/>
      <c r="AL2184"/>
    </row>
    <row r="2185" spans="1:38" ht="15" customHeight="1">
      <c r="A2185" s="18"/>
      <c r="B2185" s="19"/>
      <c r="C2185" s="18"/>
      <c r="D2185" s="18"/>
      <c r="E2185" s="18"/>
      <c r="F2185" s="18"/>
      <c r="G2185" s="18"/>
      <c r="H2185" s="18"/>
      <c r="I2185" s="18"/>
      <c r="J2185" s="18"/>
      <c r="K2185" s="18"/>
      <c r="L2185" s="19"/>
      <c r="M2185" s="18"/>
      <c r="N2185" s="18"/>
      <c r="O2185" s="20"/>
      <c r="P2185" s="7"/>
      <c r="Q2185" s="12">
        <f>+IF(IFERROR(VLOOKUP(Tabla3[[#This Row],[Column14]],Tabla4[[NIT]:[TOTAL CREDITO]],3,FALSE),0)="",0,IFERROR(VLOOKUP(Tabla3[[#This Row],[Column14]],Tabla4[[NIT]:[TOTAL CREDITO]],3,FALSE),0))</f>
        <v>0</v>
      </c>
      <c r="R2185" s="9">
        <f>+IFERROR(VLOOKUP(Tabla3[[#This Row],[Column14]],Tabla4[[NIT]:[TOTAL CREDITO]],6,FALSE),0)</f>
        <v>0</v>
      </c>
      <c r="S2185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5" s="5"/>
      <c r="AL2185"/>
    </row>
    <row r="2186" spans="1:38" ht="15" customHeight="1">
      <c r="A2186" s="18"/>
      <c r="B2186" s="19"/>
      <c r="C2186" s="18"/>
      <c r="D2186" s="18"/>
      <c r="E2186" s="18"/>
      <c r="F2186" s="18"/>
      <c r="G2186" s="18"/>
      <c r="H2186" s="18"/>
      <c r="I2186" s="18"/>
      <c r="J2186" s="18"/>
      <c r="K2186" s="18"/>
      <c r="L2186" s="19"/>
      <c r="M2186" s="18"/>
      <c r="N2186" s="18"/>
      <c r="O2186" s="20"/>
      <c r="P2186" s="7"/>
      <c r="Q2186" s="12">
        <f>+IF(IFERROR(VLOOKUP(Tabla3[[#This Row],[Column14]],Tabla4[[NIT]:[TOTAL CREDITO]],3,FALSE),0)="",0,IFERROR(VLOOKUP(Tabla3[[#This Row],[Column14]],Tabla4[[NIT]:[TOTAL CREDITO]],3,FALSE),0))</f>
        <v>0</v>
      </c>
      <c r="R2186" s="9">
        <f>+IFERROR(VLOOKUP(Tabla3[[#This Row],[Column14]],Tabla4[[NIT]:[TOTAL CREDITO]],6,FALSE),0)</f>
        <v>0</v>
      </c>
      <c r="S2186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6" s="5"/>
      <c r="AL2186"/>
    </row>
    <row r="2187" spans="1:38" ht="15" customHeight="1">
      <c r="A2187" s="18"/>
      <c r="B2187" s="19"/>
      <c r="C2187" s="18"/>
      <c r="D2187" s="18"/>
      <c r="E2187" s="18"/>
      <c r="F2187" s="18"/>
      <c r="G2187" s="18"/>
      <c r="H2187" s="18"/>
      <c r="I2187" s="18"/>
      <c r="J2187" s="18"/>
      <c r="K2187" s="18"/>
      <c r="L2187" s="19"/>
      <c r="M2187" s="18"/>
      <c r="N2187" s="18"/>
      <c r="O2187" s="20"/>
      <c r="P2187" s="7"/>
      <c r="Q2187" s="12">
        <f>+IF(IFERROR(VLOOKUP(Tabla3[[#This Row],[Column14]],Tabla4[[NIT]:[TOTAL CREDITO]],3,FALSE),0)="",0,IFERROR(VLOOKUP(Tabla3[[#This Row],[Column14]],Tabla4[[NIT]:[TOTAL CREDITO]],3,FALSE),0))</f>
        <v>0</v>
      </c>
      <c r="R2187" s="9">
        <f>+IFERROR(VLOOKUP(Tabla3[[#This Row],[Column14]],Tabla4[[NIT]:[TOTAL CREDITO]],6,FALSE),0)</f>
        <v>0</v>
      </c>
      <c r="S2187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7" s="5"/>
      <c r="AL2187"/>
    </row>
    <row r="2188" spans="1:38" ht="15" customHeight="1">
      <c r="A2188" s="18"/>
      <c r="B2188" s="19"/>
      <c r="C2188" s="18"/>
      <c r="D2188" s="18"/>
      <c r="E2188" s="18"/>
      <c r="F2188" s="18"/>
      <c r="G2188" s="18"/>
      <c r="H2188" s="18"/>
      <c r="I2188" s="18"/>
      <c r="J2188" s="18"/>
      <c r="K2188" s="18"/>
      <c r="L2188" s="19"/>
      <c r="M2188" s="18"/>
      <c r="N2188" s="18"/>
      <c r="O2188" s="20"/>
      <c r="P2188" s="7"/>
      <c r="Q2188" s="12">
        <f>+IF(IFERROR(VLOOKUP(Tabla3[[#This Row],[Column14]],Tabla4[[NIT]:[TOTAL CREDITO]],3,FALSE),0)="",0,IFERROR(VLOOKUP(Tabla3[[#This Row],[Column14]],Tabla4[[NIT]:[TOTAL CREDITO]],3,FALSE),0))</f>
        <v>0</v>
      </c>
      <c r="R2188" s="9">
        <f>+IFERROR(VLOOKUP(Tabla3[[#This Row],[Column14]],Tabla4[[NIT]:[TOTAL CREDITO]],6,FALSE),0)</f>
        <v>0</v>
      </c>
      <c r="S2188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8" s="5"/>
      <c r="AL2188"/>
    </row>
    <row r="2189" spans="1:38" ht="15" customHeight="1">
      <c r="A2189" s="18"/>
      <c r="B2189" s="19"/>
      <c r="C2189" s="18"/>
      <c r="D2189" s="18"/>
      <c r="E2189" s="18"/>
      <c r="F2189" s="18"/>
      <c r="G2189" s="18"/>
      <c r="H2189" s="18"/>
      <c r="I2189" s="18"/>
      <c r="J2189" s="18"/>
      <c r="K2189" s="18"/>
      <c r="L2189" s="19"/>
      <c r="M2189" s="18"/>
      <c r="N2189" s="18"/>
      <c r="O2189" s="20"/>
      <c r="P2189" s="7"/>
      <c r="Q2189" s="12">
        <f>+IF(IFERROR(VLOOKUP(Tabla3[[#This Row],[Column14]],Tabla4[[NIT]:[TOTAL CREDITO]],3,FALSE),0)="",0,IFERROR(VLOOKUP(Tabla3[[#This Row],[Column14]],Tabla4[[NIT]:[TOTAL CREDITO]],3,FALSE),0))</f>
        <v>0</v>
      </c>
      <c r="R2189" s="9">
        <f>+IFERROR(VLOOKUP(Tabla3[[#This Row],[Column14]],Tabla4[[NIT]:[TOTAL CREDITO]],6,FALSE),0)</f>
        <v>0</v>
      </c>
      <c r="S2189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89" s="5"/>
      <c r="AL2189"/>
    </row>
    <row r="2190" spans="1:38" ht="15" customHeight="1">
      <c r="A2190" s="18"/>
      <c r="B2190" s="19"/>
      <c r="C2190" s="18"/>
      <c r="D2190" s="18"/>
      <c r="E2190" s="18"/>
      <c r="F2190" s="18"/>
      <c r="G2190" s="18"/>
      <c r="H2190" s="18"/>
      <c r="I2190" s="18"/>
      <c r="J2190" s="18"/>
      <c r="K2190" s="18"/>
      <c r="L2190" s="19"/>
      <c r="M2190" s="18"/>
      <c r="N2190" s="18"/>
      <c r="O2190" s="20"/>
      <c r="P2190" s="7"/>
      <c r="Q2190" s="12">
        <f>+IF(IFERROR(VLOOKUP(Tabla3[[#This Row],[Column14]],Tabla4[[NIT]:[TOTAL CREDITO]],3,FALSE),0)="",0,IFERROR(VLOOKUP(Tabla3[[#This Row],[Column14]],Tabla4[[NIT]:[TOTAL CREDITO]],3,FALSE),0))</f>
        <v>0</v>
      </c>
      <c r="R2190" s="9">
        <f>+IFERROR(VLOOKUP(Tabla3[[#This Row],[Column14]],Tabla4[[NIT]:[TOTAL CREDITO]],6,FALSE),0)</f>
        <v>0</v>
      </c>
      <c r="S2190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90" s="5"/>
      <c r="AL2190"/>
    </row>
    <row r="2191" spans="1:38" ht="15" customHeight="1">
      <c r="A2191" s="18"/>
      <c r="B2191" s="19"/>
      <c r="C2191" s="18"/>
      <c r="D2191" s="18"/>
      <c r="E2191" s="18"/>
      <c r="F2191" s="18"/>
      <c r="G2191" s="18"/>
      <c r="H2191" s="18"/>
      <c r="I2191" s="18"/>
      <c r="J2191" s="18"/>
      <c r="K2191" s="18"/>
      <c r="L2191" s="19"/>
      <c r="M2191" s="18"/>
      <c r="N2191" s="18"/>
      <c r="O2191" s="20"/>
      <c r="P2191" s="7"/>
      <c r="Q2191" s="12">
        <f>+IF(IFERROR(VLOOKUP(Tabla3[[#This Row],[Column14]],Tabla4[[NIT]:[TOTAL CREDITO]],3,FALSE),0)="",0,IFERROR(VLOOKUP(Tabla3[[#This Row],[Column14]],Tabla4[[NIT]:[TOTAL CREDITO]],3,FALSE),0))</f>
        <v>0</v>
      </c>
      <c r="R2191" s="9">
        <f>+IFERROR(VLOOKUP(Tabla3[[#This Row],[Column14]],Tabla4[[NIT]:[TOTAL CREDITO]],6,FALSE),0)</f>
        <v>0</v>
      </c>
      <c r="S2191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91" s="5"/>
      <c r="AL2191"/>
    </row>
    <row r="2192" spans="1:38" ht="15" customHeight="1">
      <c r="A2192" s="18"/>
      <c r="B2192" s="19"/>
      <c r="C2192" s="18"/>
      <c r="D2192" s="18"/>
      <c r="E2192" s="18"/>
      <c r="F2192" s="18"/>
      <c r="G2192" s="18"/>
      <c r="H2192" s="18"/>
      <c r="I2192" s="18"/>
      <c r="J2192" s="18"/>
      <c r="K2192" s="18"/>
      <c r="L2192" s="19"/>
      <c r="M2192" s="18"/>
      <c r="N2192" s="18"/>
      <c r="O2192" s="20"/>
      <c r="P2192" s="7"/>
      <c r="Q2192" s="12">
        <f>+IF(IFERROR(VLOOKUP(Tabla3[[#This Row],[Column14]],Tabla4[[NIT]:[TOTAL CREDITO]],3,FALSE),0)="",0,IFERROR(VLOOKUP(Tabla3[[#This Row],[Column14]],Tabla4[[NIT]:[TOTAL CREDITO]],3,FALSE),0))</f>
        <v>0</v>
      </c>
      <c r="R2192" s="9">
        <f>+IFERROR(VLOOKUP(Tabla3[[#This Row],[Column14]],Tabla4[[NIT]:[TOTAL CREDITO]],6,FALSE),0)</f>
        <v>0</v>
      </c>
      <c r="S2192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92" s="5"/>
      <c r="AL2192"/>
    </row>
    <row r="2193" spans="1:38" ht="15" customHeight="1">
      <c r="A2193" s="18"/>
      <c r="B2193" s="19"/>
      <c r="C2193" s="18"/>
      <c r="D2193" s="18"/>
      <c r="E2193" s="18"/>
      <c r="F2193" s="18"/>
      <c r="G2193" s="18"/>
      <c r="H2193" s="18"/>
      <c r="I2193" s="18"/>
      <c r="J2193" s="18"/>
      <c r="K2193" s="18"/>
      <c r="L2193" s="19"/>
      <c r="M2193" s="18"/>
      <c r="N2193" s="18"/>
      <c r="O2193" s="20"/>
      <c r="P2193" s="7"/>
      <c r="Q2193" s="12">
        <f>+IF(IFERROR(VLOOKUP(Tabla3[[#This Row],[Column14]],Tabla4[[NIT]:[TOTAL CREDITO]],3,FALSE),0)="",0,IFERROR(VLOOKUP(Tabla3[[#This Row],[Column14]],Tabla4[[NIT]:[TOTAL CREDITO]],3,FALSE),0))</f>
        <v>0</v>
      </c>
      <c r="R2193" s="9">
        <f>+IFERROR(VLOOKUP(Tabla3[[#This Row],[Column14]],Tabla4[[NIT]:[TOTAL CREDITO]],6,FALSE),0)</f>
        <v>0</v>
      </c>
      <c r="S2193" s="8" t="str">
        <f>IF(IF(Tabla3[[#This Row],[Column5]]="CONC - CONCESIONARIOS",TRUE,IF(OR(Tabla3[[#This Row],[Column17]]="FACTURAS VENCIDAS",Tabla3[[#This Row],[Column17]]="NO TIENE CUPO"),FALSE,OR(Tabla3[[#This Row],[Column18]]&gt;=3000000,Tabla3[[#This Row],[Column17]]&gt;=3000000))),"Si","No")</f>
        <v>No</v>
      </c>
      <c r="T2193" s="5"/>
      <c r="AL2193"/>
    </row>
    <row r="2194" spans="1:38" s="5" customFormat="1">
      <c r="A2194" s="50"/>
      <c r="B2194" s="50"/>
      <c r="C2194" s="50"/>
      <c r="D2194" s="50"/>
      <c r="E2194" s="50"/>
      <c r="F2194" s="50"/>
      <c r="G2194" s="50"/>
      <c r="H2194" s="71"/>
      <c r="I2194" s="50"/>
      <c r="J2194" s="50"/>
      <c r="K2194" s="50"/>
      <c r="L2194" s="71"/>
      <c r="M2194" s="50"/>
      <c r="N2194" s="50"/>
      <c r="O2194" s="50"/>
      <c r="P2194" s="50"/>
      <c r="Q2194" s="71"/>
      <c r="R2194" s="50"/>
      <c r="S2194" s="50"/>
      <c r="T2194" s="50"/>
    </row>
    <row r="2195" spans="1:38" s="5" customFormat="1">
      <c r="A2195" s="50"/>
      <c r="B2195" s="50"/>
      <c r="C2195" s="50"/>
      <c r="D2195" s="50"/>
      <c r="E2195" s="50"/>
      <c r="F2195" s="50"/>
      <c r="G2195" s="50"/>
      <c r="H2195" s="71"/>
      <c r="I2195" s="50"/>
      <c r="J2195" s="50"/>
      <c r="K2195" s="50"/>
      <c r="L2195" s="71"/>
      <c r="M2195" s="50"/>
      <c r="N2195" s="50"/>
      <c r="O2195" s="50"/>
      <c r="P2195" s="50"/>
      <c r="Q2195" s="71"/>
      <c r="R2195" s="50"/>
      <c r="S2195" s="50"/>
      <c r="T2195" s="50"/>
    </row>
    <row r="2196" spans="1:38" s="5" customFormat="1">
      <c r="A2196" s="50"/>
      <c r="B2196" s="50"/>
      <c r="C2196" s="50"/>
      <c r="D2196" s="50"/>
      <c r="E2196" s="50"/>
      <c r="F2196" s="50"/>
      <c r="G2196" s="50"/>
      <c r="H2196" s="71"/>
      <c r="I2196" s="50"/>
      <c r="J2196" s="50"/>
      <c r="K2196" s="50"/>
      <c r="L2196" s="71"/>
      <c r="M2196" s="50"/>
      <c r="N2196" s="50"/>
      <c r="O2196" s="50"/>
      <c r="P2196" s="50"/>
      <c r="Q2196" s="71"/>
      <c r="R2196" s="50"/>
      <c r="S2196" s="50"/>
      <c r="T2196" s="50"/>
    </row>
    <row r="2197" spans="1:38" s="5" customFormat="1">
      <c r="A2197" s="50"/>
      <c r="B2197" s="50"/>
      <c r="C2197" s="50"/>
      <c r="D2197" s="50"/>
      <c r="E2197" s="50"/>
      <c r="F2197" s="50"/>
      <c r="G2197" s="50"/>
      <c r="H2197" s="71"/>
      <c r="I2197" s="50"/>
      <c r="J2197" s="50"/>
      <c r="K2197" s="50"/>
      <c r="L2197" s="71"/>
      <c r="M2197" s="50"/>
      <c r="N2197" s="50"/>
      <c r="O2197" s="50"/>
      <c r="P2197" s="50"/>
      <c r="Q2197" s="71"/>
      <c r="R2197" s="50"/>
      <c r="S2197" s="50"/>
      <c r="T2197" s="50"/>
    </row>
    <row r="2198" spans="1:38" s="5" customFormat="1">
      <c r="A2198" s="50"/>
      <c r="B2198" s="50"/>
      <c r="C2198" s="50"/>
      <c r="D2198" s="50"/>
      <c r="E2198" s="50"/>
      <c r="F2198" s="50"/>
      <c r="G2198" s="50"/>
      <c r="H2198" s="71"/>
      <c r="I2198" s="50"/>
      <c r="J2198" s="50"/>
      <c r="K2198" s="50"/>
      <c r="L2198" s="71"/>
      <c r="M2198" s="50"/>
      <c r="N2198" s="50"/>
      <c r="O2198" s="50"/>
      <c r="P2198" s="50"/>
      <c r="Q2198" s="71"/>
      <c r="R2198" s="50"/>
      <c r="S2198" s="50"/>
      <c r="T2198" s="50"/>
    </row>
    <row r="2199" spans="1:38" s="5" customFormat="1">
      <c r="A2199" s="50"/>
      <c r="B2199" s="50"/>
      <c r="C2199" s="50"/>
      <c r="D2199" s="50"/>
      <c r="E2199" s="50"/>
      <c r="F2199" s="50"/>
      <c r="G2199" s="50"/>
      <c r="H2199" s="71"/>
      <c r="I2199" s="50"/>
      <c r="J2199" s="50"/>
      <c r="K2199" s="50"/>
      <c r="L2199" s="71"/>
      <c r="M2199" s="50"/>
      <c r="N2199" s="50"/>
      <c r="O2199" s="50"/>
      <c r="P2199" s="50"/>
      <c r="Q2199" s="71"/>
      <c r="R2199" s="50"/>
      <c r="S2199" s="50"/>
      <c r="T2199" s="50"/>
    </row>
    <row r="2200" spans="1:38" s="5" customFormat="1">
      <c r="A2200" s="50"/>
      <c r="B2200" s="50"/>
      <c r="C2200" s="50"/>
      <c r="D2200" s="50"/>
      <c r="E2200" s="50"/>
      <c r="F2200" s="50"/>
      <c r="G2200" s="50"/>
      <c r="H2200" s="71"/>
      <c r="I2200" s="50"/>
      <c r="J2200" s="50"/>
      <c r="K2200" s="50"/>
      <c r="L2200" s="71"/>
      <c r="M2200" s="50"/>
      <c r="N2200" s="50"/>
      <c r="O2200" s="50"/>
      <c r="P2200" s="50"/>
      <c r="Q2200" s="71"/>
      <c r="R2200" s="50"/>
      <c r="S2200" s="50"/>
      <c r="T2200" s="50"/>
    </row>
    <row r="2201" spans="1:38" s="5" customFormat="1">
      <c r="A2201" s="50"/>
      <c r="B2201" s="50"/>
      <c r="C2201" s="50"/>
      <c r="D2201" s="50"/>
      <c r="E2201" s="50"/>
      <c r="F2201" s="50"/>
      <c r="G2201" s="50"/>
      <c r="H2201" s="71"/>
      <c r="I2201" s="50"/>
      <c r="J2201" s="50"/>
      <c r="K2201" s="50"/>
      <c r="L2201" s="71"/>
      <c r="M2201" s="50"/>
      <c r="N2201" s="50"/>
      <c r="O2201" s="50"/>
      <c r="P2201" s="50"/>
      <c r="Q2201" s="71"/>
      <c r="R2201" s="50"/>
      <c r="S2201" s="50"/>
      <c r="T2201" s="50"/>
    </row>
    <row r="2202" spans="1:38" s="5" customFormat="1">
      <c r="A2202" s="50"/>
      <c r="B2202" s="50"/>
      <c r="C2202" s="50"/>
      <c r="D2202" s="50"/>
      <c r="E2202" s="50"/>
      <c r="F2202" s="50"/>
      <c r="G2202" s="50"/>
      <c r="H2202" s="71"/>
      <c r="I2202" s="50"/>
      <c r="J2202" s="50"/>
      <c r="K2202" s="50"/>
      <c r="L2202" s="71"/>
      <c r="M2202" s="50"/>
      <c r="N2202" s="50"/>
      <c r="O2202" s="50"/>
      <c r="P2202" s="50"/>
      <c r="Q2202" s="71"/>
      <c r="R2202" s="50"/>
      <c r="S2202" s="50"/>
      <c r="T2202" s="50"/>
    </row>
    <row r="2203" spans="1:38" s="5" customFormat="1">
      <c r="A2203" s="50"/>
      <c r="B2203" s="50"/>
      <c r="C2203" s="50"/>
      <c r="D2203" s="50"/>
      <c r="E2203" s="50"/>
      <c r="F2203" s="50"/>
      <c r="G2203" s="50"/>
      <c r="H2203" s="71"/>
      <c r="I2203" s="50"/>
      <c r="J2203" s="50"/>
      <c r="K2203" s="50"/>
      <c r="L2203" s="71"/>
      <c r="M2203" s="50"/>
      <c r="N2203" s="50"/>
      <c r="O2203" s="50"/>
      <c r="P2203" s="50"/>
      <c r="Q2203" s="71"/>
      <c r="R2203" s="50"/>
      <c r="S2203" s="50"/>
      <c r="T2203" s="50"/>
    </row>
    <row r="2204" spans="1:38" s="5" customFormat="1">
      <c r="A2204" s="50"/>
      <c r="B2204" s="50"/>
      <c r="C2204" s="50"/>
      <c r="D2204" s="50"/>
      <c r="E2204" s="50"/>
      <c r="F2204" s="50"/>
      <c r="G2204" s="50"/>
      <c r="H2204" s="71"/>
      <c r="I2204" s="50"/>
      <c r="J2204" s="50"/>
      <c r="K2204" s="50"/>
      <c r="L2204" s="71"/>
      <c r="M2204" s="50"/>
      <c r="N2204" s="50"/>
      <c r="O2204" s="50"/>
      <c r="P2204" s="50"/>
      <c r="Q2204" s="71"/>
      <c r="R2204" s="50"/>
      <c r="S2204" s="50"/>
      <c r="T2204" s="50"/>
    </row>
    <row r="2205" spans="1:38" s="5" customFormat="1">
      <c r="A2205" s="50"/>
      <c r="B2205" s="50"/>
      <c r="C2205" s="50"/>
      <c r="D2205" s="50"/>
      <c r="E2205" s="50"/>
      <c r="F2205" s="50"/>
      <c r="G2205" s="50"/>
      <c r="H2205" s="71"/>
      <c r="I2205" s="50"/>
      <c r="J2205" s="50"/>
      <c r="K2205" s="50"/>
      <c r="L2205" s="71"/>
      <c r="M2205" s="50"/>
      <c r="N2205" s="50"/>
      <c r="O2205" s="50"/>
      <c r="P2205" s="50"/>
      <c r="Q2205" s="71"/>
      <c r="R2205" s="50"/>
      <c r="S2205" s="50"/>
      <c r="T2205" s="50"/>
    </row>
    <row r="2206" spans="1:38" s="5" customFormat="1">
      <c r="A2206" s="50"/>
      <c r="B2206" s="50"/>
      <c r="C2206" s="50"/>
      <c r="D2206" s="50"/>
      <c r="E2206" s="50"/>
      <c r="F2206" s="50"/>
      <c r="G2206" s="50"/>
      <c r="H2206" s="71"/>
      <c r="I2206" s="50"/>
      <c r="J2206" s="50"/>
      <c r="K2206" s="50"/>
      <c r="L2206" s="71"/>
      <c r="M2206" s="50"/>
      <c r="N2206" s="50"/>
      <c r="O2206" s="50"/>
      <c r="P2206" s="50"/>
      <c r="Q2206" s="71"/>
      <c r="R2206" s="50"/>
      <c r="S2206" s="50"/>
      <c r="T2206" s="50"/>
    </row>
    <row r="2207" spans="1:38" s="5" customFormat="1">
      <c r="A2207" s="50"/>
      <c r="B2207" s="50"/>
      <c r="C2207" s="50"/>
      <c r="D2207" s="50"/>
      <c r="E2207" s="50"/>
      <c r="F2207" s="50"/>
      <c r="G2207" s="50"/>
      <c r="H2207" s="71"/>
      <c r="I2207" s="50"/>
      <c r="J2207" s="50"/>
      <c r="K2207" s="50"/>
      <c r="L2207" s="71"/>
      <c r="M2207" s="50"/>
      <c r="N2207" s="50"/>
      <c r="O2207" s="50"/>
      <c r="P2207" s="50"/>
      <c r="Q2207" s="71"/>
      <c r="R2207" s="50"/>
      <c r="S2207" s="50"/>
      <c r="T2207" s="50"/>
    </row>
    <row r="2208" spans="1:38" s="5" customFormat="1">
      <c r="A2208" s="50"/>
      <c r="B2208" s="50"/>
      <c r="C2208" s="50"/>
      <c r="D2208" s="50"/>
      <c r="E2208" s="50"/>
      <c r="F2208" s="50"/>
      <c r="G2208" s="50"/>
      <c r="H2208" s="71"/>
      <c r="I2208" s="50"/>
      <c r="J2208" s="50"/>
      <c r="K2208" s="50"/>
      <c r="L2208" s="71"/>
      <c r="M2208" s="50"/>
      <c r="N2208" s="50"/>
      <c r="O2208" s="50"/>
      <c r="P2208" s="50"/>
      <c r="Q2208" s="71"/>
      <c r="R2208" s="50"/>
      <c r="S2208" s="50"/>
      <c r="T2208" s="50"/>
    </row>
    <row r="2209" spans="1:20" s="5" customFormat="1">
      <c r="A2209" s="50"/>
      <c r="B2209" s="50"/>
      <c r="C2209" s="50"/>
      <c r="D2209" s="50"/>
      <c r="E2209" s="50"/>
      <c r="F2209" s="50"/>
      <c r="G2209" s="50"/>
      <c r="H2209" s="71"/>
      <c r="I2209" s="50"/>
      <c r="J2209" s="50"/>
      <c r="K2209" s="50"/>
      <c r="L2209" s="71"/>
      <c r="M2209" s="50"/>
      <c r="N2209" s="50"/>
      <c r="O2209" s="50"/>
      <c r="P2209" s="50"/>
      <c r="Q2209" s="71"/>
      <c r="R2209" s="50"/>
      <c r="S2209" s="50"/>
      <c r="T2209" s="50"/>
    </row>
    <row r="2210" spans="1:20" s="5" customFormat="1">
      <c r="A2210" s="50"/>
      <c r="B2210" s="50"/>
      <c r="C2210" s="50"/>
      <c r="D2210" s="50"/>
      <c r="E2210" s="50"/>
      <c r="F2210" s="50"/>
      <c r="G2210" s="50"/>
      <c r="H2210" s="71"/>
      <c r="I2210" s="50"/>
      <c r="J2210" s="50"/>
      <c r="K2210" s="50"/>
      <c r="L2210" s="71"/>
      <c r="M2210" s="50"/>
      <c r="N2210" s="50"/>
      <c r="O2210" s="50"/>
      <c r="P2210" s="50"/>
      <c r="Q2210" s="71"/>
      <c r="R2210" s="50"/>
      <c r="S2210" s="50"/>
      <c r="T2210" s="50"/>
    </row>
    <row r="2211" spans="1:20" s="5" customFormat="1">
      <c r="A2211" s="50"/>
      <c r="B2211" s="50"/>
      <c r="C2211" s="50"/>
      <c r="D2211" s="50"/>
      <c r="E2211" s="50"/>
      <c r="F2211" s="50"/>
      <c r="G2211" s="50"/>
      <c r="H2211" s="71"/>
      <c r="I2211" s="50"/>
      <c r="J2211" s="50"/>
      <c r="K2211" s="50"/>
      <c r="L2211" s="71"/>
      <c r="M2211" s="50"/>
      <c r="N2211" s="50"/>
      <c r="O2211" s="50"/>
      <c r="P2211" s="50"/>
      <c r="Q2211" s="71"/>
      <c r="R2211" s="50"/>
      <c r="S2211" s="50"/>
      <c r="T2211" s="50"/>
    </row>
    <row r="2212" spans="1:20" s="5" customFormat="1">
      <c r="A2212" s="50"/>
      <c r="B2212" s="50"/>
      <c r="C2212" s="50"/>
      <c r="D2212" s="50"/>
      <c r="E2212" s="50"/>
      <c r="F2212" s="50"/>
      <c r="G2212" s="50"/>
      <c r="H2212" s="71"/>
      <c r="I2212" s="50"/>
      <c r="J2212" s="50"/>
      <c r="K2212" s="50"/>
      <c r="L2212" s="71"/>
      <c r="M2212" s="50"/>
      <c r="N2212" s="50"/>
      <c r="O2212" s="50"/>
      <c r="P2212" s="50"/>
      <c r="Q2212" s="71"/>
      <c r="R2212" s="50"/>
      <c r="S2212" s="50"/>
      <c r="T2212" s="50"/>
    </row>
    <row r="2213" spans="1:20" s="5" customFormat="1">
      <c r="A2213" s="50"/>
      <c r="B2213" s="50"/>
      <c r="C2213" s="50"/>
      <c r="D2213" s="50"/>
      <c r="E2213" s="50"/>
      <c r="F2213" s="50"/>
      <c r="G2213" s="50"/>
      <c r="H2213" s="71"/>
      <c r="I2213" s="50"/>
      <c r="J2213" s="50"/>
      <c r="K2213" s="50"/>
      <c r="L2213" s="71"/>
      <c r="M2213" s="50"/>
      <c r="N2213" s="50"/>
      <c r="O2213" s="50"/>
      <c r="P2213" s="50"/>
      <c r="Q2213" s="71"/>
      <c r="R2213" s="50"/>
      <c r="S2213" s="50"/>
      <c r="T2213" s="50"/>
    </row>
    <row r="2214" spans="1:20" s="5" customFormat="1">
      <c r="A2214" s="50"/>
      <c r="B2214" s="50"/>
      <c r="C2214" s="50"/>
      <c r="D2214" s="50"/>
      <c r="E2214" s="50"/>
      <c r="F2214" s="50"/>
      <c r="G2214" s="50"/>
      <c r="H2214" s="71"/>
      <c r="I2214" s="50"/>
      <c r="J2214" s="50"/>
      <c r="K2214" s="50"/>
      <c r="L2214" s="71"/>
      <c r="M2214" s="50"/>
      <c r="N2214" s="50"/>
      <c r="O2214" s="50"/>
      <c r="P2214" s="50"/>
      <c r="Q2214" s="71"/>
      <c r="R2214" s="50"/>
      <c r="S2214" s="50"/>
      <c r="T2214" s="50"/>
    </row>
    <row r="2215" spans="1:20" s="5" customFormat="1">
      <c r="A2215" s="50"/>
      <c r="B2215" s="50"/>
      <c r="C2215" s="50"/>
      <c r="D2215" s="50"/>
      <c r="E2215" s="50"/>
      <c r="F2215" s="50"/>
      <c r="G2215" s="50"/>
      <c r="H2215" s="71"/>
      <c r="I2215" s="50"/>
      <c r="J2215" s="50"/>
      <c r="K2215" s="50"/>
      <c r="L2215" s="71"/>
      <c r="M2215" s="50"/>
      <c r="N2215" s="50"/>
      <c r="O2215" s="50"/>
      <c r="P2215" s="50"/>
      <c r="Q2215" s="71"/>
      <c r="R2215" s="50"/>
      <c r="S2215" s="50"/>
      <c r="T2215" s="50"/>
    </row>
    <row r="2216" spans="1:20" s="5" customFormat="1">
      <c r="A2216" s="50"/>
      <c r="B2216" s="50"/>
      <c r="C2216" s="50"/>
      <c r="D2216" s="50"/>
      <c r="E2216" s="50"/>
      <c r="F2216" s="50"/>
      <c r="G2216" s="50"/>
      <c r="H2216" s="71"/>
      <c r="I2216" s="50"/>
      <c r="J2216" s="50"/>
      <c r="K2216" s="50"/>
      <c r="L2216" s="71"/>
      <c r="M2216" s="50"/>
      <c r="N2216" s="50"/>
      <c r="O2216" s="50"/>
      <c r="P2216" s="50"/>
      <c r="Q2216" s="71"/>
      <c r="R2216" s="50"/>
      <c r="S2216" s="50"/>
      <c r="T2216" s="50"/>
    </row>
    <row r="2217" spans="1:20" s="5" customFormat="1">
      <c r="A2217" s="50"/>
      <c r="B2217" s="50"/>
      <c r="C2217" s="50"/>
      <c r="D2217" s="50"/>
      <c r="E2217" s="50"/>
      <c r="F2217" s="50"/>
      <c r="G2217" s="50"/>
      <c r="H2217" s="71"/>
      <c r="I2217" s="50"/>
      <c r="J2217" s="50"/>
      <c r="K2217" s="50"/>
      <c r="L2217" s="71"/>
      <c r="M2217" s="50"/>
      <c r="N2217" s="50"/>
      <c r="O2217" s="50"/>
      <c r="P2217" s="50"/>
      <c r="Q2217" s="71"/>
      <c r="R2217" s="50"/>
      <c r="S2217" s="50"/>
      <c r="T2217" s="50"/>
    </row>
    <row r="2218" spans="1:20" s="5" customFormat="1">
      <c r="A2218" s="50"/>
      <c r="B2218" s="50"/>
      <c r="C2218" s="50"/>
      <c r="D2218" s="50"/>
      <c r="E2218" s="50"/>
      <c r="F2218" s="50"/>
      <c r="G2218" s="50"/>
      <c r="H2218" s="71"/>
      <c r="I2218" s="50"/>
      <c r="J2218" s="50"/>
      <c r="K2218" s="50"/>
      <c r="L2218" s="71"/>
      <c r="M2218" s="50"/>
      <c r="N2218" s="50"/>
      <c r="O2218" s="50"/>
      <c r="P2218" s="50"/>
      <c r="Q2218" s="71"/>
      <c r="R2218" s="50"/>
      <c r="S2218" s="50"/>
      <c r="T2218" s="50"/>
    </row>
    <row r="2219" spans="1:20" s="5" customFormat="1">
      <c r="A2219" s="50"/>
      <c r="B2219" s="50"/>
      <c r="C2219" s="50"/>
      <c r="D2219" s="50"/>
      <c r="E2219" s="50"/>
      <c r="F2219" s="50"/>
      <c r="G2219" s="50"/>
      <c r="H2219" s="71"/>
      <c r="I2219" s="50"/>
      <c r="J2219" s="50"/>
      <c r="K2219" s="50"/>
      <c r="L2219" s="71"/>
      <c r="M2219" s="50"/>
      <c r="N2219" s="50"/>
      <c r="O2219" s="50"/>
      <c r="P2219" s="50"/>
      <c r="Q2219" s="71"/>
      <c r="R2219" s="50"/>
      <c r="S2219" s="50"/>
      <c r="T2219" s="50"/>
    </row>
    <row r="2220" spans="1:20" s="5" customFormat="1">
      <c r="A2220" s="50"/>
      <c r="B2220" s="50"/>
      <c r="C2220" s="50"/>
      <c r="D2220" s="50"/>
      <c r="E2220" s="50"/>
      <c r="F2220" s="50"/>
      <c r="G2220" s="50"/>
      <c r="H2220" s="71"/>
      <c r="I2220" s="50"/>
      <c r="J2220" s="50"/>
      <c r="K2220" s="50"/>
      <c r="L2220" s="71"/>
      <c r="M2220" s="50"/>
      <c r="N2220" s="50"/>
      <c r="O2220" s="50"/>
      <c r="P2220" s="50"/>
      <c r="Q2220" s="71"/>
      <c r="R2220" s="50"/>
      <c r="S2220" s="50"/>
      <c r="T2220" s="50"/>
    </row>
    <row r="2221" spans="1:20" s="5" customFormat="1">
      <c r="A2221" s="50"/>
      <c r="B2221" s="50"/>
      <c r="C2221" s="50"/>
      <c r="D2221" s="50"/>
      <c r="E2221" s="50"/>
      <c r="F2221" s="50"/>
      <c r="G2221" s="50"/>
      <c r="H2221" s="71"/>
      <c r="I2221" s="50"/>
      <c r="J2221" s="50"/>
      <c r="K2221" s="50"/>
      <c r="L2221" s="71"/>
      <c r="M2221" s="50"/>
      <c r="N2221" s="50"/>
      <c r="O2221" s="50"/>
      <c r="P2221" s="50"/>
      <c r="Q2221" s="71"/>
      <c r="R2221" s="50"/>
      <c r="S2221" s="50"/>
      <c r="T2221" s="50"/>
    </row>
    <row r="2222" spans="1:20" s="5" customFormat="1">
      <c r="A2222" s="50"/>
      <c r="B2222" s="50"/>
      <c r="C2222" s="50"/>
      <c r="D2222" s="50"/>
      <c r="E2222" s="50"/>
      <c r="F2222" s="50"/>
      <c r="G2222" s="50"/>
      <c r="H2222" s="71"/>
      <c r="I2222" s="50"/>
      <c r="J2222" s="50"/>
      <c r="K2222" s="50"/>
      <c r="L2222" s="71"/>
      <c r="M2222" s="50"/>
      <c r="N2222" s="50"/>
      <c r="O2222" s="50"/>
      <c r="P2222" s="50"/>
      <c r="Q2222" s="71"/>
      <c r="R2222" s="50"/>
      <c r="S2222" s="50"/>
      <c r="T2222" s="50"/>
    </row>
    <row r="2223" spans="1:20" s="5" customFormat="1">
      <c r="A2223" s="50"/>
      <c r="B2223" s="50"/>
      <c r="C2223" s="50"/>
      <c r="D2223" s="50"/>
      <c r="E2223" s="50"/>
      <c r="F2223" s="50"/>
      <c r="G2223" s="50"/>
      <c r="H2223" s="71"/>
      <c r="I2223" s="50"/>
      <c r="J2223" s="50"/>
      <c r="K2223" s="50"/>
      <c r="L2223" s="71"/>
      <c r="M2223" s="50"/>
      <c r="N2223" s="50"/>
      <c r="O2223" s="50"/>
      <c r="P2223" s="50"/>
      <c r="Q2223" s="71"/>
      <c r="R2223" s="50"/>
      <c r="S2223" s="50"/>
      <c r="T2223" s="50"/>
    </row>
    <row r="2224" spans="1:20" s="5" customFormat="1">
      <c r="A2224" s="50"/>
      <c r="B2224" s="50"/>
      <c r="C2224" s="50"/>
      <c r="D2224" s="50"/>
      <c r="E2224" s="50"/>
      <c r="F2224" s="50"/>
      <c r="G2224" s="50"/>
      <c r="H2224" s="71"/>
      <c r="I2224" s="50"/>
      <c r="J2224" s="50"/>
      <c r="K2224" s="50"/>
      <c r="L2224" s="71"/>
      <c r="M2224" s="50"/>
      <c r="N2224" s="50"/>
      <c r="O2224" s="50"/>
      <c r="P2224" s="50"/>
      <c r="Q2224" s="71"/>
      <c r="R2224" s="50"/>
      <c r="S2224" s="50"/>
      <c r="T2224" s="50"/>
    </row>
    <row r="2225" spans="1:20" s="5" customFormat="1">
      <c r="A2225" s="50"/>
      <c r="B2225" s="50"/>
      <c r="C2225" s="50"/>
      <c r="D2225" s="50"/>
      <c r="E2225" s="50"/>
      <c r="F2225" s="50"/>
      <c r="G2225" s="50"/>
      <c r="H2225" s="71"/>
      <c r="I2225" s="50"/>
      <c r="J2225" s="50"/>
      <c r="K2225" s="50"/>
      <c r="L2225" s="71"/>
      <c r="M2225" s="50"/>
      <c r="N2225" s="50"/>
      <c r="O2225" s="50"/>
      <c r="P2225" s="50"/>
      <c r="Q2225" s="71"/>
      <c r="R2225" s="50"/>
      <c r="S2225" s="50"/>
      <c r="T2225" s="50"/>
    </row>
    <row r="2226" spans="1:20" s="5" customFormat="1">
      <c r="A2226" s="50"/>
      <c r="B2226" s="50"/>
      <c r="C2226" s="50"/>
      <c r="D2226" s="50"/>
      <c r="E2226" s="50"/>
      <c r="F2226" s="50"/>
      <c r="G2226" s="50"/>
      <c r="H2226" s="71"/>
      <c r="I2226" s="50"/>
      <c r="J2226" s="50"/>
      <c r="K2226" s="50"/>
      <c r="L2226" s="71"/>
      <c r="M2226" s="50"/>
      <c r="N2226" s="50"/>
      <c r="O2226" s="50"/>
      <c r="P2226" s="50"/>
      <c r="Q2226" s="71"/>
      <c r="R2226" s="50"/>
      <c r="S2226" s="50"/>
      <c r="T2226" s="50"/>
    </row>
    <row r="2227" spans="1:20" s="5" customFormat="1">
      <c r="A2227" s="50"/>
      <c r="B2227" s="50"/>
      <c r="C2227" s="50"/>
      <c r="D2227" s="50"/>
      <c r="E2227" s="50"/>
      <c r="F2227" s="50"/>
      <c r="G2227" s="50"/>
      <c r="H2227" s="71"/>
      <c r="I2227" s="50"/>
      <c r="J2227" s="50"/>
      <c r="K2227" s="50"/>
      <c r="L2227" s="71"/>
      <c r="M2227" s="50"/>
      <c r="N2227" s="50"/>
      <c r="O2227" s="50"/>
      <c r="P2227" s="50"/>
      <c r="Q2227" s="71"/>
      <c r="R2227" s="50"/>
      <c r="S2227" s="50"/>
      <c r="T2227" s="50"/>
    </row>
    <row r="2228" spans="1:20" s="5" customFormat="1">
      <c r="A2228" s="50"/>
      <c r="B2228" s="50"/>
      <c r="C2228" s="50"/>
      <c r="D2228" s="50"/>
      <c r="E2228" s="50"/>
      <c r="F2228" s="50"/>
      <c r="G2228" s="50"/>
      <c r="H2228" s="71"/>
      <c r="I2228" s="50"/>
      <c r="J2228" s="50"/>
      <c r="K2228" s="50"/>
      <c r="L2228" s="71"/>
      <c r="M2228" s="50"/>
      <c r="N2228" s="50"/>
      <c r="O2228" s="50"/>
      <c r="P2228" s="50"/>
      <c r="Q2228" s="71"/>
      <c r="R2228" s="50"/>
      <c r="S2228" s="50"/>
      <c r="T2228" s="50"/>
    </row>
    <row r="2229" spans="1:20" s="5" customFormat="1">
      <c r="A2229" s="50"/>
      <c r="B2229" s="50"/>
      <c r="C2229" s="50"/>
      <c r="D2229" s="50"/>
      <c r="E2229" s="50"/>
      <c r="F2229" s="50"/>
      <c r="G2229" s="50"/>
      <c r="H2229" s="71"/>
      <c r="I2229" s="50"/>
      <c r="J2229" s="50"/>
      <c r="K2229" s="50"/>
      <c r="L2229" s="71"/>
      <c r="M2229" s="50"/>
      <c r="N2229" s="50"/>
      <c r="O2229" s="50"/>
      <c r="P2229" s="50"/>
      <c r="Q2229" s="71"/>
      <c r="R2229" s="50"/>
      <c r="S2229" s="50"/>
      <c r="T2229" s="50"/>
    </row>
    <row r="2230" spans="1:20" s="5" customFormat="1">
      <c r="A2230" s="50"/>
      <c r="B2230" s="50"/>
      <c r="C2230" s="50"/>
      <c r="D2230" s="50"/>
      <c r="E2230" s="50"/>
      <c r="F2230" s="50"/>
      <c r="G2230" s="50"/>
      <c r="H2230" s="71"/>
      <c r="I2230" s="50"/>
      <c r="J2230" s="50"/>
      <c r="K2230" s="50"/>
      <c r="L2230" s="71"/>
      <c r="M2230" s="50"/>
      <c r="N2230" s="50"/>
      <c r="O2230" s="50"/>
      <c r="P2230" s="50"/>
      <c r="Q2230" s="71"/>
      <c r="R2230" s="50"/>
      <c r="S2230" s="50"/>
      <c r="T2230" s="50"/>
    </row>
    <row r="2231" spans="1:20" s="5" customFormat="1">
      <c r="A2231" s="50"/>
      <c r="B2231" s="50"/>
      <c r="C2231" s="50"/>
      <c r="D2231" s="50"/>
      <c r="E2231" s="50"/>
      <c r="F2231" s="50"/>
      <c r="G2231" s="50"/>
      <c r="H2231" s="71"/>
      <c r="I2231" s="50"/>
      <c r="J2231" s="50"/>
      <c r="K2231" s="50"/>
      <c r="L2231" s="71"/>
      <c r="M2231" s="50"/>
      <c r="N2231" s="50"/>
      <c r="O2231" s="50"/>
      <c r="P2231" s="50"/>
      <c r="Q2231" s="71"/>
      <c r="R2231" s="50"/>
      <c r="S2231" s="50"/>
      <c r="T2231" s="50"/>
    </row>
    <row r="2232" spans="1:20" s="5" customFormat="1">
      <c r="A2232" s="50"/>
      <c r="B2232" s="50"/>
      <c r="C2232" s="50"/>
      <c r="D2232" s="50"/>
      <c r="E2232" s="50"/>
      <c r="F2232" s="50"/>
      <c r="G2232" s="50"/>
      <c r="H2232" s="71"/>
      <c r="I2232" s="50"/>
      <c r="J2232" s="50"/>
      <c r="K2232" s="50"/>
      <c r="L2232" s="71"/>
      <c r="M2232" s="50"/>
      <c r="N2232" s="50"/>
      <c r="O2232" s="50"/>
      <c r="P2232" s="50"/>
      <c r="Q2232" s="71"/>
      <c r="R2232" s="50"/>
      <c r="S2232" s="50"/>
      <c r="T2232" s="50"/>
    </row>
    <row r="2233" spans="1:20" s="5" customFormat="1">
      <c r="A2233" s="50"/>
      <c r="B2233" s="50"/>
      <c r="C2233" s="50"/>
      <c r="D2233" s="50"/>
      <c r="E2233" s="50"/>
      <c r="F2233" s="50"/>
      <c r="G2233" s="50"/>
      <c r="H2233" s="71"/>
      <c r="I2233" s="50"/>
      <c r="J2233" s="50"/>
      <c r="K2233" s="50"/>
      <c r="L2233" s="71"/>
      <c r="M2233" s="50"/>
      <c r="N2233" s="50"/>
      <c r="O2233" s="50"/>
      <c r="P2233" s="50"/>
      <c r="Q2233" s="71"/>
      <c r="R2233" s="50"/>
      <c r="S2233" s="50"/>
      <c r="T2233" s="50"/>
    </row>
    <row r="2234" spans="1:20" s="5" customFormat="1">
      <c r="A2234" s="50"/>
      <c r="B2234" s="50"/>
      <c r="C2234" s="50"/>
      <c r="D2234" s="50"/>
      <c r="E2234" s="50"/>
      <c r="F2234" s="50"/>
      <c r="G2234" s="50"/>
      <c r="H2234" s="71"/>
      <c r="I2234" s="50"/>
      <c r="J2234" s="50"/>
      <c r="K2234" s="50"/>
      <c r="L2234" s="71"/>
      <c r="M2234" s="50"/>
      <c r="N2234" s="50"/>
      <c r="O2234" s="50"/>
      <c r="P2234" s="50"/>
      <c r="Q2234" s="71"/>
      <c r="R2234" s="50"/>
      <c r="S2234" s="50"/>
      <c r="T2234" s="50"/>
    </row>
    <row r="2235" spans="1:20" s="5" customFormat="1">
      <c r="A2235" s="50"/>
      <c r="B2235" s="50"/>
      <c r="C2235" s="50"/>
      <c r="D2235" s="50"/>
      <c r="E2235" s="50"/>
      <c r="F2235" s="50"/>
      <c r="G2235" s="50"/>
      <c r="H2235" s="71"/>
      <c r="I2235" s="50"/>
      <c r="J2235" s="50"/>
      <c r="K2235" s="50"/>
      <c r="L2235" s="71"/>
      <c r="M2235" s="50"/>
      <c r="N2235" s="50"/>
      <c r="O2235" s="50"/>
      <c r="P2235" s="50"/>
      <c r="Q2235" s="71"/>
      <c r="R2235" s="50"/>
      <c r="S2235" s="50"/>
      <c r="T2235" s="50"/>
    </row>
    <row r="2236" spans="1:20" s="5" customFormat="1">
      <c r="A2236" s="50"/>
      <c r="B2236" s="50"/>
      <c r="C2236" s="50"/>
      <c r="D2236" s="50"/>
      <c r="E2236" s="50"/>
      <c r="F2236" s="50"/>
      <c r="G2236" s="50"/>
      <c r="H2236" s="71"/>
      <c r="I2236" s="50"/>
      <c r="J2236" s="50"/>
      <c r="K2236" s="50"/>
      <c r="L2236" s="71"/>
      <c r="M2236" s="50"/>
      <c r="N2236" s="50"/>
      <c r="O2236" s="50"/>
      <c r="P2236" s="50"/>
      <c r="Q2236" s="71"/>
      <c r="R2236" s="50"/>
      <c r="S2236" s="50"/>
      <c r="T2236" s="50"/>
    </row>
    <row r="2237" spans="1:20" s="5" customFormat="1">
      <c r="A2237" s="50"/>
      <c r="B2237" s="50"/>
      <c r="C2237" s="50"/>
      <c r="D2237" s="50"/>
      <c r="E2237" s="50"/>
      <c r="F2237" s="50"/>
      <c r="G2237" s="50"/>
      <c r="H2237" s="71"/>
      <c r="I2237" s="50"/>
      <c r="J2237" s="50"/>
      <c r="K2237" s="50"/>
      <c r="L2237" s="71"/>
      <c r="M2237" s="50"/>
      <c r="N2237" s="50"/>
      <c r="O2237" s="50"/>
      <c r="P2237" s="50"/>
      <c r="Q2237" s="71"/>
      <c r="R2237" s="50"/>
      <c r="S2237" s="50"/>
      <c r="T2237" s="50"/>
    </row>
    <row r="2238" spans="1:20" s="5" customFormat="1">
      <c r="A2238" s="50"/>
      <c r="B2238" s="50"/>
      <c r="C2238" s="50"/>
      <c r="D2238" s="50"/>
      <c r="E2238" s="50"/>
      <c r="F2238" s="50"/>
      <c r="G2238" s="50"/>
      <c r="H2238" s="71"/>
      <c r="I2238" s="50"/>
      <c r="J2238" s="50"/>
      <c r="K2238" s="50"/>
      <c r="L2238" s="71"/>
      <c r="M2238" s="50"/>
      <c r="N2238" s="50"/>
      <c r="O2238" s="50"/>
      <c r="P2238" s="50"/>
      <c r="Q2238" s="71"/>
      <c r="R2238" s="50"/>
      <c r="S2238" s="50"/>
      <c r="T2238" s="50"/>
    </row>
    <row r="2239" spans="1:20" s="5" customFormat="1">
      <c r="A2239" s="50"/>
      <c r="B2239" s="50"/>
      <c r="C2239" s="50"/>
      <c r="D2239" s="50"/>
      <c r="E2239" s="50"/>
      <c r="F2239" s="50"/>
      <c r="G2239" s="50"/>
      <c r="H2239" s="71"/>
      <c r="I2239" s="50"/>
      <c r="J2239" s="50"/>
      <c r="K2239" s="50"/>
      <c r="L2239" s="71"/>
      <c r="M2239" s="50"/>
      <c r="N2239" s="50"/>
      <c r="O2239" s="50"/>
      <c r="P2239" s="50"/>
      <c r="Q2239" s="71"/>
      <c r="R2239" s="50"/>
      <c r="S2239" s="50"/>
      <c r="T2239" s="50"/>
    </row>
    <row r="2240" spans="1:20" s="5" customFormat="1">
      <c r="A2240" s="50"/>
      <c r="B2240" s="50"/>
      <c r="C2240" s="50"/>
      <c r="D2240" s="50"/>
      <c r="E2240" s="50"/>
      <c r="F2240" s="50"/>
      <c r="G2240" s="50"/>
      <c r="H2240" s="71"/>
      <c r="I2240" s="50"/>
      <c r="J2240" s="50"/>
      <c r="K2240" s="50"/>
      <c r="L2240" s="71"/>
      <c r="M2240" s="50"/>
      <c r="N2240" s="50"/>
      <c r="O2240" s="50"/>
      <c r="P2240" s="50"/>
      <c r="Q2240" s="71"/>
      <c r="R2240" s="50"/>
      <c r="S2240" s="50"/>
      <c r="T2240" s="50"/>
    </row>
    <row r="2241" spans="1:20" s="5" customFormat="1">
      <c r="A2241" s="50"/>
      <c r="B2241" s="50"/>
      <c r="C2241" s="50"/>
      <c r="D2241" s="50"/>
      <c r="E2241" s="50"/>
      <c r="F2241" s="50"/>
      <c r="G2241" s="50"/>
      <c r="H2241" s="71"/>
      <c r="I2241" s="50"/>
      <c r="J2241" s="50"/>
      <c r="K2241" s="50"/>
      <c r="L2241" s="71"/>
      <c r="M2241" s="50"/>
      <c r="N2241" s="50"/>
      <c r="O2241" s="50"/>
      <c r="P2241" s="50"/>
      <c r="Q2241" s="71"/>
      <c r="R2241" s="50"/>
      <c r="S2241" s="50"/>
      <c r="T2241" s="50"/>
    </row>
    <row r="2242" spans="1:20" s="5" customFormat="1">
      <c r="A2242" s="50"/>
      <c r="B2242" s="50"/>
      <c r="C2242" s="50"/>
      <c r="D2242" s="50"/>
      <c r="E2242" s="50"/>
      <c r="F2242" s="50"/>
      <c r="G2242" s="50"/>
      <c r="H2242" s="71"/>
      <c r="I2242" s="50"/>
      <c r="J2242" s="50"/>
      <c r="K2242" s="50"/>
      <c r="L2242" s="71"/>
      <c r="M2242" s="50"/>
      <c r="N2242" s="50"/>
      <c r="O2242" s="50"/>
      <c r="P2242" s="50"/>
      <c r="Q2242" s="71"/>
      <c r="R2242" s="50"/>
      <c r="S2242" s="50"/>
      <c r="T2242" s="50"/>
    </row>
    <row r="2243" spans="1:20" s="5" customFormat="1">
      <c r="A2243" s="50"/>
      <c r="B2243" s="50"/>
      <c r="C2243" s="50"/>
      <c r="D2243" s="50"/>
      <c r="E2243" s="50"/>
      <c r="F2243" s="50"/>
      <c r="G2243" s="50"/>
      <c r="H2243" s="71"/>
      <c r="I2243" s="50"/>
      <c r="J2243" s="50"/>
      <c r="K2243" s="50"/>
      <c r="L2243" s="71"/>
      <c r="M2243" s="50"/>
      <c r="N2243" s="50"/>
      <c r="O2243" s="50"/>
      <c r="P2243" s="50"/>
      <c r="Q2243" s="71"/>
      <c r="R2243" s="50"/>
      <c r="S2243" s="50"/>
      <c r="T2243" s="50"/>
    </row>
    <row r="2244" spans="1:20" s="5" customFormat="1">
      <c r="A2244" s="50"/>
      <c r="B2244" s="50"/>
      <c r="C2244" s="50"/>
      <c r="D2244" s="50"/>
      <c r="E2244" s="50"/>
      <c r="F2244" s="50"/>
      <c r="G2244" s="50"/>
      <c r="H2244" s="71"/>
      <c r="I2244" s="50"/>
      <c r="J2244" s="50"/>
      <c r="K2244" s="50"/>
      <c r="L2244" s="71"/>
      <c r="M2244" s="50"/>
      <c r="N2244" s="50"/>
      <c r="O2244" s="50"/>
      <c r="P2244" s="50"/>
      <c r="Q2244" s="71"/>
      <c r="R2244" s="50"/>
      <c r="S2244" s="50"/>
      <c r="T2244" s="50"/>
    </row>
    <row r="2245" spans="1:20" s="5" customFormat="1">
      <c r="A2245" s="50"/>
      <c r="B2245" s="50"/>
      <c r="C2245" s="50"/>
      <c r="D2245" s="50"/>
      <c r="E2245" s="50"/>
      <c r="F2245" s="50"/>
      <c r="G2245" s="50"/>
      <c r="H2245" s="71"/>
      <c r="I2245" s="50"/>
      <c r="J2245" s="50"/>
      <c r="K2245" s="50"/>
      <c r="L2245" s="71"/>
      <c r="M2245" s="50"/>
      <c r="N2245" s="50"/>
      <c r="O2245" s="50"/>
      <c r="P2245" s="50"/>
      <c r="Q2245" s="71"/>
      <c r="R2245" s="50"/>
      <c r="S2245" s="50"/>
      <c r="T2245" s="50"/>
    </row>
    <row r="2246" spans="1:20" s="5" customFormat="1">
      <c r="A2246" s="50"/>
      <c r="B2246" s="50"/>
      <c r="C2246" s="50"/>
      <c r="D2246" s="50"/>
      <c r="E2246" s="50"/>
      <c r="F2246" s="50"/>
      <c r="G2246" s="50"/>
      <c r="H2246" s="71"/>
      <c r="I2246" s="50"/>
      <c r="J2246" s="50"/>
      <c r="K2246" s="50"/>
      <c r="L2246" s="71"/>
      <c r="M2246" s="50"/>
      <c r="N2246" s="50"/>
      <c r="O2246" s="50"/>
      <c r="P2246" s="50"/>
      <c r="Q2246" s="71"/>
      <c r="R2246" s="50"/>
      <c r="S2246" s="50"/>
      <c r="T2246" s="50"/>
    </row>
    <row r="2247" spans="1:20" s="5" customFormat="1">
      <c r="A2247" s="50"/>
      <c r="B2247" s="50"/>
      <c r="C2247" s="50"/>
      <c r="D2247" s="50"/>
      <c r="E2247" s="50"/>
      <c r="F2247" s="50"/>
      <c r="G2247" s="50"/>
      <c r="H2247" s="71"/>
      <c r="I2247" s="50"/>
      <c r="J2247" s="50"/>
      <c r="K2247" s="50"/>
      <c r="L2247" s="71"/>
      <c r="M2247" s="50"/>
      <c r="N2247" s="50"/>
      <c r="O2247" s="50"/>
      <c r="P2247" s="50"/>
      <c r="Q2247" s="71"/>
      <c r="R2247" s="50"/>
      <c r="S2247" s="50"/>
      <c r="T2247" s="50"/>
    </row>
    <row r="2248" spans="1:20" s="5" customFormat="1">
      <c r="A2248" s="50"/>
      <c r="B2248" s="50"/>
      <c r="C2248" s="50"/>
      <c r="D2248" s="50"/>
      <c r="E2248" s="50"/>
      <c r="F2248" s="50"/>
      <c r="G2248" s="50"/>
      <c r="H2248" s="71"/>
      <c r="I2248" s="50"/>
      <c r="J2248" s="50"/>
      <c r="K2248" s="50"/>
      <c r="L2248" s="71"/>
      <c r="M2248" s="50"/>
      <c r="N2248" s="50"/>
      <c r="O2248" s="50"/>
      <c r="P2248" s="50"/>
      <c r="Q2248" s="71"/>
      <c r="R2248" s="50"/>
      <c r="S2248" s="50"/>
      <c r="T2248" s="50"/>
    </row>
    <row r="2249" spans="1:20" s="5" customFormat="1">
      <c r="A2249" s="50"/>
      <c r="B2249" s="50"/>
      <c r="C2249" s="50"/>
      <c r="D2249" s="50"/>
      <c r="E2249" s="50"/>
      <c r="F2249" s="50"/>
      <c r="G2249" s="50"/>
      <c r="H2249" s="71"/>
      <c r="I2249" s="50"/>
      <c r="J2249" s="50"/>
      <c r="K2249" s="50"/>
      <c r="L2249" s="71"/>
      <c r="M2249" s="50"/>
      <c r="N2249" s="50"/>
      <c r="O2249" s="50"/>
      <c r="P2249" s="50"/>
      <c r="Q2249" s="71"/>
      <c r="R2249" s="50"/>
      <c r="S2249" s="50"/>
      <c r="T2249" s="50"/>
    </row>
    <row r="2250" spans="1:20" s="5" customFormat="1">
      <c r="A2250" s="50"/>
      <c r="B2250" s="50"/>
      <c r="C2250" s="50"/>
      <c r="D2250" s="50"/>
      <c r="E2250" s="50"/>
      <c r="F2250" s="50"/>
      <c r="G2250" s="50"/>
      <c r="H2250" s="71"/>
      <c r="I2250" s="50"/>
      <c r="J2250" s="50"/>
      <c r="K2250" s="50"/>
      <c r="L2250" s="71"/>
      <c r="M2250" s="50"/>
      <c r="N2250" s="50"/>
      <c r="O2250" s="50"/>
      <c r="P2250" s="50"/>
      <c r="Q2250" s="71"/>
      <c r="R2250" s="50"/>
      <c r="S2250" s="50"/>
      <c r="T2250" s="50"/>
    </row>
    <row r="2251" spans="1:20" s="5" customFormat="1">
      <c r="A2251" s="50"/>
      <c r="B2251" s="50"/>
      <c r="C2251" s="50"/>
      <c r="D2251" s="50"/>
      <c r="E2251" s="50"/>
      <c r="F2251" s="50"/>
      <c r="G2251" s="50"/>
      <c r="H2251" s="71"/>
      <c r="I2251" s="50"/>
      <c r="J2251" s="50"/>
      <c r="K2251" s="50"/>
      <c r="L2251" s="71"/>
      <c r="M2251" s="50"/>
      <c r="N2251" s="50"/>
      <c r="O2251" s="50"/>
      <c r="P2251" s="50"/>
      <c r="Q2251" s="71"/>
      <c r="R2251" s="50"/>
      <c r="S2251" s="50"/>
      <c r="T2251" s="50"/>
    </row>
    <row r="2252" spans="1:20" s="5" customFormat="1">
      <c r="A2252" s="50"/>
      <c r="B2252" s="50"/>
      <c r="C2252" s="50"/>
      <c r="D2252" s="50"/>
      <c r="E2252" s="50"/>
      <c r="F2252" s="50"/>
      <c r="G2252" s="50"/>
      <c r="H2252" s="71"/>
      <c r="I2252" s="50"/>
      <c r="J2252" s="50"/>
      <c r="K2252" s="50"/>
      <c r="L2252" s="71"/>
      <c r="M2252" s="50"/>
      <c r="N2252" s="50"/>
      <c r="O2252" s="50"/>
      <c r="P2252" s="50"/>
      <c r="Q2252" s="71"/>
      <c r="R2252" s="50"/>
      <c r="S2252" s="50"/>
      <c r="T2252" s="50"/>
    </row>
    <row r="2253" spans="1:20" s="5" customFormat="1">
      <c r="A2253" s="50"/>
      <c r="B2253" s="50"/>
      <c r="C2253" s="50"/>
      <c r="D2253" s="50"/>
      <c r="E2253" s="50"/>
      <c r="F2253" s="50"/>
      <c r="G2253" s="50"/>
      <c r="H2253" s="71"/>
      <c r="I2253" s="50"/>
      <c r="J2253" s="50"/>
      <c r="K2253" s="50"/>
      <c r="L2253" s="71"/>
      <c r="M2253" s="50"/>
      <c r="N2253" s="50"/>
      <c r="O2253" s="50"/>
      <c r="P2253" s="50"/>
      <c r="Q2253" s="71"/>
      <c r="R2253" s="50"/>
      <c r="S2253" s="50"/>
      <c r="T2253" s="50"/>
    </row>
    <row r="2254" spans="1:20" s="5" customFormat="1">
      <c r="A2254" s="50"/>
      <c r="B2254" s="50"/>
      <c r="C2254" s="50"/>
      <c r="D2254" s="50"/>
      <c r="E2254" s="50"/>
      <c r="F2254" s="50"/>
      <c r="G2254" s="50"/>
      <c r="H2254" s="71"/>
      <c r="I2254" s="50"/>
      <c r="J2254" s="50"/>
      <c r="K2254" s="50"/>
      <c r="L2254" s="71"/>
      <c r="M2254" s="50"/>
      <c r="N2254" s="50"/>
      <c r="O2254" s="50"/>
      <c r="P2254" s="50"/>
      <c r="Q2254" s="71"/>
      <c r="R2254" s="50"/>
      <c r="S2254" s="50"/>
      <c r="T2254" s="50"/>
    </row>
    <row r="2255" spans="1:20" s="5" customFormat="1">
      <c r="A2255" s="50"/>
      <c r="B2255" s="50"/>
      <c r="C2255" s="50"/>
      <c r="D2255" s="50"/>
      <c r="E2255" s="50"/>
      <c r="F2255" s="50"/>
      <c r="G2255" s="50"/>
      <c r="H2255" s="71"/>
      <c r="I2255" s="50"/>
      <c r="J2255" s="50"/>
      <c r="K2255" s="50"/>
      <c r="L2255" s="71"/>
      <c r="M2255" s="50"/>
      <c r="N2255" s="50"/>
      <c r="O2255" s="50"/>
      <c r="P2255" s="50"/>
      <c r="Q2255" s="71"/>
      <c r="R2255" s="50"/>
      <c r="S2255" s="50"/>
      <c r="T2255" s="50"/>
    </row>
    <row r="2256" spans="1:20" s="5" customFormat="1">
      <c r="A2256" s="50"/>
      <c r="B2256" s="50"/>
      <c r="C2256" s="50"/>
      <c r="D2256" s="50"/>
      <c r="E2256" s="50"/>
      <c r="F2256" s="50"/>
      <c r="G2256" s="50"/>
      <c r="H2256" s="71"/>
      <c r="I2256" s="50"/>
      <c r="J2256" s="50"/>
      <c r="K2256" s="50"/>
      <c r="L2256" s="71"/>
      <c r="M2256" s="50"/>
      <c r="N2256" s="50"/>
      <c r="O2256" s="50"/>
      <c r="P2256" s="50"/>
      <c r="Q2256" s="71"/>
      <c r="R2256" s="50"/>
      <c r="S2256" s="50"/>
      <c r="T2256" s="50"/>
    </row>
    <row r="2257" spans="1:20" s="5" customFormat="1">
      <c r="A2257" s="50"/>
      <c r="B2257" s="50"/>
      <c r="C2257" s="50"/>
      <c r="D2257" s="50"/>
      <c r="E2257" s="50"/>
      <c r="F2257" s="50"/>
      <c r="G2257" s="50"/>
      <c r="H2257" s="71"/>
      <c r="I2257" s="50"/>
      <c r="J2257" s="50"/>
      <c r="K2257" s="50"/>
      <c r="L2257" s="71"/>
      <c r="M2257" s="50"/>
      <c r="N2257" s="50"/>
      <c r="O2257" s="50"/>
      <c r="P2257" s="50"/>
      <c r="Q2257" s="71"/>
      <c r="R2257" s="50"/>
      <c r="S2257" s="50"/>
      <c r="T2257" s="50"/>
    </row>
    <row r="2258" spans="1:20" s="5" customFormat="1">
      <c r="A2258" s="50"/>
      <c r="B2258" s="50"/>
      <c r="C2258" s="50"/>
      <c r="D2258" s="50"/>
      <c r="E2258" s="50"/>
      <c r="F2258" s="50"/>
      <c r="G2258" s="50"/>
      <c r="H2258" s="71"/>
      <c r="I2258" s="50"/>
      <c r="J2258" s="50"/>
      <c r="K2258" s="50"/>
      <c r="L2258" s="71"/>
      <c r="M2258" s="50"/>
      <c r="N2258" s="50"/>
      <c r="O2258" s="50"/>
      <c r="P2258" s="50"/>
      <c r="Q2258" s="71"/>
      <c r="R2258" s="50"/>
      <c r="S2258" s="50"/>
      <c r="T2258" s="50"/>
    </row>
    <row r="2259" spans="1:20" s="5" customFormat="1">
      <c r="A2259" s="50"/>
      <c r="B2259" s="50"/>
      <c r="C2259" s="50"/>
      <c r="D2259" s="50"/>
      <c r="E2259" s="50"/>
      <c r="F2259" s="50"/>
      <c r="G2259" s="50"/>
      <c r="H2259" s="71"/>
      <c r="I2259" s="50"/>
      <c r="J2259" s="50"/>
      <c r="K2259" s="50"/>
      <c r="L2259" s="71"/>
      <c r="M2259" s="50"/>
      <c r="N2259" s="50"/>
      <c r="O2259" s="50"/>
      <c r="P2259" s="50"/>
      <c r="Q2259" s="71"/>
      <c r="R2259" s="50"/>
      <c r="S2259" s="50"/>
      <c r="T2259" s="50"/>
    </row>
    <row r="2260" spans="1:20" s="5" customFormat="1">
      <c r="A2260" s="50"/>
      <c r="B2260" s="50"/>
      <c r="C2260" s="50"/>
      <c r="D2260" s="50"/>
      <c r="E2260" s="50"/>
      <c r="F2260" s="50"/>
      <c r="G2260" s="50"/>
      <c r="H2260" s="71"/>
      <c r="I2260" s="50"/>
      <c r="J2260" s="50"/>
      <c r="K2260" s="50"/>
      <c r="L2260" s="71"/>
      <c r="M2260" s="50"/>
      <c r="N2260" s="50"/>
      <c r="O2260" s="50"/>
      <c r="P2260" s="50"/>
      <c r="Q2260" s="71"/>
      <c r="R2260" s="50"/>
      <c r="S2260" s="50"/>
      <c r="T2260" s="50"/>
    </row>
    <row r="2261" spans="1:20" s="5" customFormat="1">
      <c r="A2261" s="50"/>
      <c r="B2261" s="50"/>
      <c r="C2261" s="50"/>
      <c r="D2261" s="50"/>
      <c r="E2261" s="50"/>
      <c r="F2261" s="50"/>
      <c r="G2261" s="50"/>
      <c r="H2261" s="71"/>
      <c r="I2261" s="50"/>
      <c r="J2261" s="50"/>
      <c r="K2261" s="50"/>
      <c r="L2261" s="71"/>
      <c r="M2261" s="50"/>
      <c r="N2261" s="50"/>
      <c r="O2261" s="50"/>
      <c r="P2261" s="50"/>
      <c r="Q2261" s="71"/>
      <c r="R2261" s="50"/>
      <c r="S2261" s="50"/>
      <c r="T2261" s="50"/>
    </row>
    <row r="2262" spans="1:20" s="5" customFormat="1">
      <c r="A2262" s="50"/>
      <c r="B2262" s="50"/>
      <c r="C2262" s="50"/>
      <c r="D2262" s="50"/>
      <c r="E2262" s="50"/>
      <c r="F2262" s="50"/>
      <c r="G2262" s="50"/>
      <c r="H2262" s="71"/>
      <c r="I2262" s="50"/>
      <c r="J2262" s="50"/>
      <c r="K2262" s="50"/>
      <c r="L2262" s="71"/>
      <c r="M2262" s="50"/>
      <c r="N2262" s="50"/>
      <c r="O2262" s="50"/>
      <c r="P2262" s="50"/>
      <c r="Q2262" s="71"/>
      <c r="R2262" s="50"/>
      <c r="S2262" s="50"/>
      <c r="T2262" s="50"/>
    </row>
    <row r="2263" spans="1:20" s="5" customFormat="1">
      <c r="A2263" s="50"/>
      <c r="B2263" s="50"/>
      <c r="C2263" s="50"/>
      <c r="D2263" s="50"/>
      <c r="E2263" s="50"/>
      <c r="F2263" s="50"/>
      <c r="G2263" s="50"/>
      <c r="H2263" s="71"/>
      <c r="I2263" s="50"/>
      <c r="J2263" s="50"/>
      <c r="K2263" s="50"/>
      <c r="L2263" s="71"/>
      <c r="M2263" s="50"/>
      <c r="N2263" s="50"/>
      <c r="O2263" s="50"/>
      <c r="P2263" s="50"/>
      <c r="Q2263" s="71"/>
      <c r="R2263" s="50"/>
      <c r="S2263" s="50"/>
      <c r="T2263" s="50"/>
    </row>
    <row r="2264" spans="1:20" s="5" customFormat="1">
      <c r="A2264" s="50"/>
      <c r="B2264" s="50"/>
      <c r="C2264" s="50"/>
      <c r="D2264" s="50"/>
      <c r="E2264" s="50"/>
      <c r="F2264" s="50"/>
      <c r="G2264" s="50"/>
      <c r="H2264" s="71"/>
      <c r="I2264" s="50"/>
      <c r="J2264" s="50"/>
      <c r="K2264" s="50"/>
      <c r="L2264" s="71"/>
      <c r="M2264" s="50"/>
      <c r="N2264" s="50"/>
      <c r="O2264" s="50"/>
      <c r="P2264" s="50"/>
      <c r="Q2264" s="71"/>
      <c r="R2264" s="50"/>
      <c r="S2264" s="50"/>
      <c r="T2264" s="50"/>
    </row>
    <row r="2265" spans="1:20" s="5" customFormat="1">
      <c r="A2265" s="50"/>
      <c r="B2265" s="50"/>
      <c r="C2265" s="50"/>
      <c r="D2265" s="50"/>
      <c r="E2265" s="50"/>
      <c r="F2265" s="50"/>
      <c r="G2265" s="50"/>
      <c r="H2265" s="71"/>
      <c r="I2265" s="50"/>
      <c r="J2265" s="50"/>
      <c r="K2265" s="50"/>
      <c r="L2265" s="71"/>
      <c r="M2265" s="50"/>
      <c r="N2265" s="50"/>
      <c r="O2265" s="50"/>
      <c r="P2265" s="50"/>
      <c r="Q2265" s="71"/>
      <c r="R2265" s="50"/>
      <c r="S2265" s="50"/>
      <c r="T2265" s="50"/>
    </row>
    <row r="2266" spans="1:20" s="5" customFormat="1">
      <c r="A2266" s="50"/>
      <c r="B2266" s="50"/>
      <c r="C2266" s="50"/>
      <c r="D2266" s="50"/>
      <c r="E2266" s="50"/>
      <c r="F2266" s="50"/>
      <c r="G2266" s="50"/>
      <c r="H2266" s="71"/>
      <c r="I2266" s="50"/>
      <c r="J2266" s="50"/>
      <c r="K2266" s="50"/>
      <c r="L2266" s="71"/>
      <c r="M2266" s="50"/>
      <c r="N2266" s="50"/>
      <c r="O2266" s="50"/>
      <c r="P2266" s="50"/>
      <c r="Q2266" s="71"/>
      <c r="R2266" s="50"/>
      <c r="S2266" s="50"/>
      <c r="T2266" s="50"/>
    </row>
    <row r="2267" spans="1:20" s="5" customFormat="1">
      <c r="A2267" s="50"/>
      <c r="B2267" s="50"/>
      <c r="C2267" s="50"/>
      <c r="D2267" s="50"/>
      <c r="E2267" s="50"/>
      <c r="F2267" s="50"/>
      <c r="G2267" s="50"/>
      <c r="H2267" s="71"/>
      <c r="I2267" s="50"/>
      <c r="J2267" s="50"/>
      <c r="K2267" s="50"/>
      <c r="L2267" s="71"/>
      <c r="M2267" s="50"/>
      <c r="N2267" s="50"/>
      <c r="O2267" s="50"/>
      <c r="P2267" s="50"/>
      <c r="Q2267" s="71"/>
      <c r="R2267" s="50"/>
      <c r="S2267" s="50"/>
      <c r="T2267" s="50"/>
    </row>
    <row r="2268" spans="1:20" s="5" customFormat="1">
      <c r="A2268" s="50"/>
      <c r="B2268" s="50"/>
      <c r="C2268" s="50"/>
      <c r="D2268" s="50"/>
      <c r="E2268" s="50"/>
      <c r="F2268" s="50"/>
      <c r="G2268" s="50"/>
      <c r="H2268" s="71"/>
      <c r="I2268" s="50"/>
      <c r="J2268" s="50"/>
      <c r="K2268" s="50"/>
      <c r="L2268" s="71"/>
      <c r="M2268" s="50"/>
      <c r="N2268" s="50"/>
      <c r="O2268" s="50"/>
      <c r="P2268" s="50"/>
      <c r="Q2268" s="71"/>
      <c r="R2268" s="50"/>
      <c r="S2268" s="50"/>
      <c r="T2268" s="50"/>
    </row>
    <row r="2269" spans="1:20" s="5" customFormat="1">
      <c r="A2269" s="50"/>
      <c r="B2269" s="50"/>
      <c r="C2269" s="50"/>
      <c r="D2269" s="50"/>
      <c r="E2269" s="50"/>
      <c r="F2269" s="50"/>
      <c r="G2269" s="50"/>
      <c r="H2269" s="71"/>
      <c r="I2269" s="50"/>
      <c r="J2269" s="50"/>
      <c r="K2269" s="50"/>
      <c r="L2269" s="71"/>
      <c r="M2269" s="50"/>
      <c r="N2269" s="50"/>
      <c r="O2269" s="50"/>
      <c r="P2269" s="50"/>
      <c r="Q2269" s="71"/>
      <c r="R2269" s="50"/>
      <c r="S2269" s="50"/>
      <c r="T2269" s="50"/>
    </row>
    <row r="2270" spans="1:20" s="5" customFormat="1">
      <c r="A2270" s="50"/>
      <c r="B2270" s="50"/>
      <c r="C2270" s="50"/>
      <c r="D2270" s="50"/>
      <c r="E2270" s="50"/>
      <c r="F2270" s="50"/>
      <c r="G2270" s="50"/>
      <c r="H2270" s="71"/>
      <c r="I2270" s="50"/>
      <c r="J2270" s="50"/>
      <c r="K2270" s="50"/>
      <c r="L2270" s="71"/>
      <c r="M2270" s="50"/>
      <c r="N2270" s="50"/>
      <c r="O2270" s="50"/>
      <c r="P2270" s="50"/>
      <c r="Q2270" s="71"/>
      <c r="R2270" s="50"/>
      <c r="S2270" s="50"/>
      <c r="T2270" s="50"/>
    </row>
    <row r="2271" spans="1:20" s="5" customFormat="1">
      <c r="A2271" s="50"/>
      <c r="B2271" s="50"/>
      <c r="C2271" s="50"/>
      <c r="D2271" s="50"/>
      <c r="E2271" s="50"/>
      <c r="F2271" s="50"/>
      <c r="G2271" s="50"/>
      <c r="H2271" s="71"/>
      <c r="I2271" s="50"/>
      <c r="J2271" s="50"/>
      <c r="K2271" s="50"/>
      <c r="L2271" s="71"/>
      <c r="M2271" s="50"/>
      <c r="N2271" s="50"/>
      <c r="O2271" s="50"/>
      <c r="P2271" s="50"/>
      <c r="Q2271" s="71"/>
      <c r="R2271" s="50"/>
      <c r="S2271" s="50"/>
      <c r="T2271" s="50"/>
    </row>
    <row r="2272" spans="1:20" s="5" customFormat="1">
      <c r="A2272" s="50"/>
      <c r="B2272" s="50"/>
      <c r="C2272" s="50"/>
      <c r="D2272" s="50"/>
      <c r="E2272" s="50"/>
      <c r="F2272" s="50"/>
      <c r="G2272" s="50"/>
      <c r="H2272" s="71"/>
      <c r="I2272" s="50"/>
      <c r="J2272" s="50"/>
      <c r="K2272" s="50"/>
      <c r="L2272" s="71"/>
      <c r="M2272" s="50"/>
      <c r="N2272" s="50"/>
      <c r="O2272" s="50"/>
      <c r="P2272" s="50"/>
      <c r="Q2272" s="71"/>
      <c r="R2272" s="50"/>
      <c r="S2272" s="50"/>
      <c r="T2272" s="50"/>
    </row>
    <row r="2273" spans="1:20" s="5" customFormat="1">
      <c r="A2273" s="50"/>
      <c r="B2273" s="50"/>
      <c r="C2273" s="50"/>
      <c r="D2273" s="50"/>
      <c r="E2273" s="50"/>
      <c r="F2273" s="50"/>
      <c r="G2273" s="50"/>
      <c r="H2273" s="71"/>
      <c r="I2273" s="50"/>
      <c r="J2273" s="50"/>
      <c r="K2273" s="50"/>
      <c r="L2273" s="71"/>
      <c r="M2273" s="50"/>
      <c r="N2273" s="50"/>
      <c r="O2273" s="50"/>
      <c r="P2273" s="50"/>
      <c r="Q2273" s="71"/>
      <c r="R2273" s="50"/>
      <c r="S2273" s="50"/>
      <c r="T2273" s="50"/>
    </row>
    <row r="2274" spans="1:20" s="5" customFormat="1">
      <c r="A2274" s="50"/>
      <c r="B2274" s="50"/>
      <c r="C2274" s="50"/>
      <c r="D2274" s="50"/>
      <c r="E2274" s="50"/>
      <c r="F2274" s="50"/>
      <c r="G2274" s="50"/>
      <c r="H2274" s="71"/>
      <c r="I2274" s="50"/>
      <c r="J2274" s="50"/>
      <c r="K2274" s="50"/>
      <c r="L2274" s="71"/>
      <c r="M2274" s="50"/>
      <c r="N2274" s="50"/>
      <c r="O2274" s="50"/>
      <c r="P2274" s="50"/>
      <c r="Q2274" s="71"/>
      <c r="R2274" s="50"/>
      <c r="S2274" s="50"/>
      <c r="T2274" s="50"/>
    </row>
    <row r="2275" spans="1:20" s="5" customFormat="1">
      <c r="A2275" s="50"/>
      <c r="B2275" s="50"/>
      <c r="C2275" s="50"/>
      <c r="D2275" s="50"/>
      <c r="E2275" s="50"/>
      <c r="F2275" s="50"/>
      <c r="G2275" s="50"/>
      <c r="H2275" s="71"/>
      <c r="I2275" s="50"/>
      <c r="J2275" s="50"/>
      <c r="K2275" s="50"/>
      <c r="L2275" s="71"/>
      <c r="M2275" s="50"/>
      <c r="N2275" s="50"/>
      <c r="O2275" s="50"/>
      <c r="P2275" s="50"/>
      <c r="Q2275" s="71"/>
      <c r="R2275" s="50"/>
      <c r="S2275" s="50"/>
      <c r="T2275" s="50"/>
    </row>
    <row r="2276" spans="1:20" s="5" customFormat="1">
      <c r="A2276" s="50"/>
      <c r="B2276" s="50"/>
      <c r="C2276" s="50"/>
      <c r="D2276" s="50"/>
      <c r="E2276" s="50"/>
      <c r="F2276" s="50"/>
      <c r="G2276" s="50"/>
      <c r="H2276" s="71"/>
      <c r="I2276" s="50"/>
      <c r="J2276" s="50"/>
      <c r="K2276" s="50"/>
      <c r="L2276" s="71"/>
      <c r="M2276" s="50"/>
      <c r="N2276" s="50"/>
      <c r="O2276" s="50"/>
      <c r="P2276" s="50"/>
      <c r="Q2276" s="71"/>
      <c r="R2276" s="50"/>
      <c r="S2276" s="50"/>
      <c r="T2276" s="50"/>
    </row>
    <row r="2277" spans="1:20" s="5" customFormat="1">
      <c r="A2277" s="50"/>
      <c r="B2277" s="50"/>
      <c r="C2277" s="50"/>
      <c r="D2277" s="50"/>
      <c r="E2277" s="50"/>
      <c r="F2277" s="50"/>
      <c r="G2277" s="50"/>
      <c r="H2277" s="71"/>
      <c r="I2277" s="50"/>
      <c r="J2277" s="50"/>
      <c r="K2277" s="50"/>
      <c r="L2277" s="71"/>
      <c r="M2277" s="50"/>
      <c r="N2277" s="50"/>
      <c r="O2277" s="50"/>
      <c r="P2277" s="50"/>
      <c r="Q2277" s="71"/>
      <c r="R2277" s="50"/>
      <c r="S2277" s="50"/>
      <c r="T2277" s="50"/>
    </row>
    <row r="2278" spans="1:20" s="5" customFormat="1">
      <c r="A2278" s="50"/>
      <c r="B2278" s="50"/>
      <c r="C2278" s="50"/>
      <c r="D2278" s="50"/>
      <c r="E2278" s="50"/>
      <c r="F2278" s="50"/>
      <c r="G2278" s="50"/>
      <c r="H2278" s="71"/>
      <c r="I2278" s="50"/>
      <c r="J2278" s="50"/>
      <c r="K2278" s="50"/>
      <c r="L2278" s="71"/>
      <c r="M2278" s="50"/>
      <c r="N2278" s="50"/>
      <c r="O2278" s="50"/>
      <c r="P2278" s="50"/>
      <c r="Q2278" s="71"/>
      <c r="R2278" s="50"/>
      <c r="S2278" s="50"/>
      <c r="T2278" s="50"/>
    </row>
    <row r="2279" spans="1:20" s="5" customFormat="1">
      <c r="A2279" s="50"/>
      <c r="B2279" s="50"/>
      <c r="C2279" s="50"/>
      <c r="D2279" s="50"/>
      <c r="E2279" s="50"/>
      <c r="F2279" s="50"/>
      <c r="G2279" s="50"/>
      <c r="H2279" s="71"/>
      <c r="I2279" s="50"/>
      <c r="J2279" s="50"/>
      <c r="K2279" s="50"/>
      <c r="L2279" s="71"/>
      <c r="M2279" s="50"/>
      <c r="N2279" s="50"/>
      <c r="O2279" s="50"/>
      <c r="P2279" s="50"/>
      <c r="Q2279" s="71"/>
      <c r="R2279" s="50"/>
      <c r="S2279" s="50"/>
      <c r="T2279" s="50"/>
    </row>
    <row r="2280" spans="1:20" s="5" customFormat="1">
      <c r="A2280" s="50"/>
      <c r="B2280" s="50"/>
      <c r="C2280" s="50"/>
      <c r="D2280" s="50"/>
      <c r="E2280" s="50"/>
      <c r="F2280" s="50"/>
      <c r="G2280" s="50"/>
      <c r="H2280" s="71"/>
      <c r="I2280" s="50"/>
      <c r="J2280" s="50"/>
      <c r="K2280" s="50"/>
      <c r="L2280" s="71"/>
      <c r="M2280" s="50"/>
      <c r="N2280" s="50"/>
      <c r="O2280" s="50"/>
      <c r="P2280" s="50"/>
      <c r="Q2280" s="71"/>
      <c r="R2280" s="50"/>
      <c r="S2280" s="50"/>
      <c r="T2280" s="50"/>
    </row>
    <row r="2281" spans="1:20" s="5" customFormat="1">
      <c r="A2281" s="50"/>
      <c r="B2281" s="50"/>
      <c r="C2281" s="50"/>
      <c r="D2281" s="50"/>
      <c r="E2281" s="50"/>
      <c r="F2281" s="50"/>
      <c r="G2281" s="50"/>
      <c r="H2281" s="71"/>
      <c r="I2281" s="50"/>
      <c r="J2281" s="50"/>
      <c r="K2281" s="50"/>
      <c r="L2281" s="71"/>
      <c r="M2281" s="50"/>
      <c r="N2281" s="50"/>
      <c r="O2281" s="50"/>
      <c r="P2281" s="50"/>
      <c r="Q2281" s="71"/>
      <c r="R2281" s="50"/>
      <c r="S2281" s="50"/>
      <c r="T2281" s="50"/>
    </row>
    <row r="2282" spans="1:20" s="5" customFormat="1">
      <c r="A2282" s="50"/>
      <c r="B2282" s="50"/>
      <c r="C2282" s="50"/>
      <c r="D2282" s="50"/>
      <c r="E2282" s="50"/>
      <c r="F2282" s="50"/>
      <c r="G2282" s="50"/>
      <c r="H2282" s="71"/>
      <c r="I2282" s="50"/>
      <c r="J2282" s="50"/>
      <c r="K2282" s="50"/>
      <c r="L2282" s="71"/>
      <c r="M2282" s="50"/>
      <c r="N2282" s="50"/>
      <c r="O2282" s="50"/>
      <c r="P2282" s="50"/>
      <c r="Q2282" s="71"/>
      <c r="R2282" s="50"/>
      <c r="S2282" s="50"/>
      <c r="T2282" s="50"/>
    </row>
    <row r="2283" spans="1:20" s="5" customFormat="1">
      <c r="A2283" s="50"/>
      <c r="B2283" s="50"/>
      <c r="C2283" s="50"/>
      <c r="D2283" s="50"/>
      <c r="E2283" s="50"/>
      <c r="F2283" s="50"/>
      <c r="G2283" s="50"/>
      <c r="H2283" s="71"/>
      <c r="I2283" s="50"/>
      <c r="J2283" s="50"/>
      <c r="K2283" s="50"/>
      <c r="L2283" s="71"/>
      <c r="M2283" s="50"/>
      <c r="N2283" s="50"/>
      <c r="O2283" s="50"/>
      <c r="P2283" s="50"/>
      <c r="Q2283" s="71"/>
      <c r="R2283" s="50"/>
      <c r="S2283" s="50"/>
      <c r="T2283" s="50"/>
    </row>
    <row r="2284" spans="1:20" s="5" customFormat="1">
      <c r="A2284" s="50"/>
      <c r="B2284" s="50"/>
      <c r="C2284" s="50"/>
      <c r="D2284" s="50"/>
      <c r="E2284" s="50"/>
      <c r="F2284" s="50"/>
      <c r="G2284" s="50"/>
      <c r="H2284" s="71"/>
      <c r="I2284" s="50"/>
      <c r="J2284" s="50"/>
      <c r="K2284" s="50"/>
      <c r="L2284" s="71"/>
      <c r="M2284" s="50"/>
      <c r="N2284" s="50"/>
      <c r="O2284" s="50"/>
      <c r="P2284" s="50"/>
      <c r="Q2284" s="71"/>
      <c r="R2284" s="50"/>
      <c r="S2284" s="50"/>
      <c r="T2284" s="50"/>
    </row>
    <row r="2285" spans="1:20" s="5" customFormat="1">
      <c r="A2285" s="50"/>
      <c r="B2285" s="50"/>
      <c r="C2285" s="50"/>
      <c r="D2285" s="50"/>
      <c r="E2285" s="50"/>
      <c r="F2285" s="50"/>
      <c r="G2285" s="50"/>
      <c r="H2285" s="71"/>
      <c r="I2285" s="50"/>
      <c r="J2285" s="50"/>
      <c r="K2285" s="50"/>
      <c r="L2285" s="71"/>
      <c r="M2285" s="50"/>
      <c r="N2285" s="50"/>
      <c r="O2285" s="50"/>
      <c r="P2285" s="50"/>
      <c r="Q2285" s="71"/>
      <c r="R2285" s="50"/>
      <c r="S2285" s="50"/>
      <c r="T2285" s="50"/>
    </row>
    <row r="2286" spans="1:20" s="5" customFormat="1">
      <c r="A2286" s="50"/>
      <c r="B2286" s="50"/>
      <c r="C2286" s="50"/>
      <c r="D2286" s="50"/>
      <c r="E2286" s="50"/>
      <c r="F2286" s="50"/>
      <c r="G2286" s="50"/>
      <c r="H2286" s="71"/>
      <c r="I2286" s="50"/>
      <c r="J2286" s="50"/>
      <c r="K2286" s="50"/>
      <c r="L2286" s="71"/>
      <c r="M2286" s="50"/>
      <c r="N2286" s="50"/>
      <c r="O2286" s="50"/>
      <c r="P2286" s="50"/>
      <c r="Q2286" s="71"/>
      <c r="R2286" s="50"/>
      <c r="S2286" s="50"/>
      <c r="T2286" s="50"/>
    </row>
    <row r="2287" spans="1:20" s="5" customFormat="1">
      <c r="A2287" s="50"/>
      <c r="B2287" s="50"/>
      <c r="C2287" s="50"/>
      <c r="D2287" s="50"/>
      <c r="E2287" s="50"/>
      <c r="F2287" s="50"/>
      <c r="G2287" s="50"/>
      <c r="H2287" s="71"/>
      <c r="I2287" s="50"/>
      <c r="J2287" s="50"/>
      <c r="K2287" s="50"/>
      <c r="L2287" s="71"/>
      <c r="M2287" s="50"/>
      <c r="N2287" s="50"/>
      <c r="O2287" s="50"/>
      <c r="P2287" s="50"/>
      <c r="Q2287" s="71"/>
      <c r="R2287" s="50"/>
      <c r="S2287" s="50"/>
      <c r="T2287" s="50"/>
    </row>
    <row r="2288" spans="1:20" s="5" customFormat="1">
      <c r="A2288" s="50"/>
      <c r="B2288" s="50"/>
      <c r="C2288" s="50"/>
      <c r="D2288" s="50"/>
      <c r="E2288" s="50"/>
      <c r="F2288" s="50"/>
      <c r="G2288" s="50"/>
      <c r="H2288" s="71"/>
      <c r="I2288" s="50"/>
      <c r="J2288" s="50"/>
      <c r="K2288" s="50"/>
      <c r="L2288" s="71"/>
      <c r="M2288" s="50"/>
      <c r="N2288" s="50"/>
      <c r="O2288" s="50"/>
      <c r="P2288" s="50"/>
      <c r="Q2288" s="71"/>
      <c r="R2288" s="50"/>
      <c r="S2288" s="50"/>
      <c r="T2288" s="50"/>
    </row>
    <row r="2289" spans="1:20" s="5" customFormat="1">
      <c r="A2289" s="50"/>
      <c r="B2289" s="50"/>
      <c r="C2289" s="50"/>
      <c r="D2289" s="50"/>
      <c r="E2289" s="50"/>
      <c r="F2289" s="50"/>
      <c r="G2289" s="50"/>
      <c r="H2289" s="71"/>
      <c r="I2289" s="50"/>
      <c r="J2289" s="50"/>
      <c r="K2289" s="50"/>
      <c r="L2289" s="71"/>
      <c r="M2289" s="50"/>
      <c r="N2289" s="50"/>
      <c r="O2289" s="50"/>
      <c r="P2289" s="50"/>
      <c r="Q2289" s="71"/>
      <c r="R2289" s="50"/>
      <c r="S2289" s="50"/>
      <c r="T2289" s="50"/>
    </row>
    <row r="2290" spans="1:20" s="5" customFormat="1">
      <c r="A2290" s="50"/>
      <c r="B2290" s="50"/>
      <c r="C2290" s="50"/>
      <c r="D2290" s="50"/>
      <c r="E2290" s="50"/>
      <c r="F2290" s="50"/>
      <c r="G2290" s="50"/>
      <c r="H2290" s="71"/>
      <c r="I2290" s="50"/>
      <c r="J2290" s="50"/>
      <c r="K2290" s="50"/>
      <c r="L2290" s="71"/>
      <c r="M2290" s="50"/>
      <c r="N2290" s="50"/>
      <c r="O2290" s="50"/>
      <c r="P2290" s="50"/>
      <c r="Q2290" s="71"/>
      <c r="R2290" s="50"/>
      <c r="S2290" s="50"/>
      <c r="T2290" s="50"/>
    </row>
    <row r="2291" spans="1:20" s="5" customFormat="1">
      <c r="A2291" s="50"/>
      <c r="B2291" s="50"/>
      <c r="C2291" s="50"/>
      <c r="D2291" s="50"/>
      <c r="E2291" s="50"/>
      <c r="F2291" s="50"/>
      <c r="G2291" s="50"/>
      <c r="H2291" s="71"/>
      <c r="I2291" s="50"/>
      <c r="J2291" s="50"/>
      <c r="K2291" s="50"/>
      <c r="L2291" s="71"/>
      <c r="M2291" s="50"/>
      <c r="N2291" s="50"/>
      <c r="O2291" s="50"/>
      <c r="P2291" s="50"/>
      <c r="Q2291" s="71"/>
      <c r="R2291" s="50"/>
      <c r="S2291" s="50"/>
      <c r="T2291" s="50"/>
    </row>
    <row r="2292" spans="1:20" s="5" customFormat="1">
      <c r="A2292" s="50"/>
      <c r="B2292" s="50"/>
      <c r="C2292" s="50"/>
      <c r="D2292" s="50"/>
      <c r="E2292" s="50"/>
      <c r="F2292" s="50"/>
      <c r="G2292" s="50"/>
      <c r="H2292" s="71"/>
      <c r="I2292" s="50"/>
      <c r="J2292" s="50"/>
      <c r="K2292" s="50"/>
      <c r="L2292" s="71"/>
      <c r="M2292" s="50"/>
      <c r="N2292" s="50"/>
      <c r="O2292" s="50"/>
      <c r="P2292" s="50"/>
      <c r="Q2292" s="71"/>
      <c r="R2292" s="50"/>
      <c r="S2292" s="50"/>
      <c r="T2292" s="50"/>
    </row>
    <row r="2293" spans="1:20" s="5" customFormat="1">
      <c r="A2293" s="50"/>
      <c r="B2293" s="50"/>
      <c r="C2293" s="50"/>
      <c r="D2293" s="50"/>
      <c r="E2293" s="50"/>
      <c r="F2293" s="50"/>
      <c r="G2293" s="50"/>
      <c r="H2293" s="71"/>
      <c r="I2293" s="50"/>
      <c r="J2293" s="50"/>
      <c r="K2293" s="50"/>
      <c r="L2293" s="71"/>
      <c r="M2293" s="50"/>
      <c r="N2293" s="50"/>
      <c r="O2293" s="50"/>
      <c r="P2293" s="50"/>
      <c r="Q2293" s="71"/>
      <c r="R2293" s="50"/>
      <c r="S2293" s="50"/>
      <c r="T2293" s="50"/>
    </row>
    <row r="2294" spans="1:20" s="5" customFormat="1">
      <c r="A2294" s="50"/>
      <c r="B2294" s="50"/>
      <c r="C2294" s="50"/>
      <c r="D2294" s="50"/>
      <c r="E2294" s="50"/>
      <c r="F2294" s="50"/>
      <c r="G2294" s="50"/>
      <c r="H2294" s="71"/>
      <c r="I2294" s="50"/>
      <c r="J2294" s="50"/>
      <c r="K2294" s="50"/>
      <c r="L2294" s="71"/>
      <c r="M2294" s="50"/>
      <c r="N2294" s="50"/>
      <c r="O2294" s="50"/>
      <c r="P2294" s="50"/>
      <c r="Q2294" s="71"/>
      <c r="R2294" s="50"/>
      <c r="S2294" s="50"/>
      <c r="T2294" s="50"/>
    </row>
    <row r="2295" spans="1:20" s="5" customFormat="1">
      <c r="A2295" s="50"/>
      <c r="B2295" s="50"/>
      <c r="C2295" s="50"/>
      <c r="D2295" s="50"/>
      <c r="E2295" s="50"/>
      <c r="F2295" s="50"/>
      <c r="G2295" s="50"/>
      <c r="H2295" s="71"/>
      <c r="I2295" s="50"/>
      <c r="J2295" s="50"/>
      <c r="K2295" s="50"/>
      <c r="L2295" s="71"/>
      <c r="M2295" s="50"/>
      <c r="N2295" s="50"/>
      <c r="O2295" s="50"/>
      <c r="P2295" s="50"/>
      <c r="Q2295" s="71"/>
      <c r="R2295" s="50"/>
      <c r="S2295" s="50"/>
      <c r="T2295" s="50"/>
    </row>
    <row r="2296" spans="1:20" s="5" customFormat="1">
      <c r="A2296" s="50"/>
      <c r="B2296" s="50"/>
      <c r="C2296" s="50"/>
      <c r="D2296" s="50"/>
      <c r="E2296" s="50"/>
      <c r="F2296" s="50"/>
      <c r="G2296" s="50"/>
      <c r="H2296" s="71"/>
      <c r="I2296" s="50"/>
      <c r="J2296" s="50"/>
      <c r="K2296" s="50"/>
      <c r="L2296" s="71"/>
      <c r="M2296" s="50"/>
      <c r="N2296" s="50"/>
      <c r="O2296" s="50"/>
      <c r="P2296" s="50"/>
      <c r="Q2296" s="71"/>
      <c r="R2296" s="50"/>
      <c r="S2296" s="50"/>
      <c r="T2296" s="50"/>
    </row>
    <row r="2297" spans="1:20" s="5" customFormat="1">
      <c r="A2297" s="50"/>
      <c r="B2297" s="50"/>
      <c r="C2297" s="50"/>
      <c r="D2297" s="50"/>
      <c r="E2297" s="50"/>
      <c r="F2297" s="50"/>
      <c r="G2297" s="50"/>
      <c r="H2297" s="71"/>
      <c r="I2297" s="50"/>
      <c r="J2297" s="50"/>
      <c r="K2297" s="50"/>
      <c r="L2297" s="71"/>
      <c r="M2297" s="50"/>
      <c r="N2297" s="50"/>
      <c r="O2297" s="50"/>
      <c r="P2297" s="50"/>
      <c r="Q2297" s="71"/>
      <c r="R2297" s="50"/>
      <c r="S2297" s="50"/>
      <c r="T2297" s="50"/>
    </row>
    <row r="2298" spans="1:20" s="5" customFormat="1">
      <c r="A2298" s="50"/>
      <c r="B2298" s="50"/>
      <c r="C2298" s="50"/>
      <c r="D2298" s="50"/>
      <c r="E2298" s="50"/>
      <c r="F2298" s="50"/>
      <c r="G2298" s="50"/>
      <c r="H2298" s="71"/>
      <c r="I2298" s="50"/>
      <c r="J2298" s="50"/>
      <c r="K2298" s="50"/>
      <c r="L2298" s="71"/>
      <c r="M2298" s="50"/>
      <c r="N2298" s="50"/>
      <c r="O2298" s="50"/>
      <c r="P2298" s="50"/>
      <c r="Q2298" s="71"/>
      <c r="R2298" s="50"/>
      <c r="S2298" s="50"/>
      <c r="T2298" s="50"/>
    </row>
    <row r="2299" spans="1:20" s="5" customFormat="1">
      <c r="A2299" s="50"/>
      <c r="B2299" s="50"/>
      <c r="C2299" s="50"/>
      <c r="D2299" s="50"/>
      <c r="E2299" s="50"/>
      <c r="F2299" s="50"/>
      <c r="G2299" s="50"/>
      <c r="H2299" s="71"/>
      <c r="I2299" s="50"/>
      <c r="J2299" s="50"/>
      <c r="K2299" s="50"/>
      <c r="L2299" s="71"/>
      <c r="M2299" s="50"/>
      <c r="N2299" s="50"/>
      <c r="O2299" s="50"/>
      <c r="P2299" s="50"/>
      <c r="Q2299" s="71"/>
      <c r="R2299" s="50"/>
      <c r="S2299" s="50"/>
      <c r="T2299" s="50"/>
    </row>
    <row r="2300" spans="1:20" s="5" customFormat="1">
      <c r="A2300" s="50"/>
      <c r="B2300" s="50"/>
      <c r="C2300" s="50"/>
      <c r="D2300" s="50"/>
      <c r="E2300" s="50"/>
      <c r="F2300" s="50"/>
      <c r="G2300" s="50"/>
      <c r="H2300" s="71"/>
      <c r="I2300" s="50"/>
      <c r="J2300" s="50"/>
      <c r="K2300" s="50"/>
      <c r="L2300" s="71"/>
      <c r="M2300" s="50"/>
      <c r="N2300" s="50"/>
      <c r="O2300" s="50"/>
      <c r="P2300" s="50"/>
      <c r="Q2300" s="71"/>
      <c r="R2300" s="50"/>
      <c r="S2300" s="50"/>
      <c r="T2300" s="50"/>
    </row>
    <row r="2301" spans="1:20" s="5" customFormat="1">
      <c r="A2301" s="50"/>
      <c r="B2301" s="50"/>
      <c r="C2301" s="50"/>
      <c r="D2301" s="50"/>
      <c r="E2301" s="50"/>
      <c r="F2301" s="50"/>
      <c r="G2301" s="50"/>
      <c r="H2301" s="71"/>
      <c r="I2301" s="50"/>
      <c r="J2301" s="50"/>
      <c r="K2301" s="50"/>
      <c r="L2301" s="71"/>
      <c r="M2301" s="50"/>
      <c r="N2301" s="50"/>
      <c r="O2301" s="50"/>
      <c r="P2301" s="50"/>
      <c r="Q2301" s="71"/>
      <c r="R2301" s="50"/>
      <c r="S2301" s="50"/>
      <c r="T2301" s="50"/>
    </row>
    <row r="2302" spans="1:20" s="5" customFormat="1">
      <c r="A2302" s="50"/>
      <c r="B2302" s="50"/>
      <c r="C2302" s="50"/>
      <c r="D2302" s="50"/>
      <c r="E2302" s="50"/>
      <c r="F2302" s="50"/>
      <c r="G2302" s="50"/>
      <c r="H2302" s="71"/>
      <c r="I2302" s="50"/>
      <c r="J2302" s="50"/>
      <c r="K2302" s="50"/>
      <c r="L2302" s="71"/>
      <c r="M2302" s="50"/>
      <c r="N2302" s="50"/>
      <c r="O2302" s="50"/>
      <c r="P2302" s="50"/>
      <c r="Q2302" s="71"/>
      <c r="R2302" s="50"/>
      <c r="S2302" s="50"/>
      <c r="T2302" s="50"/>
    </row>
    <row r="2303" spans="1:20" s="5" customFormat="1">
      <c r="A2303" s="50"/>
      <c r="B2303" s="50"/>
      <c r="C2303" s="50"/>
      <c r="D2303" s="50"/>
      <c r="E2303" s="50"/>
      <c r="F2303" s="50"/>
      <c r="G2303" s="50"/>
      <c r="H2303" s="71"/>
      <c r="I2303" s="50"/>
      <c r="J2303" s="50"/>
      <c r="K2303" s="50"/>
      <c r="L2303" s="71"/>
      <c r="M2303" s="50"/>
      <c r="N2303" s="50"/>
      <c r="O2303" s="50"/>
      <c r="P2303" s="50"/>
      <c r="Q2303" s="71"/>
      <c r="R2303" s="50"/>
      <c r="S2303" s="50"/>
      <c r="T2303" s="50"/>
    </row>
    <row r="2304" spans="1:20" s="5" customFormat="1">
      <c r="A2304" s="50"/>
      <c r="B2304" s="50"/>
      <c r="C2304" s="50"/>
      <c r="D2304" s="50"/>
      <c r="E2304" s="50"/>
      <c r="F2304" s="50"/>
      <c r="G2304" s="50"/>
      <c r="H2304" s="71"/>
      <c r="I2304" s="50"/>
      <c r="J2304" s="50"/>
      <c r="K2304" s="50"/>
      <c r="L2304" s="71"/>
      <c r="M2304" s="50"/>
      <c r="N2304" s="50"/>
      <c r="O2304" s="50"/>
      <c r="P2304" s="50"/>
      <c r="Q2304" s="71"/>
      <c r="R2304" s="50"/>
      <c r="S2304" s="50"/>
      <c r="T2304" s="50"/>
    </row>
    <row r="2305" spans="1:20" s="5" customFormat="1">
      <c r="A2305" s="50"/>
      <c r="B2305" s="50"/>
      <c r="C2305" s="50"/>
      <c r="D2305" s="50"/>
      <c r="E2305" s="50"/>
      <c r="F2305" s="50"/>
      <c r="G2305" s="50"/>
      <c r="H2305" s="71"/>
      <c r="I2305" s="50"/>
      <c r="J2305" s="50"/>
      <c r="K2305" s="50"/>
      <c r="L2305" s="71"/>
      <c r="M2305" s="50"/>
      <c r="N2305" s="50"/>
      <c r="O2305" s="50"/>
      <c r="P2305" s="50"/>
      <c r="Q2305" s="71"/>
      <c r="R2305" s="50"/>
      <c r="S2305" s="50"/>
      <c r="T2305" s="50"/>
    </row>
    <row r="2306" spans="1:20" s="5" customFormat="1">
      <c r="A2306" s="50"/>
      <c r="B2306" s="50"/>
      <c r="C2306" s="50"/>
      <c r="D2306" s="50"/>
      <c r="E2306" s="50"/>
      <c r="F2306" s="50"/>
      <c r="G2306" s="50"/>
      <c r="H2306" s="71"/>
      <c r="I2306" s="50"/>
      <c r="J2306" s="50"/>
      <c r="K2306" s="50"/>
      <c r="L2306" s="71"/>
      <c r="M2306" s="50"/>
      <c r="N2306" s="50"/>
      <c r="O2306" s="50"/>
      <c r="P2306" s="50"/>
      <c r="Q2306" s="71"/>
      <c r="R2306" s="50"/>
      <c r="S2306" s="50"/>
      <c r="T2306" s="50"/>
    </row>
    <row r="2307" spans="1:20" s="5" customFormat="1">
      <c r="A2307" s="50"/>
      <c r="B2307" s="50"/>
      <c r="C2307" s="50"/>
      <c r="D2307" s="50"/>
      <c r="E2307" s="50"/>
      <c r="F2307" s="50"/>
      <c r="G2307" s="50"/>
      <c r="H2307" s="71"/>
      <c r="I2307" s="50"/>
      <c r="J2307" s="50"/>
      <c r="K2307" s="50"/>
      <c r="L2307" s="71"/>
      <c r="M2307" s="50"/>
      <c r="N2307" s="50"/>
      <c r="O2307" s="50"/>
      <c r="P2307" s="50"/>
      <c r="Q2307" s="71"/>
      <c r="R2307" s="50"/>
      <c r="S2307" s="50"/>
      <c r="T2307" s="50"/>
    </row>
    <row r="2308" spans="1:20" s="5" customFormat="1">
      <c r="A2308" s="50"/>
      <c r="B2308" s="50"/>
      <c r="C2308" s="50"/>
      <c r="D2308" s="50"/>
      <c r="E2308" s="50"/>
      <c r="F2308" s="50"/>
      <c r="G2308" s="50"/>
      <c r="H2308" s="71"/>
      <c r="I2308" s="50"/>
      <c r="J2308" s="50"/>
      <c r="K2308" s="50"/>
      <c r="L2308" s="71"/>
      <c r="M2308" s="50"/>
      <c r="N2308" s="50"/>
      <c r="O2308" s="50"/>
      <c r="P2308" s="50"/>
      <c r="Q2308" s="71"/>
      <c r="R2308" s="50"/>
      <c r="S2308" s="50"/>
      <c r="T2308" s="50"/>
    </row>
    <row r="2309" spans="1:20" s="5" customFormat="1">
      <c r="A2309" s="50"/>
      <c r="B2309" s="50"/>
      <c r="C2309" s="50"/>
      <c r="D2309" s="50"/>
      <c r="E2309" s="50"/>
      <c r="F2309" s="50"/>
      <c r="G2309" s="50"/>
      <c r="H2309" s="71"/>
      <c r="I2309" s="50"/>
      <c r="J2309" s="50"/>
      <c r="K2309" s="50"/>
      <c r="L2309" s="71"/>
      <c r="M2309" s="50"/>
      <c r="N2309" s="50"/>
      <c r="O2309" s="50"/>
      <c r="P2309" s="50"/>
      <c r="Q2309" s="71"/>
      <c r="R2309" s="50"/>
      <c r="S2309" s="50"/>
      <c r="T2309" s="50"/>
    </row>
    <row r="2310" spans="1:20" s="5" customFormat="1">
      <c r="A2310" s="50"/>
      <c r="B2310" s="50"/>
      <c r="C2310" s="50"/>
      <c r="D2310" s="50"/>
      <c r="E2310" s="50"/>
      <c r="F2310" s="50"/>
      <c r="G2310" s="50"/>
      <c r="H2310" s="71"/>
      <c r="I2310" s="50"/>
      <c r="J2310" s="50"/>
      <c r="K2310" s="50"/>
      <c r="L2310" s="71"/>
      <c r="M2310" s="50"/>
      <c r="N2310" s="50"/>
      <c r="O2310" s="50"/>
      <c r="P2310" s="50"/>
      <c r="Q2310" s="71"/>
      <c r="R2310" s="50"/>
      <c r="S2310" s="50"/>
      <c r="T2310" s="50"/>
    </row>
    <row r="2311" spans="1:20" s="5" customFormat="1">
      <c r="A2311" s="50"/>
      <c r="B2311" s="50"/>
      <c r="C2311" s="50"/>
      <c r="D2311" s="50"/>
      <c r="E2311" s="50"/>
      <c r="F2311" s="50"/>
      <c r="G2311" s="50"/>
      <c r="H2311" s="71"/>
      <c r="I2311" s="50"/>
      <c r="J2311" s="50"/>
      <c r="K2311" s="50"/>
      <c r="L2311" s="71"/>
      <c r="M2311" s="50"/>
      <c r="N2311" s="50"/>
      <c r="O2311" s="50"/>
      <c r="P2311" s="50"/>
      <c r="Q2311" s="71"/>
      <c r="R2311" s="50"/>
      <c r="S2311" s="50"/>
      <c r="T2311" s="50"/>
    </row>
    <row r="2312" spans="1:20" s="5" customFormat="1">
      <c r="A2312" s="50"/>
      <c r="B2312" s="50"/>
      <c r="C2312" s="50"/>
      <c r="D2312" s="50"/>
      <c r="E2312" s="50"/>
      <c r="F2312" s="50"/>
      <c r="G2312" s="50"/>
      <c r="H2312" s="71"/>
      <c r="I2312" s="50"/>
      <c r="J2312" s="50"/>
      <c r="K2312" s="50"/>
      <c r="L2312" s="71"/>
      <c r="M2312" s="50"/>
      <c r="N2312" s="50"/>
      <c r="O2312" s="50"/>
      <c r="P2312" s="50"/>
      <c r="Q2312" s="71"/>
      <c r="R2312" s="50"/>
      <c r="S2312" s="50"/>
      <c r="T2312" s="50"/>
    </row>
    <row r="2313" spans="1:20" s="5" customFormat="1">
      <c r="A2313" s="50"/>
      <c r="B2313" s="50"/>
      <c r="C2313" s="50"/>
      <c r="D2313" s="50"/>
      <c r="E2313" s="50"/>
      <c r="F2313" s="50"/>
      <c r="G2313" s="50"/>
      <c r="H2313" s="71"/>
      <c r="I2313" s="50"/>
      <c r="J2313" s="50"/>
      <c r="K2313" s="50"/>
      <c r="L2313" s="71"/>
      <c r="M2313" s="50"/>
      <c r="N2313" s="50"/>
      <c r="O2313" s="50"/>
      <c r="P2313" s="50"/>
      <c r="Q2313" s="71"/>
      <c r="R2313" s="50"/>
      <c r="S2313" s="50"/>
      <c r="T2313" s="50"/>
    </row>
    <row r="2314" spans="1:20" s="5" customFormat="1">
      <c r="A2314" s="50"/>
      <c r="B2314" s="50"/>
      <c r="C2314" s="50"/>
      <c r="D2314" s="50"/>
      <c r="E2314" s="50"/>
      <c r="F2314" s="50"/>
      <c r="G2314" s="50"/>
      <c r="H2314" s="71"/>
      <c r="I2314" s="50"/>
      <c r="J2314" s="50"/>
      <c r="K2314" s="50"/>
      <c r="L2314" s="71"/>
      <c r="M2314" s="50"/>
      <c r="N2314" s="50"/>
      <c r="O2314" s="50"/>
      <c r="P2314" s="50"/>
      <c r="Q2314" s="71"/>
      <c r="R2314" s="50"/>
      <c r="S2314" s="50"/>
      <c r="T2314" s="50"/>
    </row>
    <row r="2315" spans="1:20" s="5" customFormat="1">
      <c r="A2315" s="50"/>
      <c r="B2315" s="50"/>
      <c r="C2315" s="50"/>
      <c r="D2315" s="50"/>
      <c r="E2315" s="50"/>
      <c r="F2315" s="50"/>
      <c r="G2315" s="50"/>
      <c r="H2315" s="71"/>
      <c r="I2315" s="50"/>
      <c r="J2315" s="50"/>
      <c r="K2315" s="50"/>
      <c r="L2315" s="71"/>
      <c r="M2315" s="50"/>
      <c r="N2315" s="50"/>
      <c r="O2315" s="50"/>
      <c r="P2315" s="50"/>
      <c r="Q2315" s="71"/>
      <c r="R2315" s="50"/>
      <c r="S2315" s="50"/>
      <c r="T2315" s="50"/>
    </row>
    <row r="2316" spans="1:20" s="5" customFormat="1">
      <c r="A2316" s="50"/>
      <c r="B2316" s="50"/>
      <c r="C2316" s="50"/>
      <c r="D2316" s="50"/>
      <c r="E2316" s="50"/>
      <c r="F2316" s="50"/>
      <c r="G2316" s="50"/>
      <c r="H2316" s="71"/>
      <c r="I2316" s="50"/>
      <c r="J2316" s="50"/>
      <c r="K2316" s="50"/>
      <c r="L2316" s="71"/>
      <c r="M2316" s="50"/>
      <c r="N2316" s="50"/>
      <c r="O2316" s="50"/>
      <c r="P2316" s="50"/>
      <c r="Q2316" s="71"/>
      <c r="R2316" s="50"/>
      <c r="S2316" s="50"/>
      <c r="T2316" s="50"/>
    </row>
    <row r="2317" spans="1:20" s="5" customFormat="1">
      <c r="A2317" s="50"/>
      <c r="B2317" s="50"/>
      <c r="C2317" s="50"/>
      <c r="D2317" s="50"/>
      <c r="E2317" s="50"/>
      <c r="F2317" s="50"/>
      <c r="G2317" s="50"/>
      <c r="H2317" s="71"/>
      <c r="I2317" s="50"/>
      <c r="J2317" s="50"/>
      <c r="K2317" s="50"/>
      <c r="L2317" s="71"/>
      <c r="M2317" s="50"/>
      <c r="N2317" s="50"/>
      <c r="O2317" s="50"/>
      <c r="P2317" s="50"/>
      <c r="Q2317" s="71"/>
      <c r="R2317" s="50"/>
      <c r="S2317" s="50"/>
      <c r="T2317" s="50"/>
    </row>
    <row r="2318" spans="1:20" s="5" customFormat="1">
      <c r="A2318" s="50"/>
      <c r="B2318" s="50"/>
      <c r="C2318" s="50"/>
      <c r="D2318" s="50"/>
      <c r="E2318" s="50"/>
      <c r="F2318" s="50"/>
      <c r="G2318" s="50"/>
      <c r="H2318" s="71"/>
      <c r="I2318" s="50"/>
      <c r="J2318" s="50"/>
      <c r="K2318" s="50"/>
      <c r="L2318" s="71"/>
      <c r="M2318" s="50"/>
      <c r="N2318" s="50"/>
      <c r="O2318" s="50"/>
      <c r="P2318" s="50"/>
      <c r="Q2318" s="71"/>
      <c r="R2318" s="50"/>
      <c r="S2318" s="50"/>
      <c r="T2318" s="50"/>
    </row>
    <row r="2319" spans="1:20" s="5" customFormat="1">
      <c r="A2319" s="50"/>
      <c r="B2319" s="50"/>
      <c r="C2319" s="50"/>
      <c r="D2319" s="50"/>
      <c r="E2319" s="50"/>
      <c r="F2319" s="50"/>
      <c r="G2319" s="50"/>
      <c r="H2319" s="71"/>
      <c r="I2319" s="50"/>
      <c r="J2319" s="50"/>
      <c r="K2319" s="50"/>
      <c r="L2319" s="71"/>
      <c r="M2319" s="50"/>
      <c r="N2319" s="50"/>
      <c r="O2319" s="50"/>
      <c r="P2319" s="50"/>
      <c r="Q2319" s="71"/>
      <c r="R2319" s="50"/>
      <c r="S2319" s="50"/>
      <c r="T2319" s="50"/>
    </row>
    <row r="2320" spans="1:20" s="5" customFormat="1">
      <c r="A2320" s="50"/>
      <c r="B2320" s="50"/>
      <c r="C2320" s="50"/>
      <c r="D2320" s="50"/>
      <c r="E2320" s="50"/>
      <c r="F2320" s="50"/>
      <c r="G2320" s="50"/>
      <c r="H2320" s="71"/>
      <c r="I2320" s="50"/>
      <c r="J2320" s="50"/>
      <c r="K2320" s="50"/>
      <c r="L2320" s="71"/>
      <c r="M2320" s="50"/>
      <c r="N2320" s="50"/>
      <c r="O2320" s="50"/>
      <c r="P2320" s="50"/>
      <c r="Q2320" s="71"/>
      <c r="R2320" s="50"/>
      <c r="S2320" s="50"/>
      <c r="T2320" s="50"/>
    </row>
    <row r="2321" spans="1:20" s="5" customFormat="1">
      <c r="A2321" s="50"/>
      <c r="B2321" s="50"/>
      <c r="C2321" s="50"/>
      <c r="D2321" s="50"/>
      <c r="E2321" s="50"/>
      <c r="F2321" s="50"/>
      <c r="G2321" s="50"/>
      <c r="H2321" s="71"/>
      <c r="I2321" s="50"/>
      <c r="J2321" s="50"/>
      <c r="K2321" s="50"/>
      <c r="L2321" s="71"/>
      <c r="M2321" s="50"/>
      <c r="N2321" s="50"/>
      <c r="O2321" s="50"/>
      <c r="P2321" s="50"/>
      <c r="Q2321" s="71"/>
      <c r="R2321" s="50"/>
      <c r="S2321" s="50"/>
      <c r="T2321" s="50"/>
    </row>
    <row r="2322" spans="1:20" s="5" customFormat="1">
      <c r="A2322" s="50"/>
      <c r="B2322" s="50"/>
      <c r="C2322" s="50"/>
      <c r="D2322" s="50"/>
      <c r="E2322" s="50"/>
      <c r="F2322" s="50"/>
      <c r="G2322" s="50"/>
      <c r="H2322" s="71"/>
      <c r="I2322" s="50"/>
      <c r="J2322" s="50"/>
      <c r="K2322" s="50"/>
      <c r="L2322" s="71"/>
      <c r="M2322" s="50"/>
      <c r="N2322" s="50"/>
      <c r="O2322" s="50"/>
      <c r="P2322" s="50"/>
      <c r="Q2322" s="71"/>
      <c r="R2322" s="50"/>
      <c r="S2322" s="50"/>
      <c r="T2322" s="50"/>
    </row>
    <row r="2323" spans="1:20" s="5" customFormat="1">
      <c r="A2323" s="50"/>
      <c r="B2323" s="50"/>
      <c r="C2323" s="50"/>
      <c r="D2323" s="50"/>
      <c r="E2323" s="50"/>
      <c r="F2323" s="50"/>
      <c r="G2323" s="50"/>
      <c r="H2323" s="71"/>
      <c r="I2323" s="50"/>
      <c r="J2323" s="50"/>
      <c r="K2323" s="50"/>
      <c r="L2323" s="71"/>
      <c r="M2323" s="50"/>
      <c r="N2323" s="50"/>
      <c r="O2323" s="50"/>
      <c r="P2323" s="50"/>
      <c r="Q2323" s="71"/>
      <c r="R2323" s="50"/>
      <c r="S2323" s="50"/>
      <c r="T2323" s="50"/>
    </row>
    <row r="2324" spans="1:20" s="5" customFormat="1">
      <c r="A2324" s="50"/>
      <c r="B2324" s="50"/>
      <c r="C2324" s="50"/>
      <c r="D2324" s="50"/>
      <c r="E2324" s="50"/>
      <c r="F2324" s="50"/>
      <c r="G2324" s="50"/>
      <c r="H2324" s="71"/>
      <c r="I2324" s="50"/>
      <c r="J2324" s="50"/>
      <c r="K2324" s="50"/>
      <c r="L2324" s="71"/>
      <c r="M2324" s="50"/>
      <c r="N2324" s="50"/>
      <c r="O2324" s="50"/>
      <c r="P2324" s="50"/>
      <c r="Q2324" s="71"/>
      <c r="R2324" s="50"/>
      <c r="S2324" s="50"/>
      <c r="T2324" s="50"/>
    </row>
    <row r="2325" spans="1:20" s="5" customFormat="1">
      <c r="A2325" s="50"/>
      <c r="B2325" s="50"/>
      <c r="C2325" s="50"/>
      <c r="D2325" s="50"/>
      <c r="E2325" s="50"/>
      <c r="F2325" s="50"/>
      <c r="G2325" s="50"/>
      <c r="H2325" s="71"/>
      <c r="I2325" s="50"/>
      <c r="J2325" s="50"/>
      <c r="K2325" s="50"/>
      <c r="L2325" s="71"/>
      <c r="M2325" s="50"/>
      <c r="N2325" s="50"/>
      <c r="O2325" s="50"/>
      <c r="P2325" s="50"/>
      <c r="Q2325" s="71"/>
      <c r="R2325" s="50"/>
      <c r="S2325" s="50"/>
      <c r="T2325" s="50"/>
    </row>
    <row r="2326" spans="1:20" s="5" customFormat="1">
      <c r="A2326" s="50"/>
      <c r="B2326" s="50"/>
      <c r="C2326" s="50"/>
      <c r="D2326" s="50"/>
      <c r="E2326" s="50"/>
      <c r="F2326" s="50"/>
      <c r="G2326" s="50"/>
      <c r="H2326" s="71"/>
      <c r="I2326" s="50"/>
      <c r="J2326" s="50"/>
      <c r="K2326" s="50"/>
      <c r="L2326" s="71"/>
      <c r="M2326" s="50"/>
      <c r="N2326" s="50"/>
      <c r="O2326" s="50"/>
      <c r="P2326" s="50"/>
      <c r="Q2326" s="71"/>
      <c r="R2326" s="50"/>
      <c r="S2326" s="50"/>
      <c r="T2326" s="50"/>
    </row>
    <row r="2327" spans="1:20" s="5" customFormat="1">
      <c r="A2327" s="50"/>
      <c r="B2327" s="50"/>
      <c r="C2327" s="50"/>
      <c r="D2327" s="50"/>
      <c r="E2327" s="50"/>
      <c r="F2327" s="50"/>
      <c r="G2327" s="50"/>
      <c r="H2327" s="71"/>
      <c r="I2327" s="50"/>
      <c r="J2327" s="50"/>
      <c r="K2327" s="50"/>
      <c r="L2327" s="71"/>
      <c r="M2327" s="50"/>
      <c r="N2327" s="50"/>
      <c r="O2327" s="50"/>
      <c r="P2327" s="50"/>
      <c r="Q2327" s="71"/>
      <c r="R2327" s="50"/>
      <c r="S2327" s="50"/>
      <c r="T2327" s="50"/>
    </row>
    <row r="2328" spans="1:20" s="5" customFormat="1">
      <c r="A2328" s="50"/>
      <c r="B2328" s="50"/>
      <c r="C2328" s="50"/>
      <c r="D2328" s="50"/>
      <c r="E2328" s="50"/>
      <c r="F2328" s="50"/>
      <c r="G2328" s="50"/>
      <c r="H2328" s="71"/>
      <c r="I2328" s="50"/>
      <c r="J2328" s="50"/>
      <c r="K2328" s="50"/>
      <c r="L2328" s="71"/>
      <c r="M2328" s="50"/>
      <c r="N2328" s="50"/>
      <c r="O2328" s="50"/>
      <c r="P2328" s="50"/>
      <c r="Q2328" s="71"/>
      <c r="R2328" s="50"/>
      <c r="S2328" s="50"/>
      <c r="T2328" s="50"/>
    </row>
    <row r="2329" spans="1:20" s="5" customFormat="1">
      <c r="A2329" s="50"/>
      <c r="B2329" s="50"/>
      <c r="C2329" s="50"/>
      <c r="D2329" s="50"/>
      <c r="E2329" s="50"/>
      <c r="F2329" s="50"/>
      <c r="G2329" s="50"/>
      <c r="H2329" s="71"/>
      <c r="I2329" s="50"/>
      <c r="J2329" s="50"/>
      <c r="K2329" s="50"/>
      <c r="L2329" s="71"/>
      <c r="M2329" s="50"/>
      <c r="N2329" s="50"/>
      <c r="O2329" s="50"/>
      <c r="P2329" s="50"/>
      <c r="Q2329" s="71"/>
      <c r="R2329" s="50"/>
      <c r="S2329" s="50"/>
      <c r="T2329" s="50"/>
    </row>
    <row r="2330" spans="1:20" s="5" customFormat="1">
      <c r="A2330" s="50"/>
      <c r="B2330" s="50"/>
      <c r="C2330" s="50"/>
      <c r="D2330" s="50"/>
      <c r="E2330" s="50"/>
      <c r="F2330" s="50"/>
      <c r="G2330" s="50"/>
      <c r="H2330" s="71"/>
      <c r="I2330" s="50"/>
      <c r="J2330" s="50"/>
      <c r="K2330" s="50"/>
      <c r="L2330" s="71"/>
      <c r="M2330" s="50"/>
      <c r="N2330" s="50"/>
      <c r="O2330" s="50"/>
      <c r="P2330" s="50"/>
      <c r="Q2330" s="71"/>
      <c r="R2330" s="50"/>
      <c r="S2330" s="50"/>
      <c r="T2330" s="50"/>
    </row>
    <row r="2331" spans="1:20" s="5" customFormat="1">
      <c r="A2331" s="50"/>
      <c r="B2331" s="50"/>
      <c r="C2331" s="50"/>
      <c r="D2331" s="50"/>
      <c r="E2331" s="50"/>
      <c r="F2331" s="50"/>
      <c r="G2331" s="50"/>
      <c r="H2331" s="71"/>
      <c r="I2331" s="50"/>
      <c r="J2331" s="50"/>
      <c r="K2331" s="50"/>
      <c r="L2331" s="71"/>
      <c r="M2331" s="50"/>
      <c r="N2331" s="50"/>
      <c r="O2331" s="50"/>
      <c r="P2331" s="50"/>
      <c r="Q2331" s="71"/>
      <c r="R2331" s="50"/>
      <c r="S2331" s="50"/>
      <c r="T2331" s="50"/>
    </row>
    <row r="2332" spans="1:20" s="5" customFormat="1">
      <c r="A2332" s="50"/>
      <c r="B2332" s="50"/>
      <c r="C2332" s="50"/>
      <c r="D2332" s="50"/>
      <c r="E2332" s="50"/>
      <c r="F2332" s="50"/>
      <c r="G2332" s="50"/>
      <c r="H2332" s="71"/>
      <c r="I2332" s="50"/>
      <c r="J2332" s="50"/>
      <c r="K2332" s="50"/>
      <c r="L2332" s="71"/>
      <c r="M2332" s="50"/>
      <c r="N2332" s="50"/>
      <c r="O2332" s="50"/>
      <c r="P2332" s="50"/>
      <c r="Q2332" s="71"/>
      <c r="R2332" s="50"/>
      <c r="S2332" s="50"/>
      <c r="T2332" s="50"/>
    </row>
    <row r="2333" spans="1:20" s="5" customFormat="1">
      <c r="A2333" s="50"/>
      <c r="B2333" s="50"/>
      <c r="C2333" s="50"/>
      <c r="D2333" s="50"/>
      <c r="E2333" s="50"/>
      <c r="F2333" s="50"/>
      <c r="G2333" s="50"/>
      <c r="H2333" s="71"/>
      <c r="I2333" s="50"/>
      <c r="J2333" s="50"/>
      <c r="K2333" s="50"/>
      <c r="L2333" s="71"/>
      <c r="M2333" s="50"/>
      <c r="N2333" s="50"/>
      <c r="O2333" s="50"/>
      <c r="P2333" s="50"/>
      <c r="Q2333" s="71"/>
      <c r="R2333" s="50"/>
      <c r="S2333" s="50"/>
      <c r="T2333" s="50"/>
    </row>
    <row r="2334" spans="1:20" s="5" customFormat="1">
      <c r="A2334" s="50"/>
      <c r="B2334" s="50"/>
      <c r="C2334" s="50"/>
      <c r="D2334" s="50"/>
      <c r="E2334" s="50"/>
      <c r="F2334" s="50"/>
      <c r="G2334" s="50"/>
      <c r="H2334" s="71"/>
      <c r="I2334" s="50"/>
      <c r="J2334" s="50"/>
      <c r="K2334" s="50"/>
      <c r="L2334" s="71"/>
      <c r="M2334" s="50"/>
      <c r="N2334" s="50"/>
      <c r="O2334" s="50"/>
      <c r="P2334" s="50"/>
      <c r="Q2334" s="71"/>
      <c r="R2334" s="50"/>
      <c r="S2334" s="50"/>
      <c r="T2334" s="50"/>
    </row>
    <row r="2335" spans="1:20" s="5" customFormat="1">
      <c r="A2335" s="50"/>
      <c r="B2335" s="50"/>
      <c r="C2335" s="50"/>
      <c r="D2335" s="50"/>
      <c r="E2335" s="50"/>
      <c r="F2335" s="50"/>
      <c r="G2335" s="50"/>
      <c r="H2335" s="71"/>
      <c r="I2335" s="50"/>
      <c r="J2335" s="50"/>
      <c r="K2335" s="50"/>
      <c r="L2335" s="71"/>
      <c r="M2335" s="50"/>
      <c r="N2335" s="50"/>
      <c r="O2335" s="50"/>
      <c r="P2335" s="50"/>
      <c r="Q2335" s="71"/>
      <c r="R2335" s="50"/>
      <c r="S2335" s="50"/>
      <c r="T2335" s="50"/>
    </row>
    <row r="2336" spans="1:20" s="5" customFormat="1">
      <c r="A2336" s="50"/>
      <c r="B2336" s="50"/>
      <c r="C2336" s="50"/>
      <c r="D2336" s="50"/>
      <c r="E2336" s="50"/>
      <c r="F2336" s="50"/>
      <c r="G2336" s="50"/>
      <c r="H2336" s="71"/>
      <c r="I2336" s="50"/>
      <c r="J2336" s="50"/>
      <c r="K2336" s="50"/>
      <c r="L2336" s="71"/>
      <c r="M2336" s="50"/>
      <c r="N2336" s="50"/>
      <c r="O2336" s="50"/>
      <c r="P2336" s="50"/>
      <c r="Q2336" s="71"/>
      <c r="R2336" s="50"/>
      <c r="S2336" s="50"/>
      <c r="T2336" s="50"/>
    </row>
    <row r="2337" spans="1:20" s="5" customFormat="1">
      <c r="A2337" s="50"/>
      <c r="B2337" s="50"/>
      <c r="C2337" s="50"/>
      <c r="D2337" s="50"/>
      <c r="E2337" s="50"/>
      <c r="F2337" s="50"/>
      <c r="G2337" s="50"/>
      <c r="H2337" s="71"/>
      <c r="I2337" s="50"/>
      <c r="J2337" s="50"/>
      <c r="K2337" s="50"/>
      <c r="L2337" s="71"/>
      <c r="M2337" s="50"/>
      <c r="N2337" s="50"/>
      <c r="O2337" s="50"/>
      <c r="P2337" s="50"/>
      <c r="Q2337" s="71"/>
      <c r="R2337" s="50"/>
      <c r="S2337" s="50"/>
      <c r="T2337" s="50"/>
    </row>
    <row r="2338" spans="1:20" s="5" customFormat="1">
      <c r="A2338" s="50"/>
      <c r="B2338" s="50"/>
      <c r="C2338" s="50"/>
      <c r="D2338" s="50"/>
      <c r="E2338" s="50"/>
      <c r="F2338" s="50"/>
      <c r="G2338" s="50"/>
      <c r="H2338" s="71"/>
      <c r="I2338" s="50"/>
      <c r="J2338" s="50"/>
      <c r="K2338" s="50"/>
      <c r="L2338" s="71"/>
      <c r="M2338" s="50"/>
      <c r="N2338" s="50"/>
      <c r="O2338" s="50"/>
      <c r="P2338" s="50"/>
      <c r="Q2338" s="71"/>
      <c r="R2338" s="50"/>
      <c r="S2338" s="50"/>
      <c r="T2338" s="50"/>
    </row>
    <row r="2339" spans="1:20" s="5" customFormat="1">
      <c r="A2339" s="50"/>
      <c r="B2339" s="50"/>
      <c r="C2339" s="50"/>
      <c r="D2339" s="50"/>
      <c r="E2339" s="50"/>
      <c r="F2339" s="50"/>
      <c r="G2339" s="50"/>
      <c r="H2339" s="71"/>
      <c r="I2339" s="50"/>
      <c r="J2339" s="50"/>
      <c r="K2339" s="50"/>
      <c r="L2339" s="71"/>
      <c r="M2339" s="50"/>
      <c r="N2339" s="50"/>
      <c r="O2339" s="50"/>
      <c r="P2339" s="50"/>
      <c r="Q2339" s="71"/>
      <c r="R2339" s="50"/>
      <c r="S2339" s="50"/>
      <c r="T2339" s="50"/>
    </row>
    <row r="2340" spans="1:20" s="5" customFormat="1">
      <c r="A2340" s="50"/>
      <c r="B2340" s="50"/>
      <c r="C2340" s="50"/>
      <c r="D2340" s="50"/>
      <c r="E2340" s="50"/>
      <c r="F2340" s="50"/>
      <c r="G2340" s="50"/>
      <c r="H2340" s="71"/>
      <c r="I2340" s="50"/>
      <c r="J2340" s="50"/>
      <c r="K2340" s="50"/>
      <c r="L2340" s="71"/>
      <c r="M2340" s="50"/>
      <c r="N2340" s="50"/>
      <c r="O2340" s="50"/>
      <c r="P2340" s="50"/>
      <c r="Q2340" s="71"/>
      <c r="R2340" s="50"/>
      <c r="S2340" s="50"/>
      <c r="T2340" s="50"/>
    </row>
    <row r="2341" spans="1:20" s="5" customFormat="1">
      <c r="A2341" s="50"/>
      <c r="B2341" s="50"/>
      <c r="C2341" s="50"/>
      <c r="D2341" s="50"/>
      <c r="E2341" s="50"/>
      <c r="F2341" s="50"/>
      <c r="G2341" s="50"/>
      <c r="H2341" s="71"/>
      <c r="I2341" s="50"/>
      <c r="J2341" s="50"/>
      <c r="K2341" s="50"/>
      <c r="L2341" s="71"/>
      <c r="M2341" s="50"/>
      <c r="N2341" s="50"/>
      <c r="O2341" s="50"/>
      <c r="P2341" s="50"/>
      <c r="Q2341" s="71"/>
      <c r="R2341" s="50"/>
      <c r="S2341" s="50"/>
      <c r="T2341" s="50"/>
    </row>
    <row r="2342" spans="1:20" s="5" customFormat="1">
      <c r="A2342" s="50"/>
      <c r="B2342" s="50"/>
      <c r="C2342" s="50"/>
      <c r="D2342" s="50"/>
      <c r="E2342" s="50"/>
      <c r="F2342" s="50"/>
      <c r="G2342" s="50"/>
      <c r="H2342" s="71"/>
      <c r="I2342" s="50"/>
      <c r="J2342" s="50"/>
      <c r="K2342" s="50"/>
      <c r="L2342" s="71"/>
      <c r="M2342" s="50"/>
      <c r="N2342" s="50"/>
      <c r="O2342" s="50"/>
      <c r="P2342" s="50"/>
      <c r="Q2342" s="71"/>
      <c r="R2342" s="50"/>
      <c r="S2342" s="50"/>
      <c r="T2342" s="50"/>
    </row>
    <row r="2343" spans="1:20" s="5" customFormat="1">
      <c r="A2343" s="50"/>
      <c r="B2343" s="50"/>
      <c r="C2343" s="50"/>
      <c r="D2343" s="50"/>
      <c r="E2343" s="50"/>
      <c r="F2343" s="50"/>
      <c r="G2343" s="50"/>
      <c r="H2343" s="71"/>
      <c r="I2343" s="50"/>
      <c r="J2343" s="50"/>
      <c r="K2343" s="50"/>
      <c r="L2343" s="71"/>
      <c r="M2343" s="50"/>
      <c r="N2343" s="50"/>
      <c r="O2343" s="50"/>
      <c r="P2343" s="50"/>
      <c r="Q2343" s="71"/>
      <c r="R2343" s="50"/>
      <c r="S2343" s="50"/>
      <c r="T2343" s="50"/>
    </row>
    <row r="2344" spans="1:20" s="5" customFormat="1">
      <c r="A2344" s="50"/>
      <c r="B2344" s="50"/>
      <c r="C2344" s="50"/>
      <c r="D2344" s="50"/>
      <c r="E2344" s="50"/>
      <c r="F2344" s="50"/>
      <c r="G2344" s="50"/>
      <c r="H2344" s="71"/>
      <c r="I2344" s="50"/>
      <c r="J2344" s="50"/>
      <c r="K2344" s="50"/>
      <c r="L2344" s="71"/>
      <c r="M2344" s="50"/>
      <c r="N2344" s="50"/>
      <c r="O2344" s="50"/>
      <c r="P2344" s="50"/>
      <c r="Q2344" s="71"/>
      <c r="R2344" s="50"/>
      <c r="S2344" s="50"/>
      <c r="T2344" s="50"/>
    </row>
    <row r="2345" spans="1:20" s="5" customFormat="1">
      <c r="A2345" s="50"/>
      <c r="B2345" s="50"/>
      <c r="C2345" s="50"/>
      <c r="D2345" s="50"/>
      <c r="E2345" s="50"/>
      <c r="F2345" s="50"/>
      <c r="G2345" s="50"/>
      <c r="H2345" s="71"/>
      <c r="I2345" s="50"/>
      <c r="J2345" s="50"/>
      <c r="K2345" s="50"/>
      <c r="L2345" s="71"/>
      <c r="M2345" s="50"/>
      <c r="N2345" s="50"/>
      <c r="O2345" s="50"/>
      <c r="P2345" s="50"/>
      <c r="Q2345" s="71"/>
      <c r="R2345" s="50"/>
      <c r="S2345" s="50"/>
      <c r="T2345" s="50"/>
    </row>
    <row r="2346" spans="1:20" s="5" customFormat="1">
      <c r="A2346" s="50"/>
      <c r="B2346" s="50"/>
      <c r="C2346" s="50"/>
      <c r="D2346" s="50"/>
      <c r="E2346" s="50"/>
      <c r="F2346" s="50"/>
      <c r="G2346" s="50"/>
      <c r="H2346" s="71"/>
      <c r="I2346" s="50"/>
      <c r="J2346" s="50"/>
      <c r="K2346" s="50"/>
      <c r="L2346" s="71"/>
      <c r="M2346" s="50"/>
      <c r="N2346" s="50"/>
      <c r="O2346" s="50"/>
      <c r="P2346" s="50"/>
      <c r="Q2346" s="71"/>
      <c r="R2346" s="50"/>
      <c r="S2346" s="50"/>
      <c r="T2346" s="50"/>
    </row>
    <row r="2347" spans="1:20" s="5" customFormat="1">
      <c r="A2347" s="50"/>
      <c r="B2347" s="50"/>
      <c r="C2347" s="50"/>
      <c r="D2347" s="50"/>
      <c r="E2347" s="50"/>
      <c r="F2347" s="50"/>
      <c r="G2347" s="50"/>
      <c r="H2347" s="71"/>
      <c r="I2347" s="50"/>
      <c r="J2347" s="50"/>
      <c r="K2347" s="50"/>
      <c r="L2347" s="71"/>
      <c r="M2347" s="50"/>
      <c r="N2347" s="50"/>
      <c r="O2347" s="50"/>
      <c r="P2347" s="50"/>
      <c r="Q2347" s="71"/>
      <c r="R2347" s="50"/>
      <c r="S2347" s="50"/>
      <c r="T2347" s="50"/>
    </row>
    <row r="2348" spans="1:20" s="5" customFormat="1">
      <c r="A2348" s="50"/>
      <c r="B2348" s="50"/>
      <c r="C2348" s="50"/>
      <c r="D2348" s="50"/>
      <c r="E2348" s="50"/>
      <c r="F2348" s="50"/>
      <c r="G2348" s="50"/>
      <c r="H2348" s="71"/>
      <c r="I2348" s="50"/>
      <c r="J2348" s="50"/>
      <c r="K2348" s="50"/>
      <c r="L2348" s="71"/>
      <c r="M2348" s="50"/>
      <c r="N2348" s="50"/>
      <c r="O2348" s="50"/>
      <c r="P2348" s="50"/>
      <c r="Q2348" s="71"/>
      <c r="R2348" s="50"/>
      <c r="S2348" s="50"/>
      <c r="T2348" s="50"/>
    </row>
    <row r="2349" spans="1:20" s="5" customFormat="1">
      <c r="A2349" s="50"/>
      <c r="B2349" s="50"/>
      <c r="C2349" s="50"/>
      <c r="D2349" s="50"/>
      <c r="E2349" s="50"/>
      <c r="F2349" s="50"/>
      <c r="G2349" s="50"/>
      <c r="H2349" s="71"/>
      <c r="I2349" s="50"/>
      <c r="J2349" s="50"/>
      <c r="K2349" s="50"/>
      <c r="L2349" s="71"/>
      <c r="M2349" s="50"/>
      <c r="N2349" s="50"/>
      <c r="O2349" s="50"/>
      <c r="P2349" s="50"/>
      <c r="Q2349" s="71"/>
      <c r="R2349" s="50"/>
      <c r="S2349" s="50"/>
      <c r="T2349" s="50"/>
    </row>
    <row r="2350" spans="1:20" s="5" customFormat="1">
      <c r="A2350" s="50"/>
      <c r="B2350" s="50"/>
      <c r="C2350" s="50"/>
      <c r="D2350" s="50"/>
      <c r="E2350" s="50"/>
      <c r="F2350" s="50"/>
      <c r="G2350" s="50"/>
      <c r="H2350" s="71"/>
      <c r="I2350" s="50"/>
      <c r="J2350" s="50"/>
      <c r="K2350" s="50"/>
      <c r="L2350" s="71"/>
      <c r="M2350" s="50"/>
      <c r="N2350" s="50"/>
      <c r="O2350" s="50"/>
      <c r="P2350" s="50"/>
      <c r="Q2350" s="71"/>
      <c r="R2350" s="50"/>
      <c r="S2350" s="50"/>
      <c r="T2350" s="50"/>
    </row>
    <row r="2351" spans="1:20" s="5" customFormat="1">
      <c r="A2351" s="50"/>
      <c r="B2351" s="50"/>
      <c r="C2351" s="50"/>
      <c r="D2351" s="50"/>
      <c r="E2351" s="50"/>
      <c r="F2351" s="50"/>
      <c r="G2351" s="50"/>
      <c r="H2351" s="71"/>
      <c r="I2351" s="50"/>
      <c r="J2351" s="50"/>
      <c r="K2351" s="50"/>
      <c r="L2351" s="71"/>
      <c r="M2351" s="50"/>
      <c r="N2351" s="50"/>
      <c r="O2351" s="50"/>
      <c r="P2351" s="50"/>
      <c r="Q2351" s="71"/>
      <c r="R2351" s="50"/>
      <c r="S2351" s="50"/>
      <c r="T2351" s="50"/>
    </row>
    <row r="2352" spans="1:20" s="5" customFormat="1">
      <c r="A2352" s="50"/>
      <c r="B2352" s="50"/>
      <c r="C2352" s="50"/>
      <c r="D2352" s="50"/>
      <c r="E2352" s="50"/>
      <c r="F2352" s="50"/>
      <c r="G2352" s="50"/>
      <c r="H2352" s="71"/>
      <c r="I2352" s="50"/>
      <c r="J2352" s="50"/>
      <c r="K2352" s="50"/>
      <c r="L2352" s="71"/>
      <c r="M2352" s="50"/>
      <c r="N2352" s="50"/>
      <c r="O2352" s="50"/>
      <c r="P2352" s="50"/>
      <c r="Q2352" s="71"/>
      <c r="R2352" s="50"/>
      <c r="S2352" s="50"/>
      <c r="T2352" s="50"/>
    </row>
    <row r="2353" spans="1:20" s="5" customFormat="1">
      <c r="A2353" s="50"/>
      <c r="B2353" s="50"/>
      <c r="C2353" s="50"/>
      <c r="D2353" s="50"/>
      <c r="E2353" s="50"/>
      <c r="F2353" s="50"/>
      <c r="G2353" s="50"/>
      <c r="H2353" s="71"/>
      <c r="I2353" s="50"/>
      <c r="J2353" s="50"/>
      <c r="K2353" s="50"/>
      <c r="L2353" s="71"/>
      <c r="M2353" s="50"/>
      <c r="N2353" s="50"/>
      <c r="O2353" s="50"/>
      <c r="P2353" s="50"/>
      <c r="Q2353" s="71"/>
      <c r="R2353" s="50"/>
      <c r="S2353" s="50"/>
      <c r="T2353" s="50"/>
    </row>
    <row r="2354" spans="1:20" s="5" customFormat="1">
      <c r="A2354" s="50"/>
      <c r="B2354" s="50"/>
      <c r="C2354" s="50"/>
      <c r="D2354" s="50"/>
      <c r="E2354" s="50"/>
      <c r="F2354" s="50"/>
      <c r="G2354" s="50"/>
      <c r="H2354" s="71"/>
      <c r="I2354" s="50"/>
      <c r="J2354" s="50"/>
      <c r="K2354" s="50"/>
      <c r="L2354" s="71"/>
      <c r="M2354" s="50"/>
      <c r="N2354" s="50"/>
      <c r="O2354" s="50"/>
      <c r="P2354" s="50"/>
      <c r="Q2354" s="71"/>
      <c r="R2354" s="50"/>
      <c r="S2354" s="50"/>
      <c r="T2354" s="50"/>
    </row>
    <row r="2355" spans="1:20" s="5" customFormat="1">
      <c r="A2355" s="50"/>
      <c r="B2355" s="50"/>
      <c r="C2355" s="50"/>
      <c r="D2355" s="50"/>
      <c r="E2355" s="50"/>
      <c r="F2355" s="50"/>
      <c r="G2355" s="50"/>
      <c r="H2355" s="71"/>
      <c r="I2355" s="50"/>
      <c r="J2355" s="50"/>
      <c r="K2355" s="50"/>
      <c r="L2355" s="71"/>
      <c r="M2355" s="50"/>
      <c r="N2355" s="50"/>
      <c r="O2355" s="50"/>
      <c r="P2355" s="50"/>
      <c r="Q2355" s="71"/>
      <c r="R2355" s="50"/>
      <c r="S2355" s="50"/>
      <c r="T2355" s="50"/>
    </row>
    <row r="2356" spans="1:20" s="5" customFormat="1">
      <c r="A2356" s="50"/>
      <c r="B2356" s="50"/>
      <c r="C2356" s="50"/>
      <c r="D2356" s="50"/>
      <c r="E2356" s="50"/>
      <c r="F2356" s="50"/>
      <c r="G2356" s="50"/>
      <c r="H2356" s="71"/>
      <c r="I2356" s="50"/>
      <c r="J2356" s="50"/>
      <c r="K2356" s="50"/>
      <c r="L2356" s="71"/>
      <c r="M2356" s="50"/>
      <c r="N2356" s="50"/>
      <c r="O2356" s="50"/>
      <c r="P2356" s="50"/>
      <c r="Q2356" s="71"/>
      <c r="R2356" s="50"/>
      <c r="S2356" s="50"/>
      <c r="T2356" s="50"/>
    </row>
    <row r="2357" spans="1:20" s="5" customFormat="1">
      <c r="A2357" s="50"/>
      <c r="B2357" s="50"/>
      <c r="C2357" s="50"/>
      <c r="D2357" s="50"/>
      <c r="E2357" s="50"/>
      <c r="F2357" s="50"/>
      <c r="G2357" s="50"/>
      <c r="H2357" s="71"/>
      <c r="I2357" s="50"/>
      <c r="J2357" s="50"/>
      <c r="K2357" s="50"/>
      <c r="L2357" s="71"/>
      <c r="M2357" s="50"/>
      <c r="N2357" s="50"/>
      <c r="O2357" s="50"/>
      <c r="P2357" s="50"/>
      <c r="Q2357" s="71"/>
      <c r="R2357" s="50"/>
      <c r="S2357" s="50"/>
      <c r="T2357" s="50"/>
    </row>
    <row r="2358" spans="1:20" s="5" customFormat="1">
      <c r="A2358" s="50"/>
      <c r="B2358" s="50"/>
      <c r="C2358" s="50"/>
      <c r="D2358" s="50"/>
      <c r="E2358" s="50"/>
      <c r="F2358" s="50"/>
      <c r="G2358" s="50"/>
      <c r="H2358" s="71"/>
      <c r="I2358" s="50"/>
      <c r="J2358" s="50"/>
      <c r="K2358" s="50"/>
      <c r="L2358" s="71"/>
      <c r="M2358" s="50"/>
      <c r="N2358" s="50"/>
      <c r="O2358" s="50"/>
      <c r="P2358" s="50"/>
      <c r="Q2358" s="71"/>
      <c r="R2358" s="50"/>
      <c r="S2358" s="50"/>
      <c r="T2358" s="50"/>
    </row>
    <row r="2359" spans="1:20" s="5" customFormat="1">
      <c r="A2359" s="50"/>
      <c r="B2359" s="50"/>
      <c r="C2359" s="50"/>
      <c r="D2359" s="50"/>
      <c r="E2359" s="50"/>
      <c r="F2359" s="50"/>
      <c r="G2359" s="50"/>
      <c r="H2359" s="71"/>
      <c r="I2359" s="50"/>
      <c r="J2359" s="50"/>
      <c r="K2359" s="50"/>
      <c r="L2359" s="71"/>
      <c r="M2359" s="50"/>
      <c r="N2359" s="50"/>
      <c r="O2359" s="50"/>
      <c r="P2359" s="50"/>
      <c r="Q2359" s="71"/>
      <c r="R2359" s="50"/>
      <c r="S2359" s="50"/>
      <c r="T2359" s="50"/>
    </row>
    <row r="2360" spans="1:20" s="5" customFormat="1">
      <c r="A2360" s="50"/>
      <c r="B2360" s="50"/>
      <c r="C2360" s="50"/>
      <c r="D2360" s="50"/>
      <c r="E2360" s="50"/>
      <c r="F2360" s="50"/>
      <c r="G2360" s="50"/>
      <c r="H2360" s="71"/>
      <c r="I2360" s="50"/>
      <c r="J2360" s="50"/>
      <c r="K2360" s="50"/>
      <c r="L2360" s="71"/>
      <c r="M2360" s="50"/>
      <c r="N2360" s="50"/>
      <c r="O2360" s="50"/>
      <c r="P2360" s="50"/>
      <c r="Q2360" s="71"/>
      <c r="R2360" s="50"/>
      <c r="S2360" s="50"/>
      <c r="T2360" s="50"/>
    </row>
    <row r="2361" spans="1:20" s="5" customFormat="1">
      <c r="A2361" s="50"/>
      <c r="B2361" s="50"/>
      <c r="C2361" s="50"/>
      <c r="D2361" s="50"/>
      <c r="E2361" s="50"/>
      <c r="F2361" s="50"/>
      <c r="G2361" s="50"/>
      <c r="H2361" s="71"/>
      <c r="I2361" s="50"/>
      <c r="J2361" s="50"/>
      <c r="K2361" s="50"/>
      <c r="L2361" s="71"/>
      <c r="M2361" s="50"/>
      <c r="N2361" s="50"/>
      <c r="O2361" s="50"/>
      <c r="P2361" s="50"/>
      <c r="Q2361" s="71"/>
      <c r="R2361" s="50"/>
      <c r="S2361" s="50"/>
      <c r="T2361" s="50"/>
    </row>
    <row r="2362" spans="1:20" s="5" customFormat="1">
      <c r="A2362" s="50"/>
      <c r="B2362" s="50"/>
      <c r="C2362" s="50"/>
      <c r="D2362" s="50"/>
      <c r="E2362" s="50"/>
      <c r="F2362" s="50"/>
      <c r="G2362" s="50"/>
      <c r="H2362" s="71"/>
      <c r="I2362" s="50"/>
      <c r="J2362" s="50"/>
      <c r="K2362" s="50"/>
      <c r="L2362" s="71"/>
      <c r="M2362" s="50"/>
      <c r="N2362" s="50"/>
      <c r="O2362" s="50"/>
      <c r="P2362" s="50"/>
      <c r="Q2362" s="71"/>
      <c r="R2362" s="50"/>
      <c r="S2362" s="50"/>
      <c r="T2362" s="50"/>
    </row>
    <row r="2363" spans="1:20" s="5" customFormat="1">
      <c r="A2363" s="50"/>
      <c r="B2363" s="50"/>
      <c r="C2363" s="50"/>
      <c r="D2363" s="50"/>
      <c r="E2363" s="50"/>
      <c r="F2363" s="50"/>
      <c r="G2363" s="50"/>
      <c r="H2363" s="71"/>
      <c r="I2363" s="50"/>
      <c r="J2363" s="50"/>
      <c r="K2363" s="50"/>
      <c r="L2363" s="71"/>
      <c r="M2363" s="50"/>
      <c r="N2363" s="50"/>
      <c r="O2363" s="50"/>
      <c r="P2363" s="50"/>
      <c r="Q2363" s="71"/>
      <c r="R2363" s="50"/>
      <c r="S2363" s="50"/>
      <c r="T2363" s="50"/>
    </row>
    <row r="2364" spans="1:20" s="5" customFormat="1">
      <c r="A2364" s="50"/>
      <c r="B2364" s="50"/>
      <c r="C2364" s="50"/>
      <c r="D2364" s="50"/>
      <c r="E2364" s="50"/>
      <c r="F2364" s="50"/>
      <c r="G2364" s="50"/>
      <c r="H2364" s="71"/>
      <c r="I2364" s="50"/>
      <c r="J2364" s="50"/>
      <c r="K2364" s="50"/>
      <c r="L2364" s="71"/>
      <c r="M2364" s="50"/>
      <c r="N2364" s="50"/>
      <c r="O2364" s="50"/>
      <c r="P2364" s="50"/>
      <c r="Q2364" s="71"/>
      <c r="R2364" s="50"/>
      <c r="S2364" s="50"/>
      <c r="T2364" s="50"/>
    </row>
    <row r="2365" spans="1:20" s="5" customFormat="1">
      <c r="A2365" s="50"/>
      <c r="B2365" s="50"/>
      <c r="C2365" s="50"/>
      <c r="D2365" s="50"/>
      <c r="E2365" s="50"/>
      <c r="F2365" s="50"/>
      <c r="G2365" s="50"/>
      <c r="H2365" s="71"/>
      <c r="I2365" s="50"/>
      <c r="J2365" s="50"/>
      <c r="K2365" s="50"/>
      <c r="L2365" s="71"/>
      <c r="M2365" s="50"/>
      <c r="N2365" s="50"/>
      <c r="O2365" s="50"/>
      <c r="P2365" s="50"/>
      <c r="Q2365" s="71"/>
      <c r="R2365" s="50"/>
      <c r="S2365" s="50"/>
      <c r="T2365" s="50"/>
    </row>
    <row r="2366" spans="1:20" s="5" customFormat="1">
      <c r="A2366" s="50"/>
      <c r="B2366" s="50"/>
      <c r="C2366" s="50"/>
      <c r="D2366" s="50"/>
      <c r="E2366" s="50"/>
      <c r="F2366" s="50"/>
      <c r="G2366" s="50"/>
      <c r="H2366" s="71"/>
      <c r="I2366" s="50"/>
      <c r="J2366" s="50"/>
      <c r="K2366" s="50"/>
      <c r="L2366" s="71"/>
      <c r="M2366" s="50"/>
      <c r="N2366" s="50"/>
      <c r="O2366" s="50"/>
      <c r="P2366" s="50"/>
      <c r="Q2366" s="71"/>
      <c r="R2366" s="50"/>
      <c r="S2366" s="50"/>
      <c r="T2366" s="50"/>
    </row>
    <row r="2367" spans="1:20" s="5" customFormat="1">
      <c r="A2367" s="50"/>
      <c r="B2367" s="50"/>
      <c r="C2367" s="50"/>
      <c r="D2367" s="50"/>
      <c r="E2367" s="50"/>
      <c r="F2367" s="50"/>
      <c r="G2367" s="50"/>
      <c r="H2367" s="71"/>
      <c r="I2367" s="50"/>
      <c r="J2367" s="50"/>
      <c r="K2367" s="50"/>
      <c r="L2367" s="71"/>
      <c r="M2367" s="50"/>
      <c r="N2367" s="50"/>
      <c r="O2367" s="50"/>
      <c r="P2367" s="50"/>
      <c r="Q2367" s="71"/>
      <c r="R2367" s="50"/>
      <c r="S2367" s="50"/>
      <c r="T2367" s="50"/>
    </row>
    <row r="2368" spans="1:20" s="5" customFormat="1">
      <c r="A2368" s="50"/>
      <c r="B2368" s="50"/>
      <c r="C2368" s="50"/>
      <c r="D2368" s="50"/>
      <c r="E2368" s="50"/>
      <c r="F2368" s="50"/>
      <c r="G2368" s="50"/>
      <c r="H2368" s="71"/>
      <c r="I2368" s="50"/>
      <c r="J2368" s="50"/>
      <c r="K2368" s="50"/>
      <c r="L2368" s="71"/>
      <c r="M2368" s="50"/>
      <c r="N2368" s="50"/>
      <c r="O2368" s="50"/>
      <c r="P2368" s="50"/>
      <c r="Q2368" s="71"/>
      <c r="R2368" s="50"/>
      <c r="S2368" s="50"/>
      <c r="T2368" s="50"/>
    </row>
    <row r="2369" spans="1:20" s="5" customFormat="1">
      <c r="A2369" s="50"/>
      <c r="B2369" s="50"/>
      <c r="C2369" s="50"/>
      <c r="D2369" s="50"/>
      <c r="E2369" s="50"/>
      <c r="F2369" s="50"/>
      <c r="G2369" s="50"/>
      <c r="H2369" s="71"/>
      <c r="I2369" s="50"/>
      <c r="J2369" s="50"/>
      <c r="K2369" s="50"/>
      <c r="L2369" s="71"/>
      <c r="M2369" s="50"/>
      <c r="N2369" s="50"/>
      <c r="O2369" s="50"/>
      <c r="P2369" s="50"/>
      <c r="Q2369" s="71"/>
      <c r="R2369" s="50"/>
      <c r="S2369" s="50"/>
      <c r="T2369" s="50"/>
    </row>
    <row r="2370" spans="1:20" s="5" customFormat="1">
      <c r="A2370" s="50"/>
      <c r="B2370" s="50"/>
      <c r="C2370" s="50"/>
      <c r="D2370" s="50"/>
      <c r="E2370" s="50"/>
      <c r="F2370" s="50"/>
      <c r="G2370" s="50"/>
      <c r="H2370" s="71"/>
      <c r="I2370" s="50"/>
      <c r="J2370" s="50"/>
      <c r="K2370" s="50"/>
      <c r="L2370" s="71"/>
      <c r="M2370" s="50"/>
      <c r="N2370" s="50"/>
      <c r="O2370" s="50"/>
      <c r="P2370" s="50"/>
      <c r="Q2370" s="71"/>
      <c r="R2370" s="50"/>
      <c r="S2370" s="50"/>
      <c r="T2370" s="50"/>
    </row>
    <row r="2371" spans="1:20" s="5" customFormat="1">
      <c r="A2371" s="50"/>
      <c r="B2371" s="50"/>
      <c r="C2371" s="50"/>
      <c r="D2371" s="50"/>
      <c r="E2371" s="50"/>
      <c r="F2371" s="50"/>
      <c r="G2371" s="50"/>
      <c r="H2371" s="71"/>
      <c r="I2371" s="50"/>
      <c r="J2371" s="50"/>
      <c r="K2371" s="50"/>
      <c r="L2371" s="71"/>
      <c r="M2371" s="50"/>
      <c r="N2371" s="50"/>
      <c r="O2371" s="50"/>
      <c r="P2371" s="50"/>
      <c r="Q2371" s="71"/>
      <c r="R2371" s="50"/>
      <c r="S2371" s="50"/>
      <c r="T2371" s="50"/>
    </row>
    <row r="2372" spans="1:20" s="5" customFormat="1">
      <c r="A2372" s="50"/>
      <c r="B2372" s="50"/>
      <c r="C2372" s="50"/>
      <c r="D2372" s="50"/>
      <c r="E2372" s="50"/>
      <c r="F2372" s="50"/>
      <c r="G2372" s="50"/>
      <c r="H2372" s="71"/>
      <c r="I2372" s="50"/>
      <c r="J2372" s="50"/>
      <c r="K2372" s="50"/>
      <c r="L2372" s="71"/>
      <c r="M2372" s="50"/>
      <c r="N2372" s="50"/>
      <c r="O2372" s="50"/>
      <c r="P2372" s="50"/>
      <c r="Q2372" s="71"/>
      <c r="R2372" s="50"/>
      <c r="S2372" s="50"/>
      <c r="T2372" s="50"/>
    </row>
    <row r="2373" spans="1:20" s="5" customFormat="1">
      <c r="A2373" s="50"/>
      <c r="B2373" s="50"/>
      <c r="C2373" s="50"/>
      <c r="D2373" s="50"/>
      <c r="E2373" s="50"/>
      <c r="F2373" s="50"/>
      <c r="G2373" s="50"/>
      <c r="H2373" s="71"/>
      <c r="I2373" s="50"/>
      <c r="J2373" s="50"/>
      <c r="K2373" s="50"/>
      <c r="L2373" s="71"/>
      <c r="M2373" s="50"/>
      <c r="N2373" s="50"/>
      <c r="O2373" s="50"/>
      <c r="P2373" s="50"/>
      <c r="Q2373" s="71"/>
      <c r="R2373" s="50"/>
      <c r="S2373" s="50"/>
      <c r="T2373" s="50"/>
    </row>
    <row r="2374" spans="1:20" s="5" customFormat="1">
      <c r="A2374" s="50"/>
      <c r="B2374" s="50"/>
      <c r="C2374" s="50"/>
      <c r="D2374" s="50"/>
      <c r="E2374" s="50"/>
      <c r="F2374" s="50"/>
      <c r="G2374" s="50"/>
      <c r="H2374" s="71"/>
      <c r="I2374" s="50"/>
      <c r="J2374" s="50"/>
      <c r="K2374" s="50"/>
      <c r="L2374" s="71"/>
      <c r="M2374" s="50"/>
      <c r="N2374" s="50"/>
      <c r="O2374" s="50"/>
      <c r="P2374" s="50"/>
      <c r="Q2374" s="71"/>
      <c r="R2374" s="50"/>
      <c r="S2374" s="50"/>
      <c r="T2374" s="50"/>
    </row>
    <row r="2375" spans="1:20" s="5" customFormat="1">
      <c r="A2375" s="50"/>
      <c r="B2375" s="50"/>
      <c r="C2375" s="50"/>
      <c r="D2375" s="50"/>
      <c r="E2375" s="50"/>
      <c r="F2375" s="50"/>
      <c r="G2375" s="50"/>
      <c r="H2375" s="71"/>
      <c r="I2375" s="50"/>
      <c r="J2375" s="50"/>
      <c r="K2375" s="50"/>
      <c r="L2375" s="71"/>
      <c r="M2375" s="50"/>
      <c r="N2375" s="50"/>
      <c r="O2375" s="50"/>
      <c r="P2375" s="50"/>
      <c r="Q2375" s="71"/>
      <c r="R2375" s="50"/>
      <c r="S2375" s="50"/>
      <c r="T2375" s="50"/>
    </row>
    <row r="2376" spans="1:20" s="5" customFormat="1">
      <c r="A2376" s="50"/>
      <c r="B2376" s="50"/>
      <c r="C2376" s="50"/>
      <c r="D2376" s="50"/>
      <c r="E2376" s="50"/>
      <c r="F2376" s="50"/>
      <c r="G2376" s="50"/>
      <c r="H2376" s="71"/>
      <c r="I2376" s="50"/>
      <c r="J2376" s="50"/>
      <c r="K2376" s="50"/>
      <c r="L2376" s="71"/>
      <c r="M2376" s="50"/>
      <c r="N2376" s="50"/>
      <c r="O2376" s="50"/>
      <c r="P2376" s="50"/>
      <c r="Q2376" s="71"/>
      <c r="R2376" s="50"/>
      <c r="S2376" s="50"/>
      <c r="T2376" s="50"/>
    </row>
    <row r="2377" spans="1:20" s="5" customFormat="1">
      <c r="A2377" s="50"/>
      <c r="B2377" s="50"/>
      <c r="C2377" s="50"/>
      <c r="D2377" s="50"/>
      <c r="E2377" s="50"/>
      <c r="F2377" s="50"/>
      <c r="G2377" s="50"/>
      <c r="H2377" s="71"/>
      <c r="I2377" s="50"/>
      <c r="J2377" s="50"/>
      <c r="K2377" s="50"/>
      <c r="L2377" s="71"/>
      <c r="M2377" s="50"/>
      <c r="N2377" s="50"/>
      <c r="O2377" s="50"/>
      <c r="P2377" s="50"/>
      <c r="Q2377" s="71"/>
      <c r="R2377" s="50"/>
      <c r="S2377" s="50"/>
      <c r="T2377" s="50"/>
    </row>
    <row r="2378" spans="1:20" s="5" customFormat="1">
      <c r="A2378" s="50"/>
      <c r="B2378" s="50"/>
      <c r="C2378" s="50"/>
      <c r="D2378" s="50"/>
      <c r="E2378" s="50"/>
      <c r="F2378" s="50"/>
      <c r="G2378" s="50"/>
      <c r="H2378" s="71"/>
      <c r="I2378" s="50"/>
      <c r="J2378" s="50"/>
      <c r="K2378" s="50"/>
      <c r="L2378" s="71"/>
      <c r="M2378" s="50"/>
      <c r="N2378" s="50"/>
      <c r="O2378" s="50"/>
      <c r="P2378" s="50"/>
      <c r="Q2378" s="71"/>
      <c r="R2378" s="50"/>
      <c r="S2378" s="50"/>
      <c r="T2378" s="50"/>
    </row>
    <row r="2379" spans="1:20" s="5" customFormat="1">
      <c r="A2379" s="50"/>
      <c r="B2379" s="50"/>
      <c r="C2379" s="50"/>
      <c r="D2379" s="50"/>
      <c r="E2379" s="50"/>
      <c r="F2379" s="50"/>
      <c r="G2379" s="50"/>
      <c r="H2379" s="71"/>
      <c r="I2379" s="50"/>
      <c r="J2379" s="50"/>
      <c r="K2379" s="50"/>
      <c r="L2379" s="71"/>
      <c r="M2379" s="50"/>
      <c r="N2379" s="50"/>
      <c r="O2379" s="50"/>
      <c r="P2379" s="50"/>
      <c r="Q2379" s="71"/>
      <c r="R2379" s="50"/>
      <c r="S2379" s="50"/>
      <c r="T2379" s="50"/>
    </row>
    <row r="2380" spans="1:20" s="5" customFormat="1">
      <c r="A2380" s="50"/>
      <c r="B2380" s="50"/>
      <c r="C2380" s="50"/>
      <c r="D2380" s="50"/>
      <c r="E2380" s="50"/>
      <c r="F2380" s="50"/>
      <c r="G2380" s="50"/>
      <c r="H2380" s="71"/>
      <c r="I2380" s="50"/>
      <c r="J2380" s="50"/>
      <c r="K2380" s="50"/>
      <c r="L2380" s="71"/>
      <c r="M2380" s="50"/>
      <c r="N2380" s="50"/>
      <c r="O2380" s="50"/>
      <c r="P2380" s="50"/>
      <c r="Q2380" s="71"/>
      <c r="R2380" s="50"/>
      <c r="S2380" s="50"/>
      <c r="T2380" s="50"/>
    </row>
    <row r="2381" spans="1:20" s="5" customFormat="1">
      <c r="A2381" s="50"/>
      <c r="B2381" s="50"/>
      <c r="C2381" s="50"/>
      <c r="D2381" s="50"/>
      <c r="E2381" s="50"/>
      <c r="F2381" s="50"/>
      <c r="G2381" s="50"/>
      <c r="H2381" s="71"/>
      <c r="I2381" s="50"/>
      <c r="J2381" s="50"/>
      <c r="K2381" s="50"/>
      <c r="L2381" s="71"/>
      <c r="M2381" s="50"/>
      <c r="N2381" s="50"/>
      <c r="O2381" s="50"/>
      <c r="P2381" s="50"/>
      <c r="Q2381" s="71"/>
      <c r="R2381" s="50"/>
      <c r="S2381" s="50"/>
      <c r="T2381" s="50"/>
    </row>
    <row r="2382" spans="1:20" s="5" customFormat="1">
      <c r="A2382" s="50"/>
      <c r="B2382" s="50"/>
      <c r="C2382" s="50"/>
      <c r="D2382" s="50"/>
      <c r="E2382" s="50"/>
      <c r="F2382" s="50"/>
      <c r="G2382" s="50"/>
      <c r="H2382" s="71"/>
      <c r="I2382" s="50"/>
      <c r="J2382" s="50"/>
      <c r="K2382" s="50"/>
      <c r="L2382" s="71"/>
      <c r="M2382" s="50"/>
      <c r="N2382" s="50"/>
      <c r="O2382" s="50"/>
      <c r="P2382" s="50"/>
      <c r="Q2382" s="71"/>
      <c r="R2382" s="50"/>
      <c r="S2382" s="50"/>
      <c r="T2382" s="50"/>
    </row>
    <row r="2383" spans="1:20" s="5" customFormat="1">
      <c r="A2383" s="50"/>
      <c r="B2383" s="50"/>
      <c r="C2383" s="50"/>
      <c r="D2383" s="50"/>
      <c r="E2383" s="50"/>
      <c r="F2383" s="50"/>
      <c r="G2383" s="50"/>
      <c r="H2383" s="71"/>
      <c r="I2383" s="50"/>
      <c r="J2383" s="50"/>
      <c r="K2383" s="50"/>
      <c r="L2383" s="71"/>
      <c r="M2383" s="50"/>
      <c r="N2383" s="50"/>
      <c r="O2383" s="50"/>
      <c r="P2383" s="50"/>
      <c r="Q2383" s="71"/>
      <c r="R2383" s="50"/>
      <c r="S2383" s="50"/>
      <c r="T2383" s="50"/>
    </row>
    <row r="2384" spans="1:20" s="5" customFormat="1">
      <c r="A2384" s="50"/>
      <c r="B2384" s="50"/>
      <c r="C2384" s="50"/>
      <c r="D2384" s="50"/>
      <c r="E2384" s="50"/>
      <c r="F2384" s="50"/>
      <c r="G2384" s="50"/>
      <c r="H2384" s="71"/>
      <c r="I2384" s="50"/>
      <c r="J2384" s="50"/>
      <c r="K2384" s="50"/>
      <c r="L2384" s="71"/>
      <c r="M2384" s="50"/>
      <c r="N2384" s="50"/>
      <c r="O2384" s="50"/>
      <c r="P2384" s="50"/>
      <c r="Q2384" s="71"/>
      <c r="R2384" s="50"/>
      <c r="S2384" s="50"/>
      <c r="T2384" s="50"/>
    </row>
    <row r="2385" spans="1:20" s="5" customFormat="1">
      <c r="A2385" s="50"/>
      <c r="B2385" s="50"/>
      <c r="C2385" s="50"/>
      <c r="D2385" s="50"/>
      <c r="E2385" s="50"/>
      <c r="F2385" s="50"/>
      <c r="G2385" s="50"/>
      <c r="H2385" s="71"/>
      <c r="I2385" s="50"/>
      <c r="J2385" s="50"/>
      <c r="K2385" s="50"/>
      <c r="L2385" s="71"/>
      <c r="M2385" s="50"/>
      <c r="N2385" s="50"/>
      <c r="O2385" s="50"/>
      <c r="P2385" s="50"/>
      <c r="Q2385" s="71"/>
      <c r="R2385" s="50"/>
      <c r="S2385" s="50"/>
      <c r="T2385" s="50"/>
    </row>
    <row r="2386" spans="1:20" s="5" customFormat="1">
      <c r="A2386" s="50"/>
      <c r="B2386" s="50"/>
      <c r="C2386" s="50"/>
      <c r="D2386" s="50"/>
      <c r="E2386" s="50"/>
      <c r="F2386" s="50"/>
      <c r="G2386" s="50"/>
      <c r="H2386" s="71"/>
      <c r="I2386" s="50"/>
      <c r="J2386" s="50"/>
      <c r="K2386" s="50"/>
      <c r="L2386" s="71"/>
      <c r="M2386" s="50"/>
      <c r="N2386" s="50"/>
      <c r="O2386" s="50"/>
      <c r="P2386" s="50"/>
      <c r="Q2386" s="71"/>
      <c r="R2386" s="50"/>
      <c r="S2386" s="50"/>
      <c r="T2386" s="50"/>
    </row>
    <row r="2387" spans="1:20" s="5" customFormat="1">
      <c r="A2387" s="50"/>
      <c r="B2387" s="50"/>
      <c r="C2387" s="50"/>
      <c r="D2387" s="50"/>
      <c r="E2387" s="50"/>
      <c r="F2387" s="50"/>
      <c r="G2387" s="50"/>
      <c r="H2387" s="71"/>
      <c r="I2387" s="50"/>
      <c r="J2387" s="50"/>
      <c r="K2387" s="50"/>
      <c r="L2387" s="71"/>
      <c r="M2387" s="50"/>
      <c r="N2387" s="50"/>
      <c r="O2387" s="50"/>
      <c r="P2387" s="50"/>
      <c r="Q2387" s="71"/>
      <c r="R2387" s="50"/>
      <c r="S2387" s="50"/>
      <c r="T2387" s="50"/>
    </row>
    <row r="2388" spans="1:20" s="5" customFormat="1">
      <c r="A2388" s="50"/>
      <c r="B2388" s="50"/>
      <c r="C2388" s="50"/>
      <c r="D2388" s="50"/>
      <c r="E2388" s="50"/>
      <c r="F2388" s="50"/>
      <c r="G2388" s="50"/>
      <c r="H2388" s="71"/>
      <c r="I2388" s="50"/>
      <c r="J2388" s="50"/>
      <c r="K2388" s="50"/>
      <c r="L2388" s="71"/>
      <c r="M2388" s="50"/>
      <c r="N2388" s="50"/>
      <c r="O2388" s="50"/>
      <c r="P2388" s="50"/>
      <c r="Q2388" s="71"/>
      <c r="R2388" s="50"/>
      <c r="S2388" s="50"/>
      <c r="T2388" s="50"/>
    </row>
    <row r="2389" spans="1:20" s="5" customFormat="1">
      <c r="A2389" s="50"/>
      <c r="B2389" s="50"/>
      <c r="C2389" s="50"/>
      <c r="D2389" s="50"/>
      <c r="E2389" s="50"/>
      <c r="F2389" s="50"/>
      <c r="G2389" s="50"/>
      <c r="H2389" s="71"/>
      <c r="I2389" s="50"/>
      <c r="J2389" s="50"/>
      <c r="K2389" s="50"/>
      <c r="L2389" s="71"/>
      <c r="M2389" s="50"/>
      <c r="N2389" s="50"/>
      <c r="O2389" s="50"/>
      <c r="P2389" s="50"/>
      <c r="Q2389" s="71"/>
      <c r="R2389" s="50"/>
      <c r="S2389" s="50"/>
      <c r="T2389" s="50"/>
    </row>
    <row r="2390" spans="1:20" s="5" customFormat="1">
      <c r="A2390" s="50"/>
      <c r="B2390" s="50"/>
      <c r="C2390" s="50"/>
      <c r="D2390" s="50"/>
      <c r="E2390" s="50"/>
      <c r="F2390" s="50"/>
      <c r="G2390" s="50"/>
      <c r="H2390" s="71"/>
      <c r="I2390" s="50"/>
      <c r="J2390" s="50"/>
      <c r="K2390" s="50"/>
      <c r="L2390" s="71"/>
      <c r="M2390" s="50"/>
      <c r="N2390" s="50"/>
      <c r="O2390" s="50"/>
      <c r="P2390" s="50"/>
      <c r="Q2390" s="71"/>
      <c r="R2390" s="50"/>
      <c r="S2390" s="50"/>
      <c r="T2390" s="50"/>
    </row>
    <row r="2391" spans="1:20" s="5" customFormat="1">
      <c r="A2391" s="50"/>
      <c r="B2391" s="50"/>
      <c r="C2391" s="50"/>
      <c r="D2391" s="50"/>
      <c r="E2391" s="50"/>
      <c r="F2391" s="50"/>
      <c r="G2391" s="50"/>
      <c r="H2391" s="71"/>
      <c r="I2391" s="50"/>
      <c r="J2391" s="50"/>
      <c r="K2391" s="50"/>
      <c r="L2391" s="71"/>
      <c r="M2391" s="50"/>
      <c r="N2391" s="50"/>
      <c r="O2391" s="50"/>
      <c r="P2391" s="50"/>
      <c r="Q2391" s="71"/>
      <c r="R2391" s="50"/>
      <c r="S2391" s="50"/>
      <c r="T2391" s="50"/>
    </row>
    <row r="2392" spans="1:20" s="5" customFormat="1">
      <c r="A2392" s="50"/>
      <c r="B2392" s="50"/>
      <c r="C2392" s="50"/>
      <c r="D2392" s="50"/>
      <c r="E2392" s="50"/>
      <c r="F2392" s="50"/>
      <c r="G2392" s="50"/>
      <c r="H2392" s="71"/>
      <c r="I2392" s="50"/>
      <c r="J2392" s="50"/>
      <c r="K2392" s="50"/>
      <c r="L2392" s="71"/>
      <c r="M2392" s="50"/>
      <c r="N2392" s="50"/>
      <c r="O2392" s="50"/>
      <c r="P2392" s="50"/>
      <c r="Q2392" s="71"/>
      <c r="R2392" s="50"/>
      <c r="S2392" s="50"/>
      <c r="T2392" s="50"/>
    </row>
    <row r="2393" spans="1:20" s="5" customFormat="1">
      <c r="A2393" s="50"/>
      <c r="B2393" s="50"/>
      <c r="C2393" s="50"/>
      <c r="D2393" s="50"/>
      <c r="E2393" s="50"/>
      <c r="F2393" s="50"/>
      <c r="G2393" s="50"/>
      <c r="H2393" s="71"/>
      <c r="I2393" s="50"/>
      <c r="J2393" s="50"/>
      <c r="K2393" s="50"/>
      <c r="L2393" s="71"/>
      <c r="M2393" s="50"/>
      <c r="N2393" s="50"/>
      <c r="O2393" s="50"/>
      <c r="P2393" s="50"/>
      <c r="Q2393" s="71"/>
      <c r="R2393" s="50"/>
      <c r="S2393" s="50"/>
      <c r="T2393" s="50"/>
    </row>
    <row r="2394" spans="1:20" s="5" customFormat="1">
      <c r="A2394" s="50"/>
      <c r="B2394" s="50"/>
      <c r="C2394" s="50"/>
      <c r="D2394" s="50"/>
      <c r="E2394" s="50"/>
      <c r="F2394" s="50"/>
      <c r="G2394" s="50"/>
      <c r="H2394" s="71"/>
      <c r="I2394" s="50"/>
      <c r="J2394" s="50"/>
      <c r="K2394" s="50"/>
      <c r="L2394" s="71"/>
      <c r="M2394" s="50"/>
      <c r="N2394" s="50"/>
      <c r="O2394" s="50"/>
      <c r="P2394" s="50"/>
      <c r="Q2394" s="71"/>
      <c r="R2394" s="50"/>
      <c r="S2394" s="50"/>
      <c r="T2394" s="50"/>
    </row>
    <row r="2395" spans="1:20" s="5" customFormat="1">
      <c r="A2395" s="50"/>
      <c r="B2395" s="50"/>
      <c r="C2395" s="50"/>
      <c r="D2395" s="50"/>
      <c r="E2395" s="50"/>
      <c r="F2395" s="50"/>
      <c r="G2395" s="50"/>
      <c r="H2395" s="71"/>
      <c r="I2395" s="50"/>
      <c r="J2395" s="50"/>
      <c r="K2395" s="50"/>
      <c r="L2395" s="71"/>
      <c r="M2395" s="50"/>
      <c r="N2395" s="50"/>
      <c r="O2395" s="50"/>
      <c r="P2395" s="50"/>
      <c r="Q2395" s="71"/>
      <c r="R2395" s="50"/>
      <c r="S2395" s="50"/>
      <c r="T2395" s="50"/>
    </row>
    <row r="2396" spans="1:20" s="5" customFormat="1">
      <c r="A2396" s="50"/>
      <c r="B2396" s="50"/>
      <c r="C2396" s="50"/>
      <c r="D2396" s="50"/>
      <c r="E2396" s="50"/>
      <c r="F2396" s="50"/>
      <c r="G2396" s="50"/>
      <c r="H2396" s="71"/>
      <c r="I2396" s="50"/>
      <c r="J2396" s="50"/>
      <c r="K2396" s="50"/>
      <c r="L2396" s="71"/>
      <c r="M2396" s="50"/>
      <c r="N2396" s="50"/>
      <c r="O2396" s="50"/>
      <c r="P2396" s="50"/>
      <c r="Q2396" s="71"/>
      <c r="R2396" s="50"/>
      <c r="S2396" s="50"/>
      <c r="T2396" s="50"/>
    </row>
    <row r="2397" spans="1:20" s="5" customFormat="1">
      <c r="A2397" s="50"/>
      <c r="B2397" s="50"/>
      <c r="C2397" s="50"/>
      <c r="D2397" s="50"/>
      <c r="E2397" s="50"/>
      <c r="F2397" s="50"/>
      <c r="G2397" s="50"/>
      <c r="H2397" s="71"/>
      <c r="I2397" s="50"/>
      <c r="J2397" s="50"/>
      <c r="K2397" s="50"/>
      <c r="L2397" s="71"/>
      <c r="M2397" s="50"/>
      <c r="N2397" s="50"/>
      <c r="O2397" s="50"/>
      <c r="P2397" s="50"/>
      <c r="Q2397" s="71"/>
      <c r="R2397" s="50"/>
      <c r="S2397" s="50"/>
      <c r="T2397" s="50"/>
    </row>
    <row r="2398" spans="1:20" s="5" customFormat="1">
      <c r="A2398" s="50"/>
      <c r="B2398" s="50"/>
      <c r="C2398" s="50"/>
      <c r="D2398" s="50"/>
      <c r="E2398" s="50"/>
      <c r="F2398" s="50"/>
      <c r="G2398" s="50"/>
      <c r="H2398" s="71"/>
      <c r="I2398" s="50"/>
      <c r="J2398" s="50"/>
      <c r="K2398" s="50"/>
      <c r="L2398" s="71"/>
      <c r="M2398" s="50"/>
      <c r="N2398" s="50"/>
      <c r="O2398" s="50"/>
      <c r="P2398" s="50"/>
      <c r="Q2398" s="71"/>
      <c r="R2398" s="50"/>
      <c r="S2398" s="50"/>
      <c r="T2398" s="50"/>
    </row>
    <row r="2399" spans="1:20" s="5" customFormat="1">
      <c r="A2399" s="50"/>
      <c r="B2399" s="50"/>
      <c r="C2399" s="50"/>
      <c r="D2399" s="50"/>
      <c r="E2399" s="50"/>
      <c r="F2399" s="50"/>
      <c r="G2399" s="50"/>
      <c r="H2399" s="71"/>
      <c r="I2399" s="50"/>
      <c r="J2399" s="50"/>
      <c r="K2399" s="50"/>
      <c r="L2399" s="71"/>
      <c r="M2399" s="50"/>
      <c r="N2399" s="50"/>
      <c r="O2399" s="50"/>
      <c r="P2399" s="50"/>
      <c r="Q2399" s="71"/>
      <c r="R2399" s="50"/>
      <c r="S2399" s="50"/>
      <c r="T2399" s="50"/>
    </row>
    <row r="2400" spans="1:20" s="5" customFormat="1">
      <c r="A2400" s="50"/>
      <c r="B2400" s="50"/>
      <c r="C2400" s="50"/>
      <c r="D2400" s="50"/>
      <c r="E2400" s="50"/>
      <c r="F2400" s="50"/>
      <c r="G2400" s="50"/>
      <c r="H2400" s="71"/>
      <c r="I2400" s="50"/>
      <c r="J2400" s="50"/>
      <c r="K2400" s="50"/>
      <c r="L2400" s="71"/>
      <c r="M2400" s="50"/>
      <c r="N2400" s="50"/>
      <c r="O2400" s="50"/>
      <c r="P2400" s="50"/>
      <c r="Q2400" s="71"/>
      <c r="R2400" s="50"/>
      <c r="S2400" s="50"/>
      <c r="T2400" s="50"/>
    </row>
    <row r="2401" spans="1:20" s="5" customFormat="1">
      <c r="A2401" s="50"/>
      <c r="B2401" s="50"/>
      <c r="C2401" s="50"/>
      <c r="D2401" s="50"/>
      <c r="E2401" s="50"/>
      <c r="F2401" s="50"/>
      <c r="G2401" s="50"/>
      <c r="H2401" s="71"/>
      <c r="I2401" s="50"/>
      <c r="J2401" s="50"/>
      <c r="K2401" s="50"/>
      <c r="L2401" s="71"/>
      <c r="M2401" s="50"/>
      <c r="N2401" s="50"/>
      <c r="O2401" s="50"/>
      <c r="P2401" s="50"/>
      <c r="Q2401" s="71"/>
      <c r="R2401" s="50"/>
      <c r="S2401" s="50"/>
      <c r="T2401" s="50"/>
    </row>
    <row r="2402" spans="1:20" s="5" customFormat="1">
      <c r="A2402" s="50"/>
      <c r="B2402" s="50"/>
      <c r="C2402" s="50"/>
      <c r="D2402" s="50"/>
      <c r="E2402" s="50"/>
      <c r="F2402" s="50"/>
      <c r="G2402" s="50"/>
      <c r="H2402" s="71"/>
      <c r="I2402" s="50"/>
      <c r="J2402" s="50"/>
      <c r="K2402" s="50"/>
      <c r="L2402" s="71"/>
      <c r="M2402" s="50"/>
      <c r="N2402" s="50"/>
      <c r="O2402" s="50"/>
      <c r="P2402" s="50"/>
      <c r="Q2402" s="71"/>
      <c r="R2402" s="50"/>
      <c r="S2402" s="50"/>
      <c r="T2402" s="50"/>
    </row>
    <row r="2403" spans="1:20" s="5" customFormat="1">
      <c r="A2403" s="50"/>
      <c r="B2403" s="50"/>
      <c r="C2403" s="50"/>
      <c r="D2403" s="50"/>
      <c r="E2403" s="50"/>
      <c r="F2403" s="50"/>
      <c r="G2403" s="50"/>
      <c r="H2403" s="71"/>
      <c r="I2403" s="50"/>
      <c r="J2403" s="50"/>
      <c r="K2403" s="50"/>
      <c r="L2403" s="71"/>
      <c r="M2403" s="50"/>
      <c r="N2403" s="50"/>
      <c r="O2403" s="50"/>
      <c r="P2403" s="50"/>
      <c r="Q2403" s="71"/>
      <c r="R2403" s="50"/>
      <c r="S2403" s="50"/>
      <c r="T2403" s="50"/>
    </row>
    <row r="2404" spans="1:20" s="5" customFormat="1">
      <c r="A2404" s="50"/>
      <c r="B2404" s="50"/>
      <c r="C2404" s="50"/>
      <c r="D2404" s="50"/>
      <c r="E2404" s="50"/>
      <c r="F2404" s="50"/>
      <c r="G2404" s="50"/>
      <c r="H2404" s="71"/>
      <c r="I2404" s="50"/>
      <c r="J2404" s="50"/>
      <c r="K2404" s="50"/>
      <c r="L2404" s="71"/>
      <c r="M2404" s="50"/>
      <c r="N2404" s="50"/>
      <c r="O2404" s="50"/>
      <c r="P2404" s="50"/>
      <c r="Q2404" s="71"/>
      <c r="R2404" s="50"/>
      <c r="S2404" s="50"/>
      <c r="T2404" s="50"/>
    </row>
    <row r="2405" spans="1:20" s="5" customFormat="1">
      <c r="A2405" s="50"/>
      <c r="B2405" s="50"/>
      <c r="C2405" s="50"/>
      <c r="D2405" s="50"/>
      <c r="E2405" s="50"/>
      <c r="F2405" s="50"/>
      <c r="G2405" s="50"/>
      <c r="H2405" s="71"/>
      <c r="I2405" s="50"/>
      <c r="J2405" s="50"/>
      <c r="K2405" s="50"/>
      <c r="L2405" s="71"/>
      <c r="M2405" s="50"/>
      <c r="N2405" s="50"/>
      <c r="O2405" s="50"/>
      <c r="P2405" s="50"/>
      <c r="Q2405" s="71"/>
      <c r="R2405" s="50"/>
      <c r="S2405" s="50"/>
      <c r="T2405" s="50"/>
    </row>
    <row r="2406" spans="1:20" s="5" customFormat="1">
      <c r="A2406" s="50"/>
      <c r="B2406" s="50"/>
      <c r="C2406" s="50"/>
      <c r="D2406" s="50"/>
      <c r="E2406" s="50"/>
      <c r="F2406" s="50"/>
      <c r="G2406" s="50"/>
      <c r="H2406" s="71"/>
      <c r="I2406" s="50"/>
      <c r="J2406" s="50"/>
      <c r="K2406" s="50"/>
      <c r="L2406" s="71"/>
      <c r="M2406" s="50"/>
      <c r="N2406" s="50"/>
      <c r="O2406" s="50"/>
      <c r="P2406" s="50"/>
      <c r="Q2406" s="71"/>
      <c r="R2406" s="50"/>
      <c r="S2406" s="50"/>
      <c r="T2406" s="50"/>
    </row>
    <row r="2407" spans="1:20" s="5" customFormat="1">
      <c r="A2407" s="50"/>
      <c r="B2407" s="50"/>
      <c r="C2407" s="50"/>
      <c r="D2407" s="50"/>
      <c r="E2407" s="50"/>
      <c r="F2407" s="50"/>
      <c r="G2407" s="50"/>
      <c r="H2407" s="71"/>
      <c r="I2407" s="50"/>
      <c r="J2407" s="50"/>
      <c r="K2407" s="50"/>
      <c r="L2407" s="71"/>
      <c r="M2407" s="50"/>
      <c r="N2407" s="50"/>
      <c r="O2407" s="50"/>
      <c r="P2407" s="50"/>
      <c r="Q2407" s="71"/>
      <c r="R2407" s="50"/>
      <c r="S2407" s="50"/>
      <c r="T2407" s="50"/>
    </row>
    <row r="2408" spans="1:20" s="5" customFormat="1">
      <c r="A2408" s="50"/>
      <c r="B2408" s="50"/>
      <c r="C2408" s="50"/>
      <c r="D2408" s="50"/>
      <c r="E2408" s="50"/>
      <c r="F2408" s="50"/>
      <c r="G2408" s="50"/>
      <c r="H2408" s="71"/>
      <c r="I2408" s="50"/>
      <c r="J2408" s="50"/>
      <c r="K2408" s="50"/>
      <c r="L2408" s="71"/>
      <c r="M2408" s="50"/>
      <c r="N2408" s="50"/>
      <c r="O2408" s="50"/>
      <c r="P2408" s="50"/>
      <c r="Q2408" s="71"/>
      <c r="R2408" s="50"/>
      <c r="S2408" s="50"/>
      <c r="T2408" s="50"/>
    </row>
    <row r="2409" spans="1:20" s="5" customFormat="1">
      <c r="A2409" s="50"/>
      <c r="B2409" s="50"/>
      <c r="C2409" s="50"/>
      <c r="D2409" s="50"/>
      <c r="E2409" s="50"/>
      <c r="F2409" s="50"/>
      <c r="G2409" s="50"/>
      <c r="H2409" s="71"/>
      <c r="I2409" s="50"/>
      <c r="J2409" s="50"/>
      <c r="K2409" s="50"/>
      <c r="L2409" s="71"/>
      <c r="M2409" s="50"/>
      <c r="N2409" s="50"/>
      <c r="O2409" s="50"/>
      <c r="P2409" s="50"/>
      <c r="Q2409" s="71"/>
      <c r="R2409" s="50"/>
      <c r="S2409" s="50"/>
      <c r="T2409" s="50"/>
    </row>
    <row r="2410" spans="1:20" s="5" customFormat="1">
      <c r="A2410" s="50"/>
      <c r="B2410" s="50"/>
      <c r="C2410" s="50"/>
      <c r="D2410" s="50"/>
      <c r="E2410" s="50"/>
      <c r="F2410" s="50"/>
      <c r="G2410" s="50"/>
      <c r="H2410" s="71"/>
      <c r="I2410" s="50"/>
      <c r="J2410" s="50"/>
      <c r="K2410" s="50"/>
      <c r="L2410" s="71"/>
      <c r="M2410" s="50"/>
      <c r="N2410" s="50"/>
      <c r="O2410" s="50"/>
      <c r="P2410" s="50"/>
      <c r="Q2410" s="71"/>
      <c r="R2410" s="50"/>
      <c r="S2410" s="50"/>
      <c r="T2410" s="50"/>
    </row>
    <row r="2411" spans="1:20" s="5" customFormat="1">
      <c r="A2411" s="50"/>
      <c r="B2411" s="50"/>
      <c r="C2411" s="50"/>
      <c r="D2411" s="50"/>
      <c r="E2411" s="50"/>
      <c r="F2411" s="50"/>
      <c r="G2411" s="50"/>
      <c r="H2411" s="71"/>
      <c r="I2411" s="50"/>
      <c r="J2411" s="50"/>
      <c r="K2411" s="50"/>
      <c r="L2411" s="71"/>
      <c r="M2411" s="50"/>
      <c r="N2411" s="50"/>
      <c r="O2411" s="50"/>
      <c r="P2411" s="50"/>
      <c r="Q2411" s="71"/>
      <c r="R2411" s="50"/>
      <c r="S2411" s="50"/>
      <c r="T2411" s="50"/>
    </row>
    <row r="2412" spans="1:20" s="5" customFormat="1">
      <c r="A2412" s="50"/>
      <c r="B2412" s="50"/>
      <c r="C2412" s="50"/>
      <c r="D2412" s="50"/>
      <c r="E2412" s="50"/>
      <c r="F2412" s="50"/>
      <c r="G2412" s="50"/>
      <c r="H2412" s="71"/>
      <c r="I2412" s="50"/>
      <c r="J2412" s="50"/>
      <c r="K2412" s="50"/>
      <c r="L2412" s="71"/>
      <c r="M2412" s="50"/>
      <c r="N2412" s="50"/>
      <c r="O2412" s="50"/>
      <c r="P2412" s="50"/>
      <c r="Q2412" s="71"/>
      <c r="R2412" s="50"/>
      <c r="S2412" s="50"/>
      <c r="T2412" s="50"/>
    </row>
    <row r="2413" spans="1:20" s="5" customFormat="1">
      <c r="A2413" s="50"/>
      <c r="B2413" s="50"/>
      <c r="C2413" s="50"/>
      <c r="D2413" s="50"/>
      <c r="E2413" s="50"/>
      <c r="F2413" s="50"/>
      <c r="G2413" s="50"/>
      <c r="H2413" s="71"/>
      <c r="I2413" s="50"/>
      <c r="J2413" s="50"/>
      <c r="K2413" s="50"/>
      <c r="L2413" s="71"/>
      <c r="M2413" s="50"/>
      <c r="N2413" s="50"/>
      <c r="O2413" s="50"/>
      <c r="P2413" s="50"/>
      <c r="Q2413" s="71"/>
      <c r="R2413" s="50"/>
      <c r="S2413" s="50"/>
      <c r="T2413" s="50"/>
    </row>
    <row r="2414" spans="1:20" s="5" customFormat="1">
      <c r="A2414" s="50"/>
      <c r="B2414" s="50"/>
      <c r="C2414" s="50"/>
      <c r="D2414" s="50"/>
      <c r="E2414" s="50"/>
      <c r="F2414" s="50"/>
      <c r="G2414" s="50"/>
      <c r="H2414" s="71"/>
      <c r="I2414" s="50"/>
      <c r="J2414" s="50"/>
      <c r="K2414" s="50"/>
      <c r="L2414" s="71"/>
      <c r="M2414" s="50"/>
      <c r="N2414" s="50"/>
      <c r="O2414" s="50"/>
      <c r="P2414" s="50"/>
      <c r="Q2414" s="71"/>
      <c r="R2414" s="50"/>
      <c r="S2414" s="50"/>
      <c r="T2414" s="50"/>
    </row>
    <row r="2415" spans="1:20" s="5" customFormat="1">
      <c r="A2415" s="50"/>
      <c r="B2415" s="50"/>
      <c r="C2415" s="50"/>
      <c r="D2415" s="50"/>
      <c r="E2415" s="50"/>
      <c r="F2415" s="50"/>
      <c r="G2415" s="50"/>
      <c r="H2415" s="71"/>
      <c r="I2415" s="50"/>
      <c r="J2415" s="50"/>
      <c r="K2415" s="50"/>
      <c r="L2415" s="71"/>
      <c r="M2415" s="50"/>
      <c r="N2415" s="50"/>
      <c r="O2415" s="50"/>
      <c r="P2415" s="50"/>
      <c r="Q2415" s="71"/>
      <c r="R2415" s="50"/>
      <c r="S2415" s="50"/>
      <c r="T2415" s="50"/>
    </row>
    <row r="2416" spans="1:20" s="5" customFormat="1">
      <c r="A2416" s="50"/>
      <c r="B2416" s="50"/>
      <c r="C2416" s="50"/>
      <c r="D2416" s="50"/>
      <c r="E2416" s="50"/>
      <c r="F2416" s="50"/>
      <c r="G2416" s="50"/>
      <c r="H2416" s="71"/>
      <c r="I2416" s="50"/>
      <c r="J2416" s="50"/>
      <c r="K2416" s="50"/>
      <c r="L2416" s="71"/>
      <c r="M2416" s="50"/>
      <c r="N2416" s="50"/>
      <c r="O2416" s="50"/>
      <c r="P2416" s="50"/>
      <c r="Q2416" s="71"/>
      <c r="R2416" s="50"/>
      <c r="S2416" s="50"/>
      <c r="T2416" s="50"/>
    </row>
    <row r="2417" spans="1:20" s="5" customFormat="1">
      <c r="A2417" s="50"/>
      <c r="B2417" s="50"/>
      <c r="C2417" s="50"/>
      <c r="D2417" s="50"/>
      <c r="E2417" s="50"/>
      <c r="F2417" s="50"/>
      <c r="G2417" s="50"/>
      <c r="H2417" s="71"/>
      <c r="I2417" s="50"/>
      <c r="J2417" s="50"/>
      <c r="K2417" s="50"/>
      <c r="L2417" s="71"/>
      <c r="M2417" s="50"/>
      <c r="N2417" s="50"/>
      <c r="O2417" s="50"/>
      <c r="P2417" s="50"/>
      <c r="Q2417" s="71"/>
      <c r="R2417" s="50"/>
      <c r="S2417" s="50"/>
      <c r="T2417" s="50"/>
    </row>
    <row r="2418" spans="1:20" s="5" customFormat="1">
      <c r="A2418" s="50"/>
      <c r="B2418" s="50"/>
      <c r="C2418" s="50"/>
      <c r="D2418" s="50"/>
      <c r="E2418" s="50"/>
      <c r="F2418" s="50"/>
      <c r="G2418" s="50"/>
      <c r="H2418" s="71"/>
      <c r="I2418" s="50"/>
      <c r="J2418" s="50"/>
      <c r="K2418" s="50"/>
      <c r="L2418" s="71"/>
      <c r="M2418" s="50"/>
      <c r="N2418" s="50"/>
      <c r="O2418" s="50"/>
      <c r="P2418" s="50"/>
      <c r="Q2418" s="71"/>
      <c r="R2418" s="50"/>
      <c r="S2418" s="50"/>
      <c r="T2418" s="50"/>
    </row>
    <row r="2419" spans="1:20" s="5" customFormat="1">
      <c r="A2419" s="50"/>
      <c r="B2419" s="50"/>
      <c r="C2419" s="50"/>
      <c r="D2419" s="50"/>
      <c r="E2419" s="50"/>
      <c r="F2419" s="50"/>
      <c r="G2419" s="50"/>
      <c r="H2419" s="71"/>
      <c r="I2419" s="50"/>
      <c r="J2419" s="50"/>
      <c r="K2419" s="50"/>
      <c r="L2419" s="71"/>
      <c r="M2419" s="50"/>
      <c r="N2419" s="50"/>
      <c r="O2419" s="50"/>
      <c r="P2419" s="50"/>
      <c r="Q2419" s="71"/>
      <c r="R2419" s="50"/>
      <c r="S2419" s="50"/>
      <c r="T2419" s="50"/>
    </row>
    <row r="2420" spans="1:20" s="5" customFormat="1">
      <c r="A2420" s="50"/>
      <c r="B2420" s="50"/>
      <c r="C2420" s="50"/>
      <c r="D2420" s="50"/>
      <c r="E2420" s="50"/>
      <c r="F2420" s="50"/>
      <c r="G2420" s="50"/>
      <c r="H2420" s="71"/>
      <c r="I2420" s="50"/>
      <c r="J2420" s="50"/>
      <c r="K2420" s="50"/>
      <c r="L2420" s="71"/>
      <c r="M2420" s="50"/>
      <c r="N2420" s="50"/>
      <c r="O2420" s="50"/>
      <c r="P2420" s="50"/>
      <c r="Q2420" s="71"/>
      <c r="R2420" s="50"/>
      <c r="S2420" s="50"/>
      <c r="T2420" s="50"/>
    </row>
    <row r="2421" spans="1:20" s="5" customFormat="1">
      <c r="A2421" s="50"/>
      <c r="B2421" s="50"/>
      <c r="C2421" s="50"/>
      <c r="D2421" s="50"/>
      <c r="E2421" s="50"/>
      <c r="F2421" s="50"/>
      <c r="G2421" s="50"/>
      <c r="H2421" s="71"/>
      <c r="I2421" s="50"/>
      <c r="J2421" s="50"/>
      <c r="K2421" s="50"/>
      <c r="L2421" s="71"/>
      <c r="M2421" s="50"/>
      <c r="N2421" s="50"/>
      <c r="O2421" s="50"/>
      <c r="P2421" s="50"/>
      <c r="Q2421" s="71"/>
      <c r="R2421" s="50"/>
      <c r="S2421" s="50"/>
      <c r="T2421" s="50"/>
    </row>
    <row r="2422" spans="1:20" s="5" customFormat="1">
      <c r="A2422" s="50"/>
      <c r="B2422" s="50"/>
      <c r="C2422" s="50"/>
      <c r="D2422" s="50"/>
      <c r="E2422" s="50"/>
      <c r="F2422" s="50"/>
      <c r="G2422" s="50"/>
      <c r="H2422" s="71"/>
      <c r="I2422" s="50"/>
      <c r="J2422" s="50"/>
      <c r="K2422" s="50"/>
      <c r="L2422" s="71"/>
      <c r="M2422" s="50"/>
      <c r="N2422" s="50"/>
      <c r="O2422" s="50"/>
      <c r="P2422" s="50"/>
      <c r="Q2422" s="71"/>
      <c r="R2422" s="50"/>
      <c r="S2422" s="50"/>
      <c r="T2422" s="50"/>
    </row>
    <row r="2423" spans="1:20" s="5" customFormat="1">
      <c r="A2423" s="50"/>
      <c r="B2423" s="50"/>
      <c r="C2423" s="50"/>
      <c r="D2423" s="50"/>
      <c r="E2423" s="50"/>
      <c r="F2423" s="50"/>
      <c r="G2423" s="50"/>
      <c r="H2423" s="71"/>
      <c r="I2423" s="50"/>
      <c r="J2423" s="50"/>
      <c r="K2423" s="50"/>
      <c r="L2423" s="71"/>
      <c r="M2423" s="50"/>
      <c r="N2423" s="50"/>
      <c r="O2423" s="50"/>
      <c r="P2423" s="50"/>
      <c r="Q2423" s="71"/>
      <c r="R2423" s="50"/>
      <c r="S2423" s="50"/>
      <c r="T2423" s="50"/>
    </row>
    <row r="2424" spans="1:20" s="5" customFormat="1">
      <c r="A2424" s="50"/>
      <c r="B2424" s="50"/>
      <c r="C2424" s="50"/>
      <c r="D2424" s="50"/>
      <c r="E2424" s="50"/>
      <c r="F2424" s="50"/>
      <c r="G2424" s="50"/>
      <c r="H2424" s="71"/>
      <c r="I2424" s="50"/>
      <c r="J2424" s="50"/>
      <c r="K2424" s="50"/>
      <c r="L2424" s="71"/>
      <c r="M2424" s="50"/>
      <c r="N2424" s="50"/>
      <c r="O2424" s="50"/>
      <c r="P2424" s="50"/>
      <c r="Q2424" s="71"/>
      <c r="R2424" s="50"/>
      <c r="S2424" s="50"/>
      <c r="T2424" s="50"/>
    </row>
    <row r="2425" spans="1:20" s="5" customFormat="1">
      <c r="A2425" s="50"/>
      <c r="B2425" s="50"/>
      <c r="C2425" s="50"/>
      <c r="D2425" s="50"/>
      <c r="E2425" s="50"/>
      <c r="F2425" s="50"/>
      <c r="G2425" s="50"/>
      <c r="H2425" s="71"/>
      <c r="I2425" s="50"/>
      <c r="J2425" s="50"/>
      <c r="K2425" s="50"/>
      <c r="L2425" s="71"/>
      <c r="M2425" s="50"/>
      <c r="N2425" s="50"/>
      <c r="O2425" s="50"/>
      <c r="P2425" s="50"/>
      <c r="Q2425" s="71"/>
      <c r="R2425" s="50"/>
      <c r="S2425" s="50"/>
      <c r="T2425" s="50"/>
    </row>
    <row r="2426" spans="1:20" s="5" customFormat="1">
      <c r="A2426" s="50"/>
      <c r="B2426" s="50"/>
      <c r="C2426" s="50"/>
      <c r="D2426" s="50"/>
      <c r="E2426" s="50"/>
      <c r="F2426" s="50"/>
      <c r="G2426" s="50"/>
      <c r="H2426" s="71"/>
      <c r="I2426" s="50"/>
      <c r="J2426" s="50"/>
      <c r="K2426" s="50"/>
      <c r="L2426" s="71"/>
      <c r="M2426" s="50"/>
      <c r="N2426" s="50"/>
      <c r="O2426" s="50"/>
      <c r="P2426" s="50"/>
      <c r="Q2426" s="71"/>
      <c r="R2426" s="50"/>
      <c r="S2426" s="50"/>
      <c r="T2426" s="50"/>
    </row>
    <row r="2427" spans="1:20" s="5" customFormat="1">
      <c r="A2427" s="50"/>
      <c r="B2427" s="50"/>
      <c r="C2427" s="50"/>
      <c r="D2427" s="50"/>
      <c r="E2427" s="50"/>
      <c r="F2427" s="50"/>
      <c r="G2427" s="50"/>
      <c r="H2427" s="71"/>
      <c r="I2427" s="50"/>
      <c r="J2427" s="50"/>
      <c r="K2427" s="50"/>
      <c r="L2427" s="71"/>
      <c r="M2427" s="50"/>
      <c r="N2427" s="50"/>
      <c r="O2427" s="50"/>
      <c r="P2427" s="50"/>
      <c r="Q2427" s="71"/>
      <c r="R2427" s="50"/>
      <c r="S2427" s="50"/>
      <c r="T2427" s="50"/>
    </row>
    <row r="2428" spans="1:20" s="5" customFormat="1">
      <c r="A2428" s="50"/>
      <c r="B2428" s="50"/>
      <c r="C2428" s="50"/>
      <c r="D2428" s="50"/>
      <c r="E2428" s="50"/>
      <c r="F2428" s="50"/>
      <c r="G2428" s="50"/>
      <c r="H2428" s="71"/>
      <c r="I2428" s="50"/>
      <c r="J2428" s="50"/>
      <c r="K2428" s="50"/>
      <c r="L2428" s="71"/>
      <c r="M2428" s="50"/>
      <c r="N2428" s="50"/>
      <c r="O2428" s="50"/>
      <c r="P2428" s="50"/>
      <c r="Q2428" s="71"/>
      <c r="R2428" s="50"/>
      <c r="S2428" s="50"/>
      <c r="T2428" s="50"/>
    </row>
    <row r="2429" spans="1:20" s="5" customFormat="1">
      <c r="A2429" s="50"/>
      <c r="B2429" s="50"/>
      <c r="C2429" s="50"/>
      <c r="D2429" s="50"/>
      <c r="E2429" s="50"/>
      <c r="F2429" s="50"/>
      <c r="G2429" s="50"/>
      <c r="H2429" s="71"/>
      <c r="I2429" s="50"/>
      <c r="J2429" s="50"/>
      <c r="K2429" s="50"/>
      <c r="L2429" s="71"/>
      <c r="M2429" s="50"/>
      <c r="N2429" s="50"/>
      <c r="O2429" s="50"/>
      <c r="P2429" s="50"/>
      <c r="Q2429" s="71"/>
      <c r="R2429" s="50"/>
      <c r="S2429" s="50"/>
      <c r="T2429" s="50"/>
    </row>
    <row r="2430" spans="1:20" s="5" customFormat="1">
      <c r="A2430" s="50"/>
      <c r="B2430" s="50"/>
      <c r="C2430" s="50"/>
      <c r="D2430" s="50"/>
      <c r="E2430" s="50"/>
      <c r="F2430" s="50"/>
      <c r="G2430" s="50"/>
      <c r="H2430" s="71"/>
      <c r="I2430" s="50"/>
      <c r="J2430" s="50"/>
      <c r="K2430" s="50"/>
      <c r="L2430" s="71"/>
      <c r="M2430" s="50"/>
      <c r="N2430" s="50"/>
      <c r="O2430" s="50"/>
      <c r="P2430" s="50"/>
      <c r="Q2430" s="71"/>
      <c r="R2430" s="50"/>
      <c r="S2430" s="50"/>
      <c r="T2430" s="50"/>
    </row>
    <row r="2431" spans="1:20" s="5" customFormat="1">
      <c r="A2431" s="50"/>
      <c r="B2431" s="50"/>
      <c r="C2431" s="50"/>
      <c r="D2431" s="50"/>
      <c r="E2431" s="50"/>
      <c r="F2431" s="50"/>
      <c r="G2431" s="50"/>
      <c r="H2431" s="71"/>
      <c r="I2431" s="50"/>
      <c r="J2431" s="50"/>
      <c r="K2431" s="50"/>
      <c r="L2431" s="71"/>
      <c r="M2431" s="50"/>
      <c r="N2431" s="50"/>
      <c r="O2431" s="50"/>
      <c r="P2431" s="50"/>
      <c r="Q2431" s="71"/>
      <c r="R2431" s="50"/>
      <c r="S2431" s="50"/>
      <c r="T2431" s="50"/>
    </row>
    <row r="2432" spans="1:20" s="5" customFormat="1">
      <c r="A2432" s="50"/>
      <c r="B2432" s="50"/>
      <c r="C2432" s="50"/>
      <c r="D2432" s="50"/>
      <c r="E2432" s="50"/>
      <c r="F2432" s="50"/>
      <c r="G2432" s="50"/>
      <c r="H2432" s="71"/>
      <c r="I2432" s="50"/>
      <c r="J2432" s="50"/>
      <c r="K2432" s="50"/>
      <c r="L2432" s="71"/>
      <c r="M2432" s="50"/>
      <c r="N2432" s="50"/>
      <c r="O2432" s="50"/>
      <c r="P2432" s="50"/>
      <c r="Q2432" s="71"/>
      <c r="R2432" s="50"/>
      <c r="S2432" s="50"/>
      <c r="T2432" s="50"/>
    </row>
    <row r="2433" spans="1:20" s="5" customFormat="1">
      <c r="A2433" s="50"/>
      <c r="B2433" s="50"/>
      <c r="C2433" s="50"/>
      <c r="D2433" s="50"/>
      <c r="E2433" s="50"/>
      <c r="F2433" s="50"/>
      <c r="G2433" s="50"/>
      <c r="H2433" s="71"/>
      <c r="I2433" s="50"/>
      <c r="J2433" s="50"/>
      <c r="K2433" s="50"/>
      <c r="L2433" s="71"/>
      <c r="M2433" s="50"/>
      <c r="N2433" s="50"/>
      <c r="O2433" s="50"/>
      <c r="P2433" s="50"/>
      <c r="Q2433" s="71"/>
      <c r="R2433" s="50"/>
      <c r="S2433" s="50"/>
      <c r="T2433" s="50"/>
    </row>
    <row r="2434" spans="1:20" s="5" customFormat="1">
      <c r="A2434" s="50"/>
      <c r="B2434" s="50"/>
      <c r="C2434" s="50"/>
      <c r="D2434" s="50"/>
      <c r="E2434" s="50"/>
      <c r="F2434" s="50"/>
      <c r="G2434" s="50"/>
      <c r="H2434" s="71"/>
      <c r="I2434" s="50"/>
      <c r="J2434" s="50"/>
      <c r="K2434" s="50"/>
      <c r="L2434" s="71"/>
      <c r="M2434" s="50"/>
      <c r="N2434" s="50"/>
      <c r="O2434" s="50"/>
      <c r="P2434" s="50"/>
      <c r="Q2434" s="71"/>
      <c r="R2434" s="50"/>
      <c r="S2434" s="50"/>
      <c r="T2434" s="50"/>
    </row>
    <row r="2435" spans="1:20" s="5" customFormat="1">
      <c r="A2435" s="50"/>
      <c r="B2435" s="50"/>
      <c r="C2435" s="50"/>
      <c r="D2435" s="50"/>
      <c r="E2435" s="50"/>
      <c r="F2435" s="50"/>
      <c r="G2435" s="50"/>
      <c r="H2435" s="71"/>
      <c r="I2435" s="50"/>
      <c r="J2435" s="50"/>
      <c r="K2435" s="50"/>
      <c r="L2435" s="71"/>
      <c r="M2435" s="50"/>
      <c r="N2435" s="50"/>
      <c r="O2435" s="50"/>
      <c r="P2435" s="50"/>
      <c r="Q2435" s="71"/>
      <c r="R2435" s="50"/>
      <c r="S2435" s="50"/>
      <c r="T2435" s="50"/>
    </row>
    <row r="2436" spans="1:20" s="5" customFormat="1">
      <c r="A2436" s="50"/>
      <c r="B2436" s="50"/>
      <c r="C2436" s="50"/>
      <c r="D2436" s="50"/>
      <c r="E2436" s="50"/>
      <c r="F2436" s="50"/>
      <c r="G2436" s="50"/>
      <c r="H2436" s="71"/>
      <c r="I2436" s="50"/>
      <c r="J2436" s="50"/>
      <c r="K2436" s="50"/>
      <c r="L2436" s="71"/>
      <c r="M2436" s="50"/>
      <c r="N2436" s="50"/>
      <c r="O2436" s="50"/>
      <c r="P2436" s="50"/>
      <c r="Q2436" s="71"/>
      <c r="R2436" s="50"/>
      <c r="S2436" s="50"/>
      <c r="T2436" s="50"/>
    </row>
    <row r="2437" spans="1:20" s="5" customFormat="1">
      <c r="A2437" s="50"/>
      <c r="B2437" s="50"/>
      <c r="C2437" s="50"/>
      <c r="D2437" s="50"/>
      <c r="E2437" s="50"/>
      <c r="F2437" s="50"/>
      <c r="G2437" s="50"/>
      <c r="H2437" s="71"/>
      <c r="I2437" s="50"/>
      <c r="J2437" s="50"/>
      <c r="K2437" s="50"/>
      <c r="L2437" s="71"/>
      <c r="M2437" s="50"/>
      <c r="N2437" s="50"/>
      <c r="O2437" s="50"/>
      <c r="P2437" s="50"/>
      <c r="Q2437" s="71"/>
      <c r="R2437" s="50"/>
      <c r="S2437" s="50"/>
      <c r="T2437" s="50"/>
    </row>
    <row r="2438" spans="1:20" s="5" customFormat="1">
      <c r="A2438" s="50"/>
      <c r="B2438" s="50"/>
      <c r="C2438" s="50"/>
      <c r="D2438" s="50"/>
      <c r="E2438" s="50"/>
      <c r="F2438" s="50"/>
      <c r="G2438" s="50"/>
      <c r="H2438" s="71"/>
      <c r="I2438" s="50"/>
      <c r="J2438" s="50"/>
      <c r="K2438" s="50"/>
      <c r="L2438" s="71"/>
      <c r="M2438" s="50"/>
      <c r="N2438" s="50"/>
      <c r="O2438" s="50"/>
      <c r="P2438" s="50"/>
      <c r="Q2438" s="71"/>
      <c r="R2438" s="50"/>
      <c r="S2438" s="50"/>
      <c r="T2438" s="50"/>
    </row>
    <row r="2439" spans="1:20" s="5" customFormat="1">
      <c r="A2439" s="50"/>
      <c r="B2439" s="50"/>
      <c r="C2439" s="50"/>
      <c r="D2439" s="50"/>
      <c r="E2439" s="50"/>
      <c r="F2439" s="50"/>
      <c r="G2439" s="50"/>
      <c r="H2439" s="71"/>
      <c r="I2439" s="50"/>
      <c r="J2439" s="50"/>
      <c r="K2439" s="50"/>
      <c r="L2439" s="71"/>
      <c r="M2439" s="50"/>
      <c r="N2439" s="50"/>
      <c r="O2439" s="50"/>
      <c r="P2439" s="50"/>
      <c r="Q2439" s="71"/>
      <c r="R2439" s="50"/>
      <c r="S2439" s="50"/>
      <c r="T2439" s="50"/>
    </row>
    <row r="2440" spans="1:20" s="5" customFormat="1">
      <c r="A2440" s="50"/>
      <c r="B2440" s="50"/>
      <c r="C2440" s="50"/>
      <c r="D2440" s="50"/>
      <c r="E2440" s="50"/>
      <c r="F2440" s="50"/>
      <c r="G2440" s="50"/>
      <c r="H2440" s="71"/>
      <c r="I2440" s="50"/>
      <c r="J2440" s="50"/>
      <c r="K2440" s="50"/>
      <c r="L2440" s="71"/>
      <c r="M2440" s="50"/>
      <c r="N2440" s="50"/>
      <c r="O2440" s="50"/>
      <c r="P2440" s="50"/>
      <c r="Q2440" s="71"/>
      <c r="R2440" s="50"/>
      <c r="S2440" s="50"/>
      <c r="T2440" s="50"/>
    </row>
    <row r="2441" spans="1:20" s="5" customFormat="1">
      <c r="A2441" s="50"/>
      <c r="B2441" s="50"/>
      <c r="C2441" s="50"/>
      <c r="D2441" s="50"/>
      <c r="E2441" s="50"/>
      <c r="F2441" s="50"/>
      <c r="G2441" s="50"/>
      <c r="H2441" s="71"/>
      <c r="I2441" s="50"/>
      <c r="J2441" s="50"/>
      <c r="K2441" s="50"/>
      <c r="L2441" s="71"/>
      <c r="M2441" s="50"/>
      <c r="N2441" s="50"/>
      <c r="O2441" s="50"/>
      <c r="P2441" s="50"/>
      <c r="Q2441" s="71"/>
      <c r="R2441" s="50"/>
      <c r="S2441" s="50"/>
      <c r="T2441" s="50"/>
    </row>
    <row r="2442" spans="1:20" s="5" customFormat="1">
      <c r="A2442" s="50"/>
      <c r="B2442" s="50"/>
      <c r="C2442" s="50"/>
      <c r="D2442" s="50"/>
      <c r="E2442" s="50"/>
      <c r="F2442" s="50"/>
      <c r="G2442" s="50"/>
      <c r="H2442" s="71"/>
      <c r="I2442" s="50"/>
      <c r="J2442" s="50"/>
      <c r="K2442" s="50"/>
      <c r="L2442" s="71"/>
      <c r="M2442" s="50"/>
      <c r="N2442" s="50"/>
      <c r="O2442" s="50"/>
      <c r="P2442" s="50"/>
      <c r="Q2442" s="71"/>
      <c r="R2442" s="50"/>
      <c r="S2442" s="50"/>
      <c r="T2442" s="50"/>
    </row>
    <row r="2443" spans="1:20" s="5" customFormat="1">
      <c r="A2443" s="50"/>
      <c r="B2443" s="50"/>
      <c r="C2443" s="50"/>
      <c r="D2443" s="50"/>
      <c r="E2443" s="50"/>
      <c r="F2443" s="50"/>
      <c r="G2443" s="50"/>
      <c r="H2443" s="71"/>
      <c r="I2443" s="50"/>
      <c r="J2443" s="50"/>
      <c r="K2443" s="50"/>
      <c r="L2443" s="71"/>
      <c r="M2443" s="50"/>
      <c r="N2443" s="50"/>
      <c r="O2443" s="50"/>
      <c r="P2443" s="50"/>
      <c r="Q2443" s="71"/>
      <c r="R2443" s="50"/>
      <c r="S2443" s="50"/>
      <c r="T2443" s="50"/>
    </row>
    <row r="2444" spans="1:20" s="5" customFormat="1">
      <c r="A2444" s="50"/>
      <c r="B2444" s="50"/>
      <c r="C2444" s="50"/>
      <c r="D2444" s="50"/>
      <c r="E2444" s="50"/>
      <c r="F2444" s="50"/>
      <c r="G2444" s="50"/>
      <c r="H2444" s="71"/>
      <c r="I2444" s="50"/>
      <c r="J2444" s="50"/>
      <c r="K2444" s="50"/>
      <c r="L2444" s="71"/>
      <c r="M2444" s="50"/>
      <c r="N2444" s="50"/>
      <c r="O2444" s="50"/>
      <c r="P2444" s="50"/>
      <c r="Q2444" s="71"/>
      <c r="R2444" s="50"/>
      <c r="S2444" s="50"/>
      <c r="T2444" s="50"/>
    </row>
    <row r="2445" spans="1:20" s="5" customFormat="1">
      <c r="A2445" s="50"/>
      <c r="B2445" s="50"/>
      <c r="C2445" s="50"/>
      <c r="D2445" s="50"/>
      <c r="E2445" s="50"/>
      <c r="F2445" s="50"/>
      <c r="G2445" s="50"/>
      <c r="H2445" s="71"/>
      <c r="I2445" s="50"/>
      <c r="J2445" s="50"/>
      <c r="K2445" s="50"/>
      <c r="L2445" s="71"/>
      <c r="M2445" s="50"/>
      <c r="N2445" s="50"/>
      <c r="O2445" s="50"/>
      <c r="P2445" s="50"/>
      <c r="Q2445" s="71"/>
      <c r="R2445" s="50"/>
      <c r="S2445" s="50"/>
      <c r="T2445" s="50"/>
    </row>
    <row r="2446" spans="1:20" s="5" customFormat="1">
      <c r="A2446" s="50"/>
      <c r="B2446" s="50"/>
      <c r="C2446" s="50"/>
      <c r="D2446" s="50"/>
      <c r="E2446" s="50"/>
      <c r="F2446" s="50"/>
      <c r="G2446" s="50"/>
      <c r="H2446" s="71"/>
      <c r="I2446" s="50"/>
      <c r="J2446" s="50"/>
      <c r="K2446" s="50"/>
      <c r="L2446" s="71"/>
      <c r="M2446" s="50"/>
      <c r="N2446" s="50"/>
      <c r="O2446" s="50"/>
      <c r="P2446" s="50"/>
      <c r="Q2446" s="71"/>
      <c r="R2446" s="50"/>
      <c r="S2446" s="50"/>
      <c r="T2446" s="50"/>
    </row>
    <row r="2447" spans="1:20" s="5" customFormat="1">
      <c r="A2447" s="50"/>
      <c r="B2447" s="50"/>
      <c r="C2447" s="50"/>
      <c r="D2447" s="50"/>
      <c r="E2447" s="50"/>
      <c r="F2447" s="50"/>
      <c r="G2447" s="50"/>
      <c r="H2447" s="71"/>
      <c r="I2447" s="50"/>
      <c r="J2447" s="50"/>
      <c r="K2447" s="50"/>
      <c r="L2447" s="71"/>
      <c r="M2447" s="50"/>
      <c r="N2447" s="50"/>
      <c r="O2447" s="50"/>
      <c r="P2447" s="50"/>
      <c r="Q2447" s="71"/>
      <c r="R2447" s="50"/>
      <c r="S2447" s="50"/>
      <c r="T2447" s="50"/>
    </row>
    <row r="2448" spans="1:20" s="5" customFormat="1">
      <c r="A2448" s="50"/>
      <c r="B2448" s="50"/>
      <c r="C2448" s="50"/>
      <c r="D2448" s="50"/>
      <c r="E2448" s="50"/>
      <c r="F2448" s="50"/>
      <c r="G2448" s="50"/>
      <c r="H2448" s="71"/>
      <c r="I2448" s="50"/>
      <c r="J2448" s="50"/>
      <c r="K2448" s="50"/>
      <c r="L2448" s="71"/>
      <c r="M2448" s="50"/>
      <c r="N2448" s="50"/>
      <c r="O2448" s="50"/>
      <c r="P2448" s="50"/>
      <c r="Q2448" s="71"/>
      <c r="R2448" s="50"/>
      <c r="S2448" s="50"/>
      <c r="T2448" s="50"/>
    </row>
    <row r="2449" spans="1:20" s="5" customFormat="1">
      <c r="A2449" s="50"/>
      <c r="B2449" s="50"/>
      <c r="C2449" s="50"/>
      <c r="D2449" s="50"/>
      <c r="E2449" s="50"/>
      <c r="F2449" s="50"/>
      <c r="G2449" s="50"/>
      <c r="H2449" s="71"/>
      <c r="I2449" s="50"/>
      <c r="J2449" s="50"/>
      <c r="K2449" s="50"/>
      <c r="L2449" s="71"/>
      <c r="M2449" s="50"/>
      <c r="N2449" s="50"/>
      <c r="O2449" s="50"/>
      <c r="P2449" s="50"/>
      <c r="Q2449" s="71"/>
      <c r="R2449" s="50"/>
      <c r="S2449" s="50"/>
      <c r="T2449" s="50"/>
    </row>
    <row r="2450" spans="1:20" s="5" customFormat="1">
      <c r="A2450" s="50"/>
      <c r="B2450" s="50"/>
      <c r="C2450" s="50"/>
      <c r="D2450" s="50"/>
      <c r="E2450" s="50"/>
      <c r="F2450" s="50"/>
      <c r="G2450" s="50"/>
      <c r="H2450" s="71"/>
      <c r="I2450" s="50"/>
      <c r="J2450" s="50"/>
      <c r="K2450" s="50"/>
      <c r="L2450" s="71"/>
      <c r="M2450" s="50"/>
      <c r="N2450" s="50"/>
      <c r="O2450" s="50"/>
      <c r="P2450" s="50"/>
      <c r="Q2450" s="71"/>
      <c r="R2450" s="50"/>
      <c r="S2450" s="50"/>
      <c r="T2450" s="50"/>
    </row>
    <row r="2451" spans="1:20" s="5" customFormat="1">
      <c r="A2451" s="50"/>
      <c r="B2451" s="50"/>
      <c r="C2451" s="50"/>
      <c r="D2451" s="50"/>
      <c r="E2451" s="50"/>
      <c r="F2451" s="50"/>
      <c r="G2451" s="50"/>
      <c r="H2451" s="71"/>
      <c r="I2451" s="50"/>
      <c r="J2451" s="50"/>
      <c r="K2451" s="50"/>
      <c r="L2451" s="71"/>
      <c r="M2451" s="50"/>
      <c r="N2451" s="50"/>
      <c r="O2451" s="50"/>
      <c r="P2451" s="50"/>
      <c r="Q2451" s="71"/>
      <c r="R2451" s="50"/>
      <c r="S2451" s="50"/>
      <c r="T2451" s="50"/>
    </row>
    <row r="2452" spans="1:20" s="5" customFormat="1">
      <c r="A2452" s="50"/>
      <c r="B2452" s="50"/>
      <c r="C2452" s="50"/>
      <c r="D2452" s="50"/>
      <c r="E2452" s="50"/>
      <c r="F2452" s="50"/>
      <c r="G2452" s="50"/>
      <c r="H2452" s="71"/>
      <c r="I2452" s="50"/>
      <c r="J2452" s="50"/>
      <c r="K2452" s="50"/>
      <c r="L2452" s="71"/>
      <c r="M2452" s="50"/>
      <c r="N2452" s="50"/>
      <c r="O2452" s="50"/>
      <c r="P2452" s="50"/>
      <c r="Q2452" s="71"/>
      <c r="R2452" s="50"/>
      <c r="S2452" s="50"/>
      <c r="T2452" s="50"/>
    </row>
    <row r="2453" spans="1:20" s="5" customFormat="1">
      <c r="A2453" s="50"/>
      <c r="B2453" s="50"/>
      <c r="C2453" s="50"/>
      <c r="D2453" s="50"/>
      <c r="E2453" s="50"/>
      <c r="F2453" s="50"/>
      <c r="G2453" s="50"/>
      <c r="H2453" s="71"/>
      <c r="I2453" s="50"/>
      <c r="J2453" s="50"/>
      <c r="K2453" s="50"/>
      <c r="L2453" s="71"/>
      <c r="M2453" s="50"/>
      <c r="N2453" s="50"/>
      <c r="O2453" s="50"/>
      <c r="P2453" s="50"/>
      <c r="Q2453" s="71"/>
      <c r="R2453" s="50"/>
      <c r="S2453" s="50"/>
      <c r="T2453" s="50"/>
    </row>
    <row r="2454" spans="1:20" s="5" customFormat="1">
      <c r="A2454" s="50"/>
      <c r="B2454" s="50"/>
      <c r="C2454" s="50"/>
      <c r="D2454" s="50"/>
      <c r="E2454" s="50"/>
      <c r="F2454" s="50"/>
      <c r="G2454" s="50"/>
      <c r="H2454" s="71"/>
      <c r="I2454" s="50"/>
      <c r="J2454" s="50"/>
      <c r="K2454" s="50"/>
      <c r="L2454" s="71"/>
      <c r="M2454" s="50"/>
      <c r="N2454" s="50"/>
      <c r="O2454" s="50"/>
      <c r="P2454" s="50"/>
      <c r="Q2454" s="71"/>
      <c r="R2454" s="50"/>
      <c r="S2454" s="50"/>
      <c r="T2454" s="50"/>
    </row>
    <row r="2455" spans="1:20" s="5" customFormat="1">
      <c r="A2455" s="50"/>
      <c r="B2455" s="50"/>
      <c r="C2455" s="50"/>
      <c r="D2455" s="50"/>
      <c r="E2455" s="50"/>
      <c r="F2455" s="50"/>
      <c r="G2455" s="50"/>
      <c r="H2455" s="71"/>
      <c r="I2455" s="50"/>
      <c r="J2455" s="50"/>
      <c r="K2455" s="50"/>
      <c r="L2455" s="71"/>
      <c r="M2455" s="50"/>
      <c r="N2455" s="50"/>
      <c r="O2455" s="50"/>
      <c r="P2455" s="50"/>
      <c r="Q2455" s="71"/>
      <c r="R2455" s="50"/>
      <c r="S2455" s="50"/>
      <c r="T2455" s="50"/>
    </row>
    <row r="2456" spans="1:20" s="5" customFormat="1">
      <c r="A2456" s="50"/>
      <c r="B2456" s="50"/>
      <c r="C2456" s="50"/>
      <c r="D2456" s="50"/>
      <c r="E2456" s="50"/>
      <c r="F2456" s="50"/>
      <c r="G2456" s="50"/>
      <c r="H2456" s="71"/>
      <c r="I2456" s="50"/>
      <c r="J2456" s="50"/>
      <c r="K2456" s="50"/>
      <c r="L2456" s="71"/>
      <c r="M2456" s="50"/>
      <c r="N2456" s="50"/>
      <c r="O2456" s="50"/>
      <c r="P2456" s="50"/>
      <c r="Q2456" s="71"/>
      <c r="R2456" s="50"/>
      <c r="S2456" s="50"/>
      <c r="T2456" s="50"/>
    </row>
    <row r="2457" spans="1:20" s="5" customFormat="1">
      <c r="A2457" s="50"/>
      <c r="B2457" s="50"/>
      <c r="C2457" s="50"/>
      <c r="D2457" s="50"/>
      <c r="E2457" s="50"/>
      <c r="F2457" s="50"/>
      <c r="G2457" s="50"/>
      <c r="H2457" s="71"/>
      <c r="I2457" s="50"/>
      <c r="J2457" s="50"/>
      <c r="K2457" s="50"/>
      <c r="L2457" s="71"/>
      <c r="M2457" s="50"/>
      <c r="N2457" s="50"/>
      <c r="O2457" s="50"/>
      <c r="P2457" s="50"/>
      <c r="Q2457" s="71"/>
      <c r="R2457" s="50"/>
      <c r="S2457" s="50"/>
      <c r="T2457" s="50"/>
    </row>
    <row r="2458" spans="1:20" s="5" customFormat="1">
      <c r="A2458" s="50"/>
      <c r="B2458" s="50"/>
      <c r="C2458" s="50"/>
      <c r="D2458" s="50"/>
      <c r="E2458" s="50"/>
      <c r="F2458" s="50"/>
      <c r="G2458" s="50"/>
      <c r="H2458" s="71"/>
      <c r="I2458" s="50"/>
      <c r="J2458" s="50"/>
      <c r="K2458" s="50"/>
      <c r="L2458" s="71"/>
      <c r="M2458" s="50"/>
      <c r="N2458" s="50"/>
      <c r="O2458" s="50"/>
      <c r="P2458" s="50"/>
      <c r="Q2458" s="71"/>
      <c r="R2458" s="50"/>
      <c r="S2458" s="50"/>
      <c r="T2458" s="50"/>
    </row>
    <row r="2459" spans="1:20" s="5" customFormat="1">
      <c r="A2459" s="50"/>
      <c r="B2459" s="50"/>
      <c r="C2459" s="50"/>
      <c r="D2459" s="50"/>
      <c r="E2459" s="50"/>
      <c r="F2459" s="50"/>
      <c r="G2459" s="50"/>
      <c r="H2459" s="71"/>
      <c r="I2459" s="50"/>
      <c r="J2459" s="50"/>
      <c r="K2459" s="50"/>
      <c r="L2459" s="71"/>
      <c r="M2459" s="50"/>
      <c r="N2459" s="50"/>
      <c r="O2459" s="50"/>
      <c r="P2459" s="50"/>
      <c r="Q2459" s="71"/>
      <c r="R2459" s="50"/>
      <c r="S2459" s="50"/>
      <c r="T2459" s="50"/>
    </row>
    <row r="2460" spans="1:20" s="5" customFormat="1">
      <c r="A2460" s="50"/>
      <c r="B2460" s="50"/>
      <c r="C2460" s="50"/>
      <c r="D2460" s="50"/>
      <c r="E2460" s="50"/>
      <c r="F2460" s="50"/>
      <c r="G2460" s="50"/>
      <c r="H2460" s="71"/>
      <c r="I2460" s="50"/>
      <c r="J2460" s="50"/>
      <c r="K2460" s="50"/>
      <c r="L2460" s="71"/>
      <c r="M2460" s="50"/>
      <c r="N2460" s="50"/>
      <c r="O2460" s="50"/>
      <c r="P2460" s="50"/>
      <c r="Q2460" s="71"/>
      <c r="R2460" s="50"/>
      <c r="S2460" s="50"/>
      <c r="T2460" s="50"/>
    </row>
    <row r="2461" spans="1:20" s="5" customFormat="1">
      <c r="A2461" s="50"/>
      <c r="B2461" s="50"/>
      <c r="C2461" s="50"/>
      <c r="D2461" s="50"/>
      <c r="E2461" s="50"/>
      <c r="F2461" s="50"/>
      <c r="G2461" s="50"/>
      <c r="H2461" s="71"/>
      <c r="I2461" s="50"/>
      <c r="J2461" s="50"/>
      <c r="K2461" s="50"/>
      <c r="L2461" s="71"/>
      <c r="M2461" s="50"/>
      <c r="N2461" s="50"/>
      <c r="O2461" s="50"/>
      <c r="P2461" s="50"/>
      <c r="Q2461" s="71"/>
      <c r="R2461" s="50"/>
      <c r="S2461" s="50"/>
      <c r="T2461" s="50"/>
    </row>
    <row r="2462" spans="1:20" s="5" customFormat="1">
      <c r="A2462" s="50"/>
      <c r="B2462" s="50"/>
      <c r="C2462" s="50"/>
      <c r="D2462" s="50"/>
      <c r="E2462" s="50"/>
      <c r="F2462" s="50"/>
      <c r="G2462" s="50"/>
      <c r="H2462" s="71"/>
      <c r="I2462" s="50"/>
      <c r="J2462" s="50"/>
      <c r="K2462" s="50"/>
      <c r="L2462" s="71"/>
      <c r="M2462" s="50"/>
      <c r="N2462" s="50"/>
      <c r="O2462" s="50"/>
      <c r="P2462" s="50"/>
      <c r="Q2462" s="71"/>
      <c r="R2462" s="50"/>
      <c r="S2462" s="50"/>
      <c r="T2462" s="50"/>
    </row>
    <row r="2463" spans="1:20" s="5" customFormat="1">
      <c r="A2463" s="50"/>
      <c r="B2463" s="50"/>
      <c r="C2463" s="50"/>
      <c r="D2463" s="50"/>
      <c r="E2463" s="50"/>
      <c r="F2463" s="50"/>
      <c r="G2463" s="50"/>
      <c r="H2463" s="71"/>
      <c r="I2463" s="50"/>
      <c r="J2463" s="50"/>
      <c r="K2463" s="50"/>
      <c r="L2463" s="71"/>
      <c r="M2463" s="50"/>
      <c r="N2463" s="50"/>
      <c r="O2463" s="50"/>
      <c r="P2463" s="50"/>
      <c r="Q2463" s="71"/>
      <c r="R2463" s="50"/>
      <c r="S2463" s="50"/>
      <c r="T2463" s="50"/>
    </row>
    <row r="2464" spans="1:20" s="5" customFormat="1">
      <c r="A2464" s="50"/>
      <c r="B2464" s="50"/>
      <c r="C2464" s="50"/>
      <c r="D2464" s="50"/>
      <c r="E2464" s="50"/>
      <c r="F2464" s="50"/>
      <c r="G2464" s="50"/>
      <c r="H2464" s="71"/>
      <c r="I2464" s="50"/>
      <c r="J2464" s="50"/>
      <c r="K2464" s="50"/>
      <c r="L2464" s="71"/>
      <c r="M2464" s="50"/>
      <c r="N2464" s="50"/>
      <c r="O2464" s="50"/>
      <c r="P2464" s="50"/>
      <c r="Q2464" s="71"/>
      <c r="R2464" s="50"/>
      <c r="S2464" s="50"/>
      <c r="T2464" s="50"/>
    </row>
    <row r="2465" spans="1:20" s="5" customFormat="1">
      <c r="A2465" s="50"/>
      <c r="B2465" s="50"/>
      <c r="C2465" s="50"/>
      <c r="D2465" s="50"/>
      <c r="E2465" s="50"/>
      <c r="F2465" s="50"/>
      <c r="G2465" s="50"/>
      <c r="H2465" s="71"/>
      <c r="I2465" s="50"/>
      <c r="J2465" s="50"/>
      <c r="K2465" s="50"/>
      <c r="L2465" s="71"/>
      <c r="M2465" s="50"/>
      <c r="N2465" s="50"/>
      <c r="O2465" s="50"/>
      <c r="P2465" s="50"/>
      <c r="Q2465" s="71"/>
      <c r="R2465" s="50"/>
      <c r="S2465" s="50"/>
      <c r="T2465" s="50"/>
    </row>
    <row r="2466" spans="1:20" s="5" customFormat="1">
      <c r="A2466" s="50"/>
      <c r="B2466" s="50"/>
      <c r="C2466" s="50"/>
      <c r="D2466" s="50"/>
      <c r="E2466" s="50"/>
      <c r="F2466" s="50"/>
      <c r="G2466" s="50"/>
      <c r="H2466" s="71"/>
      <c r="I2466" s="50"/>
      <c r="J2466" s="50"/>
      <c r="K2466" s="50"/>
      <c r="L2466" s="71"/>
      <c r="M2466" s="50"/>
      <c r="N2466" s="50"/>
      <c r="O2466" s="50"/>
      <c r="P2466" s="50"/>
      <c r="Q2466" s="71"/>
      <c r="R2466" s="50"/>
      <c r="S2466" s="50"/>
      <c r="T2466" s="50"/>
    </row>
    <row r="2467" spans="1:20" s="5" customFormat="1">
      <c r="A2467" s="50"/>
      <c r="B2467" s="50"/>
      <c r="C2467" s="50"/>
      <c r="D2467" s="50"/>
      <c r="E2467" s="50"/>
      <c r="F2467" s="50"/>
      <c r="G2467" s="50"/>
      <c r="H2467" s="71"/>
      <c r="I2467" s="50"/>
      <c r="J2467" s="50"/>
      <c r="K2467" s="50"/>
      <c r="L2467" s="71"/>
      <c r="M2467" s="50"/>
      <c r="N2467" s="50"/>
      <c r="O2467" s="50"/>
      <c r="P2467" s="50"/>
      <c r="Q2467" s="71"/>
      <c r="R2467" s="50"/>
      <c r="S2467" s="50"/>
      <c r="T2467" s="50"/>
    </row>
    <row r="2468" spans="1:20" s="5" customFormat="1">
      <c r="A2468" s="50"/>
      <c r="B2468" s="50"/>
      <c r="C2468" s="50"/>
      <c r="D2468" s="50"/>
      <c r="E2468" s="50"/>
      <c r="F2468" s="50"/>
      <c r="G2468" s="50"/>
      <c r="H2468" s="71"/>
      <c r="I2468" s="50"/>
      <c r="J2468" s="50"/>
      <c r="K2468" s="50"/>
      <c r="L2468" s="71"/>
      <c r="M2468" s="50"/>
      <c r="N2468" s="50"/>
      <c r="O2468" s="50"/>
      <c r="P2468" s="50"/>
      <c r="Q2468" s="71"/>
      <c r="R2468" s="50"/>
      <c r="S2468" s="50"/>
      <c r="T2468" s="50"/>
    </row>
    <row r="2469" spans="1:20" s="5" customFormat="1">
      <c r="A2469" s="50"/>
      <c r="B2469" s="50"/>
      <c r="C2469" s="50"/>
      <c r="D2469" s="50"/>
      <c r="E2469" s="50"/>
      <c r="F2469" s="50"/>
      <c r="G2469" s="50"/>
      <c r="H2469" s="71"/>
      <c r="I2469" s="50"/>
      <c r="J2469" s="50"/>
      <c r="K2469" s="50"/>
      <c r="L2469" s="71"/>
      <c r="M2469" s="50"/>
      <c r="N2469" s="50"/>
      <c r="O2469" s="50"/>
      <c r="P2469" s="50"/>
      <c r="Q2469" s="71"/>
      <c r="R2469" s="50"/>
      <c r="S2469" s="50"/>
      <c r="T2469" s="50"/>
    </row>
    <row r="2470" spans="1:20" s="5" customFormat="1">
      <c r="A2470" s="50"/>
      <c r="B2470" s="50"/>
      <c r="C2470" s="50"/>
      <c r="D2470" s="50"/>
      <c r="E2470" s="50"/>
      <c r="F2470" s="50"/>
      <c r="G2470" s="50"/>
      <c r="H2470" s="71"/>
      <c r="I2470" s="50"/>
      <c r="J2470" s="50"/>
      <c r="K2470" s="50"/>
      <c r="L2470" s="71"/>
      <c r="M2470" s="50"/>
      <c r="N2470" s="50"/>
      <c r="O2470" s="50"/>
      <c r="P2470" s="50"/>
      <c r="Q2470" s="71"/>
      <c r="R2470" s="50"/>
      <c r="S2470" s="50"/>
      <c r="T2470" s="50"/>
    </row>
    <row r="2471" spans="1:20" s="5" customFormat="1">
      <c r="A2471" s="50"/>
      <c r="B2471" s="50"/>
      <c r="C2471" s="50"/>
      <c r="D2471" s="50"/>
      <c r="E2471" s="50"/>
      <c r="F2471" s="50"/>
      <c r="G2471" s="50"/>
      <c r="H2471" s="71"/>
      <c r="I2471" s="50"/>
      <c r="J2471" s="50"/>
      <c r="K2471" s="50"/>
      <c r="L2471" s="71"/>
      <c r="M2471" s="50"/>
      <c r="N2471" s="50"/>
      <c r="O2471" s="50"/>
      <c r="P2471" s="50"/>
      <c r="Q2471" s="71"/>
      <c r="R2471" s="50"/>
      <c r="S2471" s="50"/>
      <c r="T2471" s="50"/>
    </row>
    <row r="2472" spans="1:20" s="5" customFormat="1">
      <c r="A2472" s="50"/>
      <c r="B2472" s="50"/>
      <c r="C2472" s="50"/>
      <c r="D2472" s="50"/>
      <c r="E2472" s="50"/>
      <c r="F2472" s="50"/>
      <c r="G2472" s="50"/>
      <c r="H2472" s="71"/>
      <c r="I2472" s="50"/>
      <c r="J2472" s="50"/>
      <c r="K2472" s="50"/>
      <c r="L2472" s="71"/>
      <c r="M2472" s="50"/>
      <c r="N2472" s="50"/>
      <c r="O2472" s="50"/>
      <c r="P2472" s="50"/>
      <c r="Q2472" s="71"/>
      <c r="R2472" s="50"/>
      <c r="S2472" s="50"/>
      <c r="T2472" s="50"/>
    </row>
    <row r="2473" spans="1:20" s="5" customFormat="1">
      <c r="A2473" s="50"/>
      <c r="B2473" s="50"/>
      <c r="C2473" s="50"/>
      <c r="D2473" s="50"/>
      <c r="E2473" s="50"/>
      <c r="F2473" s="50"/>
      <c r="G2473" s="50"/>
      <c r="H2473" s="71"/>
      <c r="I2473" s="50"/>
      <c r="J2473" s="50"/>
      <c r="K2473" s="50"/>
      <c r="L2473" s="71"/>
      <c r="M2473" s="50"/>
      <c r="N2473" s="50"/>
      <c r="O2473" s="50"/>
      <c r="P2473" s="50"/>
      <c r="Q2473" s="71"/>
      <c r="R2473" s="50"/>
      <c r="S2473" s="50"/>
      <c r="T2473" s="50"/>
    </row>
    <row r="2474" spans="1:20" s="5" customFormat="1">
      <c r="A2474" s="50"/>
      <c r="B2474" s="50"/>
      <c r="C2474" s="50"/>
      <c r="D2474" s="50"/>
      <c r="E2474" s="50"/>
      <c r="F2474" s="50"/>
      <c r="G2474" s="50"/>
      <c r="H2474" s="71"/>
      <c r="I2474" s="50"/>
      <c r="J2474" s="50"/>
      <c r="K2474" s="50"/>
      <c r="L2474" s="71"/>
      <c r="M2474" s="50"/>
      <c r="N2474" s="50"/>
      <c r="O2474" s="50"/>
      <c r="P2474" s="50"/>
      <c r="Q2474" s="71"/>
      <c r="R2474" s="50"/>
      <c r="S2474" s="50"/>
      <c r="T2474" s="50"/>
    </row>
    <row r="2475" spans="1:20" s="5" customFormat="1">
      <c r="A2475" s="50"/>
      <c r="B2475" s="50"/>
      <c r="C2475" s="50"/>
      <c r="D2475" s="50"/>
      <c r="E2475" s="50"/>
      <c r="F2475" s="50"/>
      <c r="G2475" s="50"/>
      <c r="H2475" s="71"/>
      <c r="I2475" s="50"/>
      <c r="J2475" s="50"/>
      <c r="K2475" s="50"/>
      <c r="L2475" s="71"/>
      <c r="M2475" s="50"/>
      <c r="N2475" s="50"/>
      <c r="O2475" s="50"/>
      <c r="P2475" s="50"/>
      <c r="Q2475" s="71"/>
      <c r="R2475" s="50"/>
      <c r="S2475" s="50"/>
      <c r="T2475" s="50"/>
    </row>
    <row r="2476" spans="1:20" s="5" customFormat="1">
      <c r="A2476" s="50"/>
      <c r="B2476" s="50"/>
      <c r="C2476" s="50"/>
      <c r="D2476" s="50"/>
      <c r="E2476" s="50"/>
      <c r="F2476" s="50"/>
      <c r="G2476" s="50"/>
      <c r="H2476" s="71"/>
      <c r="I2476" s="50"/>
      <c r="J2476" s="50"/>
      <c r="K2476" s="50"/>
      <c r="L2476" s="71"/>
      <c r="M2476" s="50"/>
      <c r="N2476" s="50"/>
      <c r="O2476" s="50"/>
      <c r="P2476" s="50"/>
      <c r="Q2476" s="71"/>
      <c r="R2476" s="50"/>
      <c r="S2476" s="50"/>
      <c r="T2476" s="50"/>
    </row>
    <row r="2477" spans="1:20" s="5" customFormat="1">
      <c r="A2477" s="50"/>
      <c r="B2477" s="50"/>
      <c r="C2477" s="50"/>
      <c r="D2477" s="50"/>
      <c r="E2477" s="50"/>
      <c r="F2477" s="50"/>
      <c r="G2477" s="50"/>
      <c r="H2477" s="71"/>
      <c r="I2477" s="50"/>
      <c r="J2477" s="50"/>
      <c r="K2477" s="50"/>
      <c r="L2477" s="71"/>
      <c r="M2477" s="50"/>
      <c r="N2477" s="50"/>
      <c r="O2477" s="50"/>
      <c r="P2477" s="50"/>
      <c r="Q2477" s="71"/>
      <c r="R2477" s="50"/>
      <c r="S2477" s="50"/>
      <c r="T2477" s="50"/>
    </row>
    <row r="2478" spans="1:20" s="5" customFormat="1">
      <c r="A2478" s="50"/>
      <c r="B2478" s="50"/>
      <c r="C2478" s="50"/>
      <c r="D2478" s="50"/>
      <c r="E2478" s="50"/>
      <c r="F2478" s="50"/>
      <c r="G2478" s="50"/>
      <c r="H2478" s="71"/>
      <c r="I2478" s="50"/>
      <c r="J2478" s="50"/>
      <c r="K2478" s="50"/>
      <c r="L2478" s="71"/>
      <c r="M2478" s="50"/>
      <c r="N2478" s="50"/>
      <c r="O2478" s="50"/>
      <c r="P2478" s="50"/>
      <c r="Q2478" s="71"/>
      <c r="R2478" s="50"/>
      <c r="S2478" s="50"/>
      <c r="T2478" s="50"/>
    </row>
    <row r="2479" spans="1:20" s="5" customFormat="1">
      <c r="A2479" s="50"/>
      <c r="B2479" s="50"/>
      <c r="C2479" s="50"/>
      <c r="D2479" s="50"/>
      <c r="E2479" s="50"/>
      <c r="F2479" s="50"/>
      <c r="G2479" s="50"/>
      <c r="H2479" s="71"/>
      <c r="I2479" s="50"/>
      <c r="J2479" s="50"/>
      <c r="K2479" s="50"/>
      <c r="L2479" s="71"/>
      <c r="M2479" s="50"/>
      <c r="N2479" s="50"/>
      <c r="O2479" s="50"/>
      <c r="P2479" s="50"/>
      <c r="Q2479" s="71"/>
      <c r="R2479" s="50"/>
      <c r="S2479" s="50"/>
      <c r="T2479" s="50"/>
    </row>
    <row r="2480" spans="1:20" s="5" customFormat="1">
      <c r="A2480" s="50"/>
      <c r="B2480" s="50"/>
      <c r="C2480" s="50"/>
      <c r="D2480" s="50"/>
      <c r="E2480" s="50"/>
      <c r="F2480" s="50"/>
      <c r="G2480" s="50"/>
      <c r="H2480" s="71"/>
      <c r="I2480" s="50"/>
      <c r="J2480" s="50"/>
      <c r="K2480" s="50"/>
      <c r="L2480" s="71"/>
      <c r="M2480" s="50"/>
      <c r="N2480" s="50"/>
      <c r="O2480" s="50"/>
      <c r="P2480" s="50"/>
      <c r="Q2480" s="71"/>
      <c r="R2480" s="50"/>
      <c r="S2480" s="50"/>
      <c r="T2480" s="50"/>
    </row>
    <row r="2481" spans="1:20" s="5" customFormat="1">
      <c r="A2481" s="50"/>
      <c r="B2481" s="50"/>
      <c r="C2481" s="50"/>
      <c r="D2481" s="50"/>
      <c r="E2481" s="50"/>
      <c r="F2481" s="50"/>
      <c r="G2481" s="50"/>
      <c r="H2481" s="71"/>
      <c r="I2481" s="50"/>
      <c r="J2481" s="50"/>
      <c r="K2481" s="50"/>
      <c r="L2481" s="71"/>
      <c r="M2481" s="50"/>
      <c r="N2481" s="50"/>
      <c r="O2481" s="50"/>
      <c r="P2481" s="50"/>
      <c r="Q2481" s="71"/>
      <c r="R2481" s="50"/>
      <c r="S2481" s="50"/>
      <c r="T2481" s="50"/>
    </row>
    <row r="2482" spans="1:20" s="5" customFormat="1">
      <c r="A2482" s="50"/>
      <c r="B2482" s="50"/>
      <c r="C2482" s="50"/>
      <c r="D2482" s="50"/>
      <c r="E2482" s="50"/>
      <c r="F2482" s="50"/>
      <c r="G2482" s="50"/>
      <c r="H2482" s="71"/>
      <c r="I2482" s="50"/>
      <c r="J2482" s="50"/>
      <c r="K2482" s="50"/>
      <c r="L2482" s="71"/>
      <c r="M2482" s="50"/>
      <c r="N2482" s="50"/>
      <c r="O2482" s="50"/>
      <c r="P2482" s="50"/>
      <c r="Q2482" s="71"/>
      <c r="R2482" s="50"/>
      <c r="S2482" s="50"/>
      <c r="T2482" s="50"/>
    </row>
    <row r="2483" spans="1:20" s="5" customFormat="1">
      <c r="A2483" s="50"/>
      <c r="B2483" s="50"/>
      <c r="C2483" s="50"/>
      <c r="D2483" s="50"/>
      <c r="E2483" s="50"/>
      <c r="F2483" s="50"/>
      <c r="G2483" s="50"/>
      <c r="H2483" s="71"/>
      <c r="I2483" s="50"/>
      <c r="J2483" s="50"/>
      <c r="K2483" s="50"/>
      <c r="L2483" s="71"/>
      <c r="M2483" s="50"/>
      <c r="N2483" s="50"/>
      <c r="O2483" s="50"/>
      <c r="P2483" s="50"/>
      <c r="Q2483" s="71"/>
      <c r="R2483" s="50"/>
      <c r="S2483" s="50"/>
      <c r="T2483" s="50"/>
    </row>
    <row r="2484" spans="1:20" s="5" customFormat="1">
      <c r="A2484" s="50"/>
      <c r="B2484" s="50"/>
      <c r="C2484" s="50"/>
      <c r="D2484" s="50"/>
      <c r="E2484" s="50"/>
      <c r="F2484" s="50"/>
      <c r="G2484" s="50"/>
      <c r="H2484" s="71"/>
      <c r="I2484" s="50"/>
      <c r="J2484" s="50"/>
      <c r="K2484" s="50"/>
      <c r="L2484" s="71"/>
      <c r="M2484" s="50"/>
      <c r="N2484" s="50"/>
      <c r="O2484" s="50"/>
      <c r="P2484" s="50"/>
      <c r="Q2484" s="71"/>
      <c r="R2484" s="50"/>
      <c r="S2484" s="50"/>
      <c r="T2484" s="50"/>
    </row>
    <row r="2485" spans="1:20" s="5" customFormat="1">
      <c r="A2485" s="50"/>
      <c r="B2485" s="50"/>
      <c r="C2485" s="50"/>
      <c r="D2485" s="50"/>
      <c r="E2485" s="50"/>
      <c r="F2485" s="50"/>
      <c r="G2485" s="50"/>
      <c r="H2485" s="71"/>
      <c r="I2485" s="50"/>
      <c r="J2485" s="50"/>
      <c r="K2485" s="50"/>
      <c r="L2485" s="71"/>
      <c r="M2485" s="50"/>
      <c r="N2485" s="50"/>
      <c r="O2485" s="50"/>
      <c r="P2485" s="50"/>
      <c r="Q2485" s="71"/>
      <c r="R2485" s="50"/>
      <c r="S2485" s="50"/>
      <c r="T2485" s="50"/>
    </row>
    <row r="2486" spans="1:20" s="5" customFormat="1">
      <c r="A2486" s="50"/>
      <c r="B2486" s="50"/>
      <c r="C2486" s="50"/>
      <c r="D2486" s="50"/>
      <c r="E2486" s="50"/>
      <c r="F2486" s="50"/>
      <c r="G2486" s="50"/>
      <c r="H2486" s="71"/>
      <c r="I2486" s="50"/>
      <c r="J2486" s="50"/>
      <c r="K2486" s="50"/>
      <c r="L2486" s="71"/>
      <c r="M2486" s="50"/>
      <c r="N2486" s="50"/>
      <c r="O2486" s="50"/>
      <c r="P2486" s="50"/>
      <c r="Q2486" s="71"/>
      <c r="R2486" s="50"/>
      <c r="S2486" s="50"/>
      <c r="T2486" s="50"/>
    </row>
    <row r="2487" spans="1:20" s="5" customFormat="1">
      <c r="A2487" s="50"/>
      <c r="B2487" s="50"/>
      <c r="C2487" s="50"/>
      <c r="D2487" s="50"/>
      <c r="E2487" s="50"/>
      <c r="F2487" s="50"/>
      <c r="G2487" s="50"/>
      <c r="H2487" s="71"/>
      <c r="I2487" s="50"/>
      <c r="J2487" s="50"/>
      <c r="K2487" s="50"/>
      <c r="L2487" s="71"/>
      <c r="M2487" s="50"/>
      <c r="N2487" s="50"/>
      <c r="O2487" s="50"/>
      <c r="P2487" s="50"/>
      <c r="Q2487" s="71"/>
      <c r="R2487" s="50"/>
      <c r="S2487" s="50"/>
      <c r="T2487" s="50"/>
    </row>
    <row r="2488" spans="1:20" s="5" customFormat="1">
      <c r="A2488" s="50"/>
      <c r="B2488" s="50"/>
      <c r="C2488" s="50"/>
      <c r="D2488" s="50"/>
      <c r="E2488" s="50"/>
      <c r="F2488" s="50"/>
      <c r="G2488" s="50"/>
      <c r="H2488" s="71"/>
      <c r="I2488" s="50"/>
      <c r="J2488" s="50"/>
      <c r="K2488" s="50"/>
      <c r="L2488" s="71"/>
      <c r="M2488" s="50"/>
      <c r="N2488" s="50"/>
      <c r="O2488" s="50"/>
      <c r="P2488" s="50"/>
      <c r="Q2488" s="71"/>
      <c r="R2488" s="50"/>
      <c r="S2488" s="50"/>
      <c r="T2488" s="50"/>
    </row>
    <row r="2489" spans="1:20" s="5" customFormat="1">
      <c r="A2489" s="50"/>
      <c r="B2489" s="50"/>
      <c r="C2489" s="50"/>
      <c r="D2489" s="50"/>
      <c r="E2489" s="50"/>
      <c r="F2489" s="50"/>
      <c r="G2489" s="50"/>
      <c r="H2489" s="71"/>
      <c r="I2489" s="50"/>
      <c r="J2489" s="50"/>
      <c r="K2489" s="50"/>
      <c r="L2489" s="71"/>
      <c r="M2489" s="50"/>
      <c r="N2489" s="50"/>
      <c r="O2489" s="50"/>
      <c r="P2489" s="50"/>
      <c r="Q2489" s="71"/>
      <c r="R2489" s="50"/>
      <c r="S2489" s="50"/>
      <c r="T2489" s="50"/>
    </row>
    <row r="2490" spans="1:20" s="5" customFormat="1">
      <c r="A2490" s="50"/>
      <c r="B2490" s="50"/>
      <c r="C2490" s="50"/>
      <c r="D2490" s="50"/>
      <c r="E2490" s="50"/>
      <c r="F2490" s="50"/>
      <c r="G2490" s="50"/>
      <c r="H2490" s="71"/>
      <c r="I2490" s="50"/>
      <c r="J2490" s="50"/>
      <c r="K2490" s="50"/>
      <c r="L2490" s="71"/>
      <c r="M2490" s="50"/>
      <c r="N2490" s="50"/>
      <c r="O2490" s="50"/>
      <c r="P2490" s="50"/>
      <c r="Q2490" s="71"/>
      <c r="R2490" s="50"/>
      <c r="S2490" s="50"/>
      <c r="T2490" s="50"/>
    </row>
    <row r="2491" spans="1:20" s="5" customFormat="1">
      <c r="A2491" s="50"/>
      <c r="B2491" s="50"/>
      <c r="C2491" s="50"/>
      <c r="D2491" s="50"/>
      <c r="E2491" s="50"/>
      <c r="F2491" s="50"/>
      <c r="G2491" s="50"/>
      <c r="H2491" s="71"/>
      <c r="I2491" s="50"/>
      <c r="J2491" s="50"/>
      <c r="K2491" s="50"/>
      <c r="L2491" s="71"/>
      <c r="M2491" s="50"/>
      <c r="N2491" s="50"/>
      <c r="O2491" s="50"/>
      <c r="P2491" s="50"/>
      <c r="Q2491" s="71"/>
      <c r="R2491" s="50"/>
      <c r="S2491" s="50"/>
      <c r="T2491" s="50"/>
    </row>
    <row r="2492" spans="1:20" s="5" customFormat="1">
      <c r="A2492" s="50"/>
      <c r="B2492" s="50"/>
      <c r="C2492" s="50"/>
      <c r="D2492" s="50"/>
      <c r="E2492" s="50"/>
      <c r="F2492" s="50"/>
      <c r="G2492" s="50"/>
      <c r="H2492" s="71"/>
      <c r="I2492" s="50"/>
      <c r="J2492" s="50"/>
      <c r="K2492" s="50"/>
      <c r="L2492" s="71"/>
      <c r="M2492" s="50"/>
      <c r="N2492" s="50"/>
      <c r="O2492" s="50"/>
      <c r="P2492" s="50"/>
      <c r="Q2492" s="71"/>
      <c r="R2492" s="50"/>
      <c r="S2492" s="50"/>
      <c r="T2492" s="50"/>
    </row>
    <row r="2493" spans="1:20" s="5" customFormat="1">
      <c r="A2493" s="50"/>
      <c r="B2493" s="50"/>
      <c r="C2493" s="50"/>
      <c r="D2493" s="50"/>
      <c r="E2493" s="50"/>
      <c r="F2493" s="50"/>
      <c r="G2493" s="50"/>
      <c r="H2493" s="71"/>
      <c r="I2493" s="50"/>
      <c r="J2493" s="50"/>
      <c r="K2493" s="50"/>
      <c r="L2493" s="71"/>
      <c r="M2493" s="50"/>
      <c r="N2493" s="50"/>
      <c r="O2493" s="50"/>
      <c r="P2493" s="50"/>
      <c r="Q2493" s="71"/>
      <c r="R2493" s="50"/>
      <c r="S2493" s="50"/>
      <c r="T2493" s="50"/>
    </row>
    <row r="2494" spans="1:20" s="5" customFormat="1">
      <c r="A2494" s="50"/>
      <c r="B2494" s="50"/>
      <c r="C2494" s="50"/>
      <c r="D2494" s="50"/>
      <c r="E2494" s="50"/>
      <c r="F2494" s="50"/>
      <c r="G2494" s="50"/>
      <c r="H2494" s="71"/>
      <c r="I2494" s="50"/>
      <c r="J2494" s="50"/>
      <c r="K2494" s="50"/>
      <c r="L2494" s="71"/>
      <c r="M2494" s="50"/>
      <c r="N2494" s="50"/>
      <c r="O2494" s="50"/>
      <c r="P2494" s="50"/>
      <c r="Q2494" s="71"/>
      <c r="R2494" s="50"/>
      <c r="S2494" s="50"/>
      <c r="T2494" s="50"/>
    </row>
    <row r="2495" spans="1:20" s="5" customFormat="1">
      <c r="A2495" s="50"/>
      <c r="B2495" s="50"/>
      <c r="C2495" s="50"/>
      <c r="D2495" s="50"/>
      <c r="E2495" s="50"/>
      <c r="F2495" s="50"/>
      <c r="G2495" s="50"/>
      <c r="H2495" s="71"/>
      <c r="I2495" s="50"/>
      <c r="J2495" s="50"/>
      <c r="K2495" s="50"/>
      <c r="L2495" s="71"/>
      <c r="M2495" s="50"/>
      <c r="N2495" s="50"/>
      <c r="O2495" s="50"/>
      <c r="P2495" s="50"/>
      <c r="Q2495" s="71"/>
      <c r="R2495" s="50"/>
      <c r="S2495" s="50"/>
      <c r="T2495" s="50"/>
    </row>
    <row r="2496" spans="1:20" s="5" customFormat="1">
      <c r="A2496" s="50"/>
      <c r="B2496" s="50"/>
      <c r="C2496" s="50"/>
      <c r="D2496" s="50"/>
      <c r="E2496" s="50"/>
      <c r="F2496" s="50"/>
      <c r="G2496" s="50"/>
      <c r="H2496" s="71"/>
      <c r="I2496" s="50"/>
      <c r="J2496" s="50"/>
      <c r="K2496" s="50"/>
      <c r="L2496" s="71"/>
      <c r="M2496" s="50"/>
      <c r="N2496" s="50"/>
      <c r="O2496" s="50"/>
      <c r="P2496" s="50"/>
      <c r="Q2496" s="71"/>
      <c r="R2496" s="50"/>
      <c r="S2496" s="50"/>
      <c r="T2496" s="50"/>
    </row>
    <row r="2497" spans="1:20" s="5" customFormat="1">
      <c r="A2497" s="50"/>
      <c r="B2497" s="50"/>
      <c r="C2497" s="50"/>
      <c r="D2497" s="50"/>
      <c r="E2497" s="50"/>
      <c r="F2497" s="50"/>
      <c r="G2497" s="50"/>
      <c r="H2497" s="71"/>
      <c r="I2497" s="50"/>
      <c r="J2497" s="50"/>
      <c r="K2497" s="50"/>
      <c r="L2497" s="71"/>
      <c r="M2497" s="50"/>
      <c r="N2497" s="50"/>
      <c r="O2497" s="50"/>
      <c r="P2497" s="50"/>
      <c r="Q2497" s="71"/>
      <c r="R2497" s="50"/>
      <c r="S2497" s="50"/>
      <c r="T2497" s="50"/>
    </row>
    <row r="2498" spans="1:20" s="5" customFormat="1">
      <c r="A2498" s="50"/>
      <c r="B2498" s="50"/>
      <c r="C2498" s="50"/>
      <c r="D2498" s="50"/>
      <c r="E2498" s="50"/>
      <c r="F2498" s="50"/>
      <c r="G2498" s="50"/>
      <c r="H2498" s="71"/>
      <c r="I2498" s="50"/>
      <c r="J2498" s="50"/>
      <c r="K2498" s="50"/>
      <c r="L2498" s="71"/>
      <c r="M2498" s="50"/>
      <c r="N2498" s="50"/>
      <c r="O2498" s="50"/>
      <c r="P2498" s="50"/>
      <c r="Q2498" s="71"/>
      <c r="R2498" s="50"/>
      <c r="S2498" s="50"/>
      <c r="T2498" s="50"/>
    </row>
    <row r="2499" spans="1:20" s="5" customFormat="1">
      <c r="A2499" s="50"/>
      <c r="B2499" s="50"/>
      <c r="C2499" s="50"/>
      <c r="D2499" s="50"/>
      <c r="E2499" s="50"/>
      <c r="F2499" s="50"/>
      <c r="G2499" s="50"/>
      <c r="H2499" s="71"/>
      <c r="I2499" s="50"/>
      <c r="J2499" s="50"/>
      <c r="K2499" s="50"/>
      <c r="L2499" s="71"/>
      <c r="M2499" s="50"/>
      <c r="N2499" s="50"/>
      <c r="O2499" s="50"/>
      <c r="P2499" s="50"/>
      <c r="Q2499" s="71"/>
      <c r="R2499" s="50"/>
      <c r="S2499" s="50"/>
      <c r="T2499" s="50"/>
    </row>
    <row r="2500" spans="1:20" s="5" customFormat="1">
      <c r="A2500" s="50"/>
      <c r="B2500" s="50"/>
      <c r="C2500" s="50"/>
      <c r="D2500" s="50"/>
      <c r="E2500" s="50"/>
      <c r="F2500" s="50"/>
      <c r="G2500" s="50"/>
      <c r="H2500" s="71"/>
      <c r="I2500" s="50"/>
      <c r="J2500" s="50"/>
      <c r="K2500" s="50"/>
      <c r="L2500" s="71"/>
      <c r="M2500" s="50"/>
      <c r="N2500" s="50"/>
      <c r="O2500" s="50"/>
      <c r="P2500" s="50"/>
      <c r="Q2500" s="71"/>
      <c r="R2500" s="50"/>
      <c r="S2500" s="50"/>
      <c r="T2500" s="50"/>
    </row>
    <row r="2501" spans="1:20" s="5" customFormat="1">
      <c r="A2501" s="50"/>
      <c r="B2501" s="50"/>
      <c r="C2501" s="50"/>
      <c r="D2501" s="50"/>
      <c r="E2501" s="50"/>
      <c r="F2501" s="50"/>
      <c r="G2501" s="50"/>
      <c r="H2501" s="71"/>
      <c r="I2501" s="50"/>
      <c r="J2501" s="50"/>
      <c r="K2501" s="50"/>
      <c r="L2501" s="71"/>
      <c r="M2501" s="50"/>
      <c r="N2501" s="50"/>
      <c r="O2501" s="50"/>
      <c r="P2501" s="50"/>
      <c r="Q2501" s="71"/>
      <c r="R2501" s="50"/>
      <c r="S2501" s="50"/>
      <c r="T2501" s="50"/>
    </row>
    <row r="2502" spans="1:20" s="5" customFormat="1">
      <c r="A2502" s="50"/>
      <c r="B2502" s="50"/>
      <c r="C2502" s="50"/>
      <c r="D2502" s="50"/>
      <c r="E2502" s="50"/>
      <c r="F2502" s="50"/>
      <c r="G2502" s="50"/>
      <c r="H2502" s="71"/>
      <c r="I2502" s="50"/>
      <c r="J2502" s="50"/>
      <c r="K2502" s="50"/>
      <c r="L2502" s="71"/>
      <c r="M2502" s="50"/>
      <c r="N2502" s="50"/>
      <c r="O2502" s="50"/>
      <c r="P2502" s="50"/>
      <c r="Q2502" s="71"/>
      <c r="R2502" s="50"/>
      <c r="S2502" s="50"/>
      <c r="T2502" s="50"/>
    </row>
    <row r="2503" spans="1:20" s="5" customFormat="1">
      <c r="A2503" s="50"/>
      <c r="B2503" s="50"/>
      <c r="C2503" s="50"/>
      <c r="D2503" s="50"/>
      <c r="E2503" s="50"/>
      <c r="F2503" s="50"/>
      <c r="G2503" s="50"/>
      <c r="H2503" s="71"/>
      <c r="I2503" s="50"/>
      <c r="J2503" s="50"/>
      <c r="K2503" s="50"/>
      <c r="L2503" s="71"/>
      <c r="M2503" s="50"/>
      <c r="N2503" s="50"/>
      <c r="O2503" s="50"/>
      <c r="P2503" s="50"/>
      <c r="Q2503" s="71"/>
      <c r="R2503" s="50"/>
      <c r="S2503" s="50"/>
      <c r="T2503" s="50"/>
    </row>
    <row r="2504" spans="1:20" s="5" customFormat="1">
      <c r="A2504" s="50"/>
      <c r="B2504" s="50"/>
      <c r="C2504" s="50"/>
      <c r="D2504" s="50"/>
      <c r="E2504" s="50"/>
      <c r="F2504" s="50"/>
      <c r="G2504" s="50"/>
      <c r="H2504" s="71"/>
      <c r="I2504" s="50"/>
      <c r="J2504" s="50"/>
      <c r="K2504" s="50"/>
      <c r="L2504" s="71"/>
      <c r="M2504" s="50"/>
      <c r="N2504" s="50"/>
      <c r="O2504" s="50"/>
      <c r="P2504" s="50"/>
      <c r="Q2504" s="71"/>
      <c r="R2504" s="50"/>
      <c r="S2504" s="50"/>
      <c r="T2504" s="50"/>
    </row>
    <row r="2505" spans="1:20" s="5" customFormat="1">
      <c r="A2505" s="50"/>
      <c r="B2505" s="50"/>
      <c r="C2505" s="50"/>
      <c r="D2505" s="50"/>
      <c r="E2505" s="50"/>
      <c r="F2505" s="50"/>
      <c r="G2505" s="50"/>
      <c r="H2505" s="71"/>
      <c r="I2505" s="50"/>
      <c r="J2505" s="50"/>
      <c r="K2505" s="50"/>
      <c r="L2505" s="71"/>
      <c r="M2505" s="50"/>
      <c r="N2505" s="50"/>
      <c r="O2505" s="50"/>
      <c r="P2505" s="50"/>
      <c r="Q2505" s="71"/>
      <c r="R2505" s="50"/>
      <c r="S2505" s="50"/>
      <c r="T2505" s="50"/>
    </row>
    <row r="2506" spans="1:20" s="5" customFormat="1">
      <c r="A2506" s="50"/>
      <c r="B2506" s="50"/>
      <c r="C2506" s="50"/>
      <c r="D2506" s="50"/>
      <c r="E2506" s="50"/>
      <c r="F2506" s="50"/>
      <c r="G2506" s="50"/>
      <c r="H2506" s="71"/>
      <c r="I2506" s="50"/>
      <c r="J2506" s="50"/>
      <c r="K2506" s="50"/>
      <c r="L2506" s="71"/>
      <c r="M2506" s="50"/>
      <c r="N2506" s="50"/>
      <c r="O2506" s="50"/>
      <c r="P2506" s="50"/>
      <c r="Q2506" s="71"/>
      <c r="R2506" s="50"/>
      <c r="S2506" s="50"/>
      <c r="T2506" s="50"/>
    </row>
    <row r="2507" spans="1:20" s="5" customFormat="1">
      <c r="A2507" s="50"/>
      <c r="B2507" s="50"/>
      <c r="C2507" s="50"/>
      <c r="D2507" s="50"/>
      <c r="E2507" s="50"/>
      <c r="F2507" s="50"/>
      <c r="G2507" s="50"/>
      <c r="H2507" s="71"/>
      <c r="I2507" s="50"/>
      <c r="J2507" s="50"/>
      <c r="K2507" s="50"/>
      <c r="L2507" s="71"/>
      <c r="M2507" s="50"/>
      <c r="N2507" s="50"/>
      <c r="O2507" s="50"/>
      <c r="P2507" s="50"/>
      <c r="Q2507" s="71"/>
      <c r="R2507" s="50"/>
      <c r="S2507" s="50"/>
      <c r="T2507" s="50"/>
    </row>
    <row r="2508" spans="1:20" s="5" customFormat="1">
      <c r="A2508" s="50"/>
      <c r="B2508" s="50"/>
      <c r="C2508" s="50"/>
      <c r="D2508" s="50"/>
      <c r="E2508" s="50"/>
      <c r="F2508" s="50"/>
      <c r="G2508" s="50"/>
      <c r="H2508" s="71"/>
      <c r="I2508" s="50"/>
      <c r="J2508" s="50"/>
      <c r="K2508" s="50"/>
      <c r="L2508" s="71"/>
      <c r="M2508" s="50"/>
      <c r="N2508" s="50"/>
      <c r="O2508" s="50"/>
      <c r="P2508" s="50"/>
      <c r="Q2508" s="71"/>
      <c r="R2508" s="50"/>
      <c r="S2508" s="50"/>
      <c r="T2508" s="50"/>
    </row>
    <row r="2509" spans="1:20" s="5" customFormat="1">
      <c r="A2509" s="50"/>
      <c r="B2509" s="50"/>
      <c r="C2509" s="50"/>
      <c r="D2509" s="50"/>
      <c r="E2509" s="50"/>
      <c r="F2509" s="50"/>
      <c r="G2509" s="50"/>
      <c r="H2509" s="71"/>
      <c r="I2509" s="50"/>
      <c r="J2509" s="50"/>
      <c r="K2509" s="50"/>
      <c r="L2509" s="71"/>
      <c r="M2509" s="50"/>
      <c r="N2509" s="50"/>
      <c r="O2509" s="50"/>
      <c r="P2509" s="50"/>
      <c r="Q2509" s="71"/>
      <c r="R2509" s="50"/>
      <c r="S2509" s="50"/>
      <c r="T2509" s="50"/>
    </row>
    <row r="2510" spans="1:20" s="5" customFormat="1">
      <c r="A2510" s="50"/>
      <c r="B2510" s="50"/>
      <c r="C2510" s="50"/>
      <c r="D2510" s="50"/>
      <c r="E2510" s="50"/>
      <c r="F2510" s="50"/>
      <c r="G2510" s="50"/>
      <c r="H2510" s="71"/>
      <c r="I2510" s="50"/>
      <c r="J2510" s="50"/>
      <c r="K2510" s="50"/>
      <c r="L2510" s="71"/>
      <c r="M2510" s="50"/>
      <c r="N2510" s="50"/>
      <c r="O2510" s="50"/>
      <c r="P2510" s="50"/>
      <c r="Q2510" s="71"/>
      <c r="R2510" s="50"/>
      <c r="S2510" s="50"/>
      <c r="T2510" s="50"/>
    </row>
    <row r="2511" spans="1:20" s="5" customFormat="1">
      <c r="A2511" s="50"/>
      <c r="B2511" s="50"/>
      <c r="C2511" s="50"/>
      <c r="D2511" s="50"/>
      <c r="E2511" s="50"/>
      <c r="F2511" s="50"/>
      <c r="G2511" s="50"/>
      <c r="H2511" s="71"/>
      <c r="I2511" s="50"/>
      <c r="J2511" s="50"/>
      <c r="K2511" s="50"/>
      <c r="L2511" s="71"/>
      <c r="M2511" s="50"/>
      <c r="N2511" s="50"/>
      <c r="O2511" s="50"/>
      <c r="P2511" s="50"/>
      <c r="Q2511" s="71"/>
      <c r="R2511" s="50"/>
      <c r="S2511" s="50"/>
      <c r="T2511" s="50"/>
    </row>
    <row r="2512" spans="1:20" s="5" customFormat="1">
      <c r="A2512" s="50"/>
      <c r="B2512" s="50"/>
      <c r="C2512" s="50"/>
      <c r="D2512" s="50"/>
      <c r="E2512" s="50"/>
      <c r="F2512" s="50"/>
      <c r="G2512" s="50"/>
      <c r="H2512" s="71"/>
      <c r="I2512" s="50"/>
      <c r="J2512" s="50"/>
      <c r="K2512" s="50"/>
      <c r="L2512" s="71"/>
      <c r="M2512" s="50"/>
      <c r="N2512" s="50"/>
      <c r="O2512" s="50"/>
      <c r="P2512" s="50"/>
      <c r="Q2512" s="71"/>
      <c r="R2512" s="50"/>
      <c r="S2512" s="50"/>
      <c r="T2512" s="50"/>
    </row>
    <row r="2513" spans="1:20" s="5" customFormat="1">
      <c r="A2513" s="50"/>
      <c r="B2513" s="50"/>
      <c r="C2513" s="50"/>
      <c r="D2513" s="50"/>
      <c r="E2513" s="50"/>
      <c r="F2513" s="50"/>
      <c r="G2513" s="50"/>
      <c r="H2513" s="71"/>
      <c r="I2513" s="50"/>
      <c r="J2513" s="50"/>
      <c r="K2513" s="50"/>
      <c r="L2513" s="71"/>
      <c r="M2513" s="50"/>
      <c r="N2513" s="50"/>
      <c r="O2513" s="50"/>
      <c r="P2513" s="50"/>
      <c r="Q2513" s="71"/>
      <c r="R2513" s="50"/>
      <c r="S2513" s="50"/>
      <c r="T2513" s="50"/>
    </row>
    <row r="2514" spans="1:20" s="5" customFormat="1">
      <c r="A2514" s="50"/>
      <c r="B2514" s="50"/>
      <c r="C2514" s="50"/>
      <c r="D2514" s="50"/>
      <c r="E2514" s="50"/>
      <c r="F2514" s="50"/>
      <c r="G2514" s="50"/>
      <c r="H2514" s="71"/>
      <c r="I2514" s="50"/>
      <c r="J2514" s="50"/>
      <c r="K2514" s="50"/>
      <c r="L2514" s="71"/>
      <c r="M2514" s="50"/>
      <c r="N2514" s="50"/>
      <c r="O2514" s="50"/>
      <c r="P2514" s="50"/>
      <c r="Q2514" s="71"/>
      <c r="R2514" s="50"/>
      <c r="S2514" s="50"/>
      <c r="T2514" s="50"/>
    </row>
    <row r="2515" spans="1:20" s="5" customFormat="1">
      <c r="A2515" s="50"/>
      <c r="B2515" s="50"/>
      <c r="C2515" s="50"/>
      <c r="D2515" s="50"/>
      <c r="E2515" s="50"/>
      <c r="F2515" s="50"/>
      <c r="G2515" s="50"/>
      <c r="H2515" s="71"/>
      <c r="I2515" s="50"/>
      <c r="J2515" s="50"/>
      <c r="K2515" s="50"/>
      <c r="L2515" s="71"/>
      <c r="M2515" s="50"/>
      <c r="N2515" s="50"/>
      <c r="O2515" s="50"/>
      <c r="P2515" s="50"/>
      <c r="Q2515" s="71"/>
      <c r="R2515" s="50"/>
      <c r="S2515" s="50"/>
      <c r="T2515" s="50"/>
    </row>
    <row r="2516" spans="1:20" s="5" customFormat="1">
      <c r="A2516" s="50"/>
      <c r="B2516" s="50"/>
      <c r="C2516" s="50"/>
      <c r="D2516" s="50"/>
      <c r="E2516" s="50"/>
      <c r="F2516" s="50"/>
      <c r="G2516" s="50"/>
      <c r="H2516" s="71"/>
      <c r="I2516" s="50"/>
      <c r="J2516" s="50"/>
      <c r="K2516" s="50"/>
      <c r="L2516" s="71"/>
      <c r="M2516" s="50"/>
      <c r="N2516" s="50"/>
      <c r="O2516" s="50"/>
      <c r="P2516" s="50"/>
      <c r="Q2516" s="71"/>
      <c r="R2516" s="50"/>
      <c r="S2516" s="50"/>
      <c r="T2516" s="50"/>
    </row>
    <row r="2517" spans="1:20" s="5" customFormat="1">
      <c r="A2517" s="50"/>
      <c r="B2517" s="50"/>
      <c r="C2517" s="50"/>
      <c r="D2517" s="50"/>
      <c r="E2517" s="50"/>
      <c r="F2517" s="50"/>
      <c r="G2517" s="50"/>
      <c r="H2517" s="71"/>
      <c r="I2517" s="50"/>
      <c r="J2517" s="50"/>
      <c r="K2517" s="50"/>
      <c r="L2517" s="71"/>
      <c r="M2517" s="50"/>
      <c r="N2517" s="50"/>
      <c r="O2517" s="50"/>
      <c r="P2517" s="50"/>
      <c r="Q2517" s="71"/>
      <c r="R2517" s="50"/>
      <c r="S2517" s="50"/>
      <c r="T2517" s="50"/>
    </row>
    <row r="2518" spans="1:20" s="5" customFormat="1">
      <c r="A2518" s="50"/>
      <c r="B2518" s="50"/>
      <c r="C2518" s="50"/>
      <c r="D2518" s="50"/>
      <c r="E2518" s="50"/>
      <c r="F2518" s="50"/>
      <c r="G2518" s="50"/>
      <c r="H2518" s="71"/>
      <c r="I2518" s="50"/>
      <c r="J2518" s="50"/>
      <c r="K2518" s="50"/>
      <c r="L2518" s="71"/>
      <c r="M2518" s="50"/>
      <c r="N2518" s="50"/>
      <c r="O2518" s="50"/>
      <c r="P2518" s="50"/>
      <c r="Q2518" s="71"/>
      <c r="R2518" s="50"/>
      <c r="S2518" s="50"/>
      <c r="T2518" s="50"/>
    </row>
    <row r="2519" spans="1:20" s="5" customFormat="1">
      <c r="A2519" s="50"/>
      <c r="B2519" s="50"/>
      <c r="C2519" s="50"/>
      <c r="D2519" s="50"/>
      <c r="E2519" s="50"/>
      <c r="F2519" s="50"/>
      <c r="G2519" s="50"/>
      <c r="H2519" s="71"/>
      <c r="I2519" s="50"/>
      <c r="J2519" s="50"/>
      <c r="K2519" s="50"/>
      <c r="L2519" s="71"/>
      <c r="M2519" s="50"/>
      <c r="N2519" s="50"/>
      <c r="O2519" s="50"/>
      <c r="P2519" s="50"/>
      <c r="Q2519" s="71"/>
      <c r="R2519" s="50"/>
      <c r="S2519" s="50"/>
      <c r="T2519" s="50"/>
    </row>
    <row r="2520" spans="1:20" s="5" customFormat="1">
      <c r="A2520" s="50"/>
      <c r="B2520" s="50"/>
      <c r="C2520" s="50"/>
      <c r="D2520" s="50"/>
      <c r="E2520" s="50"/>
      <c r="F2520" s="50"/>
      <c r="G2520" s="50"/>
      <c r="H2520" s="71"/>
      <c r="I2520" s="50"/>
      <c r="J2520" s="50"/>
      <c r="K2520" s="50"/>
      <c r="L2520" s="71"/>
      <c r="M2520" s="50"/>
      <c r="N2520" s="50"/>
      <c r="O2520" s="50"/>
      <c r="P2520" s="50"/>
      <c r="Q2520" s="71"/>
      <c r="R2520" s="50"/>
      <c r="S2520" s="50"/>
      <c r="T2520" s="50"/>
    </row>
    <row r="2521" spans="1:20" s="5" customFormat="1">
      <c r="A2521" s="50"/>
      <c r="B2521" s="50"/>
      <c r="C2521" s="50"/>
      <c r="D2521" s="50"/>
      <c r="E2521" s="50"/>
      <c r="F2521" s="50"/>
      <c r="G2521" s="50"/>
      <c r="H2521" s="71"/>
      <c r="I2521" s="50"/>
      <c r="J2521" s="50"/>
      <c r="K2521" s="50"/>
      <c r="L2521" s="71"/>
      <c r="M2521" s="50"/>
      <c r="N2521" s="50"/>
      <c r="O2521" s="50"/>
      <c r="P2521" s="50"/>
      <c r="Q2521" s="71"/>
      <c r="R2521" s="50"/>
      <c r="S2521" s="50"/>
      <c r="T2521" s="50"/>
    </row>
    <row r="2522" spans="1:20" s="5" customFormat="1">
      <c r="A2522" s="50"/>
      <c r="B2522" s="50"/>
      <c r="C2522" s="50"/>
      <c r="D2522" s="50"/>
      <c r="E2522" s="50"/>
      <c r="F2522" s="50"/>
      <c r="G2522" s="50"/>
      <c r="H2522" s="71"/>
      <c r="I2522" s="50"/>
      <c r="J2522" s="50"/>
      <c r="K2522" s="50"/>
      <c r="L2522" s="71"/>
      <c r="M2522" s="50"/>
      <c r="N2522" s="50"/>
      <c r="O2522" s="50"/>
      <c r="P2522" s="50"/>
      <c r="Q2522" s="71"/>
      <c r="R2522" s="50"/>
      <c r="S2522" s="50"/>
      <c r="T2522" s="50"/>
    </row>
    <row r="2523" spans="1:20" s="5" customFormat="1">
      <c r="A2523" s="50"/>
      <c r="B2523" s="50"/>
      <c r="C2523" s="50"/>
      <c r="D2523" s="50"/>
      <c r="E2523" s="50"/>
      <c r="F2523" s="50"/>
      <c r="G2523" s="50"/>
      <c r="H2523" s="71"/>
      <c r="I2523" s="50"/>
      <c r="J2523" s="50"/>
      <c r="K2523" s="50"/>
      <c r="L2523" s="71"/>
      <c r="M2523" s="50"/>
      <c r="N2523" s="50"/>
      <c r="O2523" s="50"/>
      <c r="P2523" s="50"/>
      <c r="Q2523" s="71"/>
      <c r="R2523" s="50"/>
      <c r="S2523" s="50"/>
      <c r="T2523" s="50"/>
    </row>
    <row r="2524" spans="1:20" s="5" customFormat="1">
      <c r="A2524" s="50"/>
      <c r="B2524" s="50"/>
      <c r="C2524" s="50"/>
      <c r="D2524" s="50"/>
      <c r="E2524" s="50"/>
      <c r="F2524" s="50"/>
      <c r="G2524" s="50"/>
      <c r="H2524" s="71"/>
      <c r="I2524" s="50"/>
      <c r="J2524" s="50"/>
      <c r="K2524" s="50"/>
      <c r="L2524" s="71"/>
      <c r="M2524" s="50"/>
      <c r="N2524" s="50"/>
      <c r="O2524" s="50"/>
      <c r="P2524" s="50"/>
      <c r="Q2524" s="71"/>
      <c r="R2524" s="50"/>
      <c r="S2524" s="50"/>
      <c r="T2524" s="50"/>
    </row>
    <row r="2525" spans="1:20" s="5" customFormat="1">
      <c r="A2525" s="50"/>
      <c r="B2525" s="50"/>
      <c r="C2525" s="50"/>
      <c r="D2525" s="50"/>
      <c r="E2525" s="50"/>
      <c r="F2525" s="50"/>
      <c r="G2525" s="50"/>
      <c r="H2525" s="71"/>
      <c r="I2525" s="50"/>
      <c r="J2525" s="50"/>
      <c r="K2525" s="50"/>
      <c r="L2525" s="71"/>
      <c r="M2525" s="50"/>
      <c r="N2525" s="50"/>
      <c r="O2525" s="50"/>
      <c r="P2525" s="50"/>
      <c r="Q2525" s="71"/>
      <c r="R2525" s="50"/>
      <c r="S2525" s="50"/>
      <c r="T2525" s="50"/>
    </row>
    <row r="2526" spans="1:20" s="5" customFormat="1">
      <c r="A2526" s="50"/>
      <c r="B2526" s="50"/>
      <c r="C2526" s="50"/>
      <c r="D2526" s="50"/>
      <c r="E2526" s="50"/>
      <c r="F2526" s="50"/>
      <c r="G2526" s="50"/>
      <c r="H2526" s="71"/>
      <c r="I2526" s="50"/>
      <c r="J2526" s="50"/>
      <c r="K2526" s="50"/>
      <c r="L2526" s="71"/>
      <c r="M2526" s="50"/>
      <c r="N2526" s="50"/>
      <c r="O2526" s="50"/>
      <c r="P2526" s="50"/>
      <c r="Q2526" s="71"/>
      <c r="R2526" s="50"/>
      <c r="S2526" s="50"/>
      <c r="T2526" s="50"/>
    </row>
    <row r="2527" spans="1:20" s="5" customFormat="1">
      <c r="A2527" s="50"/>
      <c r="B2527" s="50"/>
      <c r="C2527" s="50"/>
      <c r="D2527" s="50"/>
      <c r="E2527" s="50"/>
      <c r="F2527" s="50"/>
      <c r="G2527" s="50"/>
      <c r="H2527" s="71"/>
      <c r="I2527" s="50"/>
      <c r="J2527" s="50"/>
      <c r="K2527" s="50"/>
      <c r="L2527" s="71"/>
      <c r="M2527" s="50"/>
      <c r="N2527" s="50"/>
      <c r="O2527" s="50"/>
      <c r="P2527" s="50"/>
      <c r="Q2527" s="71"/>
      <c r="R2527" s="50"/>
      <c r="S2527" s="50"/>
      <c r="T2527" s="50"/>
    </row>
    <row r="2528" spans="1:20" s="5" customFormat="1">
      <c r="A2528" s="50"/>
      <c r="B2528" s="50"/>
      <c r="C2528" s="50"/>
      <c r="D2528" s="50"/>
      <c r="E2528" s="50"/>
      <c r="F2528" s="50"/>
      <c r="G2528" s="50"/>
      <c r="H2528" s="71"/>
      <c r="I2528" s="50"/>
      <c r="J2528" s="50"/>
      <c r="K2528" s="50"/>
      <c r="L2528" s="71"/>
      <c r="M2528" s="50"/>
      <c r="N2528" s="50"/>
      <c r="O2528" s="50"/>
      <c r="P2528" s="50"/>
      <c r="Q2528" s="71"/>
      <c r="R2528" s="50"/>
      <c r="S2528" s="50"/>
      <c r="T2528" s="50"/>
    </row>
    <row r="2529" spans="1:20" s="5" customFormat="1">
      <c r="A2529" s="50"/>
      <c r="B2529" s="50"/>
      <c r="C2529" s="50"/>
      <c r="D2529" s="50"/>
      <c r="E2529" s="50"/>
      <c r="F2529" s="50"/>
      <c r="G2529" s="50"/>
      <c r="H2529" s="71"/>
      <c r="I2529" s="50"/>
      <c r="J2529" s="50"/>
      <c r="K2529" s="50"/>
      <c r="L2529" s="71"/>
      <c r="M2529" s="50"/>
      <c r="N2529" s="50"/>
      <c r="O2529" s="50"/>
      <c r="P2529" s="50"/>
      <c r="Q2529" s="71"/>
      <c r="R2529" s="50"/>
      <c r="S2529" s="50"/>
      <c r="T2529" s="50"/>
    </row>
    <row r="2530" spans="1:20" s="5" customFormat="1">
      <c r="A2530" s="50"/>
      <c r="B2530" s="50"/>
      <c r="C2530" s="50"/>
      <c r="D2530" s="50"/>
      <c r="E2530" s="50"/>
      <c r="F2530" s="50"/>
      <c r="G2530" s="50"/>
      <c r="H2530" s="71"/>
      <c r="I2530" s="50"/>
      <c r="J2530" s="50"/>
      <c r="K2530" s="50"/>
      <c r="L2530" s="71"/>
      <c r="M2530" s="50"/>
      <c r="N2530" s="50"/>
      <c r="O2530" s="50"/>
      <c r="P2530" s="50"/>
      <c r="Q2530" s="71"/>
      <c r="R2530" s="50"/>
      <c r="S2530" s="50"/>
      <c r="T2530" s="50"/>
    </row>
    <row r="2531" spans="1:20" s="5" customFormat="1">
      <c r="A2531" s="50"/>
      <c r="B2531" s="50"/>
      <c r="C2531" s="50"/>
      <c r="D2531" s="50"/>
      <c r="E2531" s="50"/>
      <c r="F2531" s="50"/>
      <c r="G2531" s="50"/>
      <c r="H2531" s="71"/>
      <c r="I2531" s="50"/>
      <c r="J2531" s="50"/>
      <c r="K2531" s="50"/>
      <c r="L2531" s="71"/>
      <c r="M2531" s="50"/>
      <c r="N2531" s="50"/>
      <c r="O2531" s="50"/>
      <c r="P2531" s="50"/>
      <c r="Q2531" s="71"/>
      <c r="R2531" s="50"/>
      <c r="S2531" s="50"/>
      <c r="T2531" s="50"/>
    </row>
    <row r="2532" spans="1:20" s="5" customFormat="1">
      <c r="A2532" s="50"/>
      <c r="B2532" s="50"/>
      <c r="C2532" s="50"/>
      <c r="D2532" s="50"/>
      <c r="E2532" s="50"/>
      <c r="F2532" s="50"/>
      <c r="G2532" s="50"/>
      <c r="H2532" s="71"/>
      <c r="I2532" s="50"/>
      <c r="J2532" s="50"/>
      <c r="K2532" s="50"/>
      <c r="L2532" s="71"/>
      <c r="M2532" s="50"/>
      <c r="N2532" s="50"/>
      <c r="O2532" s="50"/>
      <c r="P2532" s="50"/>
      <c r="Q2532" s="71"/>
      <c r="R2532" s="50"/>
      <c r="S2532" s="50"/>
      <c r="T2532" s="50"/>
    </row>
    <row r="2533" spans="1:20" s="5" customFormat="1">
      <c r="A2533" s="50"/>
      <c r="B2533" s="50"/>
      <c r="C2533" s="50"/>
      <c r="D2533" s="50"/>
      <c r="E2533" s="50"/>
      <c r="F2533" s="50"/>
      <c r="G2533" s="50"/>
      <c r="H2533" s="71"/>
      <c r="I2533" s="50"/>
      <c r="J2533" s="50"/>
      <c r="K2533" s="50"/>
      <c r="L2533" s="71"/>
      <c r="M2533" s="50"/>
      <c r="N2533" s="50"/>
      <c r="O2533" s="50"/>
      <c r="P2533" s="50"/>
      <c r="Q2533" s="71"/>
      <c r="R2533" s="50"/>
      <c r="S2533" s="50"/>
      <c r="T2533" s="50"/>
    </row>
    <row r="2534" spans="1:20" s="5" customFormat="1">
      <c r="A2534" s="50"/>
      <c r="B2534" s="50"/>
      <c r="C2534" s="50"/>
      <c r="D2534" s="50"/>
      <c r="E2534" s="50"/>
      <c r="F2534" s="50"/>
      <c r="G2534" s="50"/>
      <c r="H2534" s="71"/>
      <c r="I2534" s="50"/>
      <c r="J2534" s="50"/>
      <c r="K2534" s="50"/>
      <c r="L2534" s="71"/>
      <c r="M2534" s="50"/>
      <c r="N2534" s="50"/>
      <c r="O2534" s="50"/>
      <c r="P2534" s="50"/>
      <c r="Q2534" s="71"/>
      <c r="R2534" s="50"/>
      <c r="S2534" s="50"/>
      <c r="T2534" s="50"/>
    </row>
    <row r="2535" spans="1:20" s="5" customFormat="1">
      <c r="A2535" s="50"/>
      <c r="B2535" s="50"/>
      <c r="C2535" s="50"/>
      <c r="D2535" s="50"/>
      <c r="E2535" s="50"/>
      <c r="F2535" s="50"/>
      <c r="G2535" s="50"/>
      <c r="H2535" s="71"/>
      <c r="I2535" s="50"/>
      <c r="J2535" s="50"/>
      <c r="K2535" s="50"/>
      <c r="L2535" s="71"/>
      <c r="M2535" s="50"/>
      <c r="N2535" s="50"/>
      <c r="O2535" s="50"/>
      <c r="P2535" s="50"/>
      <c r="Q2535" s="71"/>
      <c r="R2535" s="50"/>
      <c r="S2535" s="50"/>
      <c r="T2535" s="50"/>
    </row>
    <row r="2536" spans="1:20" s="5" customFormat="1">
      <c r="A2536" s="50"/>
      <c r="B2536" s="50"/>
      <c r="C2536" s="50"/>
      <c r="D2536" s="50"/>
      <c r="E2536" s="50"/>
      <c r="F2536" s="50"/>
      <c r="G2536" s="50"/>
      <c r="H2536" s="71"/>
      <c r="I2536" s="50"/>
      <c r="J2536" s="50"/>
      <c r="K2536" s="50"/>
      <c r="L2536" s="71"/>
      <c r="M2536" s="50"/>
      <c r="N2536" s="50"/>
      <c r="O2536" s="50"/>
      <c r="P2536" s="50"/>
      <c r="Q2536" s="71"/>
      <c r="R2536" s="50"/>
      <c r="S2536" s="50"/>
      <c r="T2536" s="50"/>
    </row>
    <row r="2537" spans="1:20" s="5" customFormat="1">
      <c r="A2537" s="50"/>
      <c r="B2537" s="50"/>
      <c r="C2537" s="50"/>
      <c r="D2537" s="50"/>
      <c r="E2537" s="50"/>
      <c r="F2537" s="50"/>
      <c r="G2537" s="50"/>
      <c r="H2537" s="71"/>
      <c r="I2537" s="50"/>
      <c r="J2537" s="50"/>
      <c r="K2537" s="50"/>
      <c r="L2537" s="71"/>
      <c r="M2537" s="50"/>
      <c r="N2537" s="50"/>
      <c r="O2537" s="50"/>
      <c r="P2537" s="50"/>
      <c r="Q2537" s="71"/>
      <c r="R2537" s="50"/>
      <c r="S2537" s="50"/>
      <c r="T2537" s="50"/>
    </row>
    <row r="2538" spans="1:20" s="5" customFormat="1">
      <c r="A2538" s="50"/>
      <c r="B2538" s="50"/>
      <c r="C2538" s="50"/>
      <c r="D2538" s="50"/>
      <c r="E2538" s="50"/>
      <c r="F2538" s="50"/>
      <c r="G2538" s="50"/>
      <c r="H2538" s="71"/>
      <c r="I2538" s="50"/>
      <c r="J2538" s="50"/>
      <c r="K2538" s="50"/>
      <c r="L2538" s="71"/>
      <c r="M2538" s="50"/>
      <c r="N2538" s="50"/>
      <c r="O2538" s="50"/>
      <c r="P2538" s="50"/>
      <c r="Q2538" s="71"/>
      <c r="R2538" s="50"/>
      <c r="S2538" s="50"/>
      <c r="T2538" s="50"/>
    </row>
    <row r="2539" spans="1:20" s="5" customFormat="1">
      <c r="A2539" s="50"/>
      <c r="B2539" s="50"/>
      <c r="C2539" s="50"/>
      <c r="D2539" s="50"/>
      <c r="E2539" s="50"/>
      <c r="F2539" s="50"/>
      <c r="G2539" s="50"/>
      <c r="H2539" s="71"/>
      <c r="I2539" s="50"/>
      <c r="J2539" s="50"/>
      <c r="K2539" s="50"/>
      <c r="L2539" s="71"/>
      <c r="M2539" s="50"/>
      <c r="N2539" s="50"/>
      <c r="O2539" s="50"/>
      <c r="P2539" s="50"/>
      <c r="Q2539" s="71"/>
      <c r="R2539" s="50"/>
      <c r="S2539" s="50"/>
      <c r="T2539" s="50"/>
    </row>
    <row r="2540" spans="1:20" s="5" customFormat="1">
      <c r="A2540" s="50"/>
      <c r="B2540" s="50"/>
      <c r="C2540" s="50"/>
      <c r="D2540" s="50"/>
      <c r="E2540" s="50"/>
      <c r="F2540" s="50"/>
      <c r="G2540" s="50"/>
      <c r="H2540" s="71"/>
      <c r="I2540" s="50"/>
      <c r="J2540" s="50"/>
      <c r="K2540" s="50"/>
      <c r="L2540" s="71"/>
      <c r="M2540" s="50"/>
      <c r="N2540" s="50"/>
      <c r="O2540" s="50"/>
      <c r="P2540" s="50"/>
      <c r="Q2540" s="71"/>
      <c r="R2540" s="50"/>
      <c r="S2540" s="50"/>
      <c r="T2540" s="50"/>
    </row>
    <row r="2541" spans="1:20" s="5" customFormat="1">
      <c r="A2541" s="50"/>
      <c r="B2541" s="50"/>
      <c r="C2541" s="50"/>
      <c r="D2541" s="50"/>
      <c r="E2541" s="50"/>
      <c r="F2541" s="50"/>
      <c r="G2541" s="50"/>
      <c r="H2541" s="71"/>
      <c r="I2541" s="50"/>
      <c r="J2541" s="50"/>
      <c r="K2541" s="50"/>
      <c r="L2541" s="71"/>
      <c r="M2541" s="50"/>
      <c r="N2541" s="50"/>
      <c r="O2541" s="50"/>
      <c r="P2541" s="50"/>
      <c r="Q2541" s="71"/>
      <c r="R2541" s="50"/>
      <c r="S2541" s="50"/>
      <c r="T2541" s="50"/>
    </row>
    <row r="2542" spans="1:20" s="5" customFormat="1">
      <c r="A2542" s="50"/>
      <c r="B2542" s="50"/>
      <c r="C2542" s="50"/>
      <c r="D2542" s="50"/>
      <c r="E2542" s="50"/>
      <c r="F2542" s="50"/>
      <c r="G2542" s="50"/>
      <c r="H2542" s="71"/>
      <c r="I2542" s="50"/>
      <c r="J2542" s="50"/>
      <c r="K2542" s="50"/>
      <c r="L2542" s="71"/>
      <c r="M2542" s="50"/>
      <c r="N2542" s="50"/>
      <c r="O2542" s="50"/>
      <c r="P2542" s="50"/>
      <c r="Q2542" s="71"/>
      <c r="R2542" s="50"/>
      <c r="S2542" s="50"/>
      <c r="T2542" s="50"/>
    </row>
    <row r="2543" spans="1:20" s="5" customFormat="1">
      <c r="A2543" s="50"/>
      <c r="B2543" s="50"/>
      <c r="C2543" s="50"/>
      <c r="D2543" s="50"/>
      <c r="E2543" s="50"/>
      <c r="F2543" s="50"/>
      <c r="G2543" s="50"/>
      <c r="H2543" s="71"/>
      <c r="I2543" s="50"/>
      <c r="J2543" s="50"/>
      <c r="K2543" s="50"/>
      <c r="L2543" s="71"/>
      <c r="M2543" s="50"/>
      <c r="N2543" s="50"/>
      <c r="O2543" s="50"/>
      <c r="P2543" s="50"/>
      <c r="Q2543" s="71"/>
      <c r="R2543" s="50"/>
      <c r="S2543" s="50"/>
      <c r="T2543" s="50"/>
    </row>
    <row r="2544" spans="1:20" s="5" customFormat="1">
      <c r="A2544" s="50"/>
      <c r="B2544" s="50"/>
      <c r="C2544" s="50"/>
      <c r="D2544" s="50"/>
      <c r="E2544" s="50"/>
      <c r="F2544" s="50"/>
      <c r="G2544" s="50"/>
      <c r="H2544" s="71"/>
      <c r="I2544" s="50"/>
      <c r="J2544" s="50"/>
      <c r="K2544" s="50"/>
      <c r="L2544" s="71"/>
      <c r="M2544" s="50"/>
      <c r="N2544" s="50"/>
      <c r="O2544" s="50"/>
      <c r="P2544" s="50"/>
      <c r="Q2544" s="71"/>
      <c r="R2544" s="50"/>
      <c r="S2544" s="50"/>
      <c r="T2544" s="50"/>
    </row>
    <row r="2545" spans="1:20" s="5" customFormat="1">
      <c r="A2545" s="50"/>
      <c r="B2545" s="50"/>
      <c r="C2545" s="50"/>
      <c r="D2545" s="50"/>
      <c r="E2545" s="50"/>
      <c r="F2545" s="50"/>
      <c r="G2545" s="50"/>
      <c r="H2545" s="71"/>
      <c r="I2545" s="50"/>
      <c r="J2545" s="50"/>
      <c r="K2545" s="50"/>
      <c r="L2545" s="71"/>
      <c r="M2545" s="50"/>
      <c r="N2545" s="50"/>
      <c r="O2545" s="50"/>
      <c r="P2545" s="50"/>
      <c r="Q2545" s="71"/>
      <c r="R2545" s="50"/>
      <c r="S2545" s="50"/>
      <c r="T2545" s="50"/>
    </row>
    <row r="2546" spans="1:20" s="5" customFormat="1">
      <c r="A2546" s="50"/>
      <c r="B2546" s="50"/>
      <c r="C2546" s="50"/>
      <c r="D2546" s="50"/>
      <c r="E2546" s="50"/>
      <c r="F2546" s="50"/>
      <c r="G2546" s="50"/>
      <c r="H2546" s="71"/>
      <c r="I2546" s="50"/>
      <c r="J2546" s="50"/>
      <c r="K2546" s="50"/>
      <c r="L2546" s="71"/>
      <c r="M2546" s="50"/>
      <c r="N2546" s="50"/>
      <c r="O2546" s="50"/>
      <c r="P2546" s="50"/>
      <c r="Q2546" s="71"/>
      <c r="R2546" s="50"/>
      <c r="S2546" s="50"/>
      <c r="T2546" s="50"/>
    </row>
    <row r="2547" spans="1:20" s="5" customFormat="1">
      <c r="A2547" s="50"/>
      <c r="B2547" s="50"/>
      <c r="C2547" s="50"/>
      <c r="D2547" s="50"/>
      <c r="E2547" s="50"/>
      <c r="F2547" s="50"/>
      <c r="G2547" s="50"/>
      <c r="H2547" s="71"/>
      <c r="I2547" s="50"/>
      <c r="J2547" s="50"/>
      <c r="K2547" s="50"/>
      <c r="L2547" s="71"/>
      <c r="M2547" s="50"/>
      <c r="N2547" s="50"/>
      <c r="O2547" s="50"/>
      <c r="P2547" s="50"/>
      <c r="Q2547" s="71"/>
      <c r="R2547" s="50"/>
      <c r="S2547" s="50"/>
      <c r="T2547" s="50"/>
    </row>
    <row r="2548" spans="1:20" s="5" customFormat="1">
      <c r="A2548" s="50"/>
      <c r="B2548" s="50"/>
      <c r="C2548" s="50"/>
      <c r="D2548" s="50"/>
      <c r="E2548" s="50"/>
      <c r="F2548" s="50"/>
      <c r="G2548" s="50"/>
      <c r="H2548" s="71"/>
      <c r="I2548" s="50"/>
      <c r="J2548" s="50"/>
      <c r="K2548" s="50"/>
      <c r="L2548" s="71"/>
      <c r="M2548" s="50"/>
      <c r="N2548" s="50"/>
      <c r="O2548" s="50"/>
      <c r="P2548" s="50"/>
      <c r="Q2548" s="71"/>
      <c r="R2548" s="50"/>
      <c r="S2548" s="50"/>
      <c r="T2548" s="50"/>
    </row>
    <row r="2549" spans="1:20" s="5" customFormat="1">
      <c r="A2549" s="50"/>
      <c r="B2549" s="50"/>
      <c r="C2549" s="50"/>
      <c r="D2549" s="50"/>
      <c r="E2549" s="50"/>
      <c r="F2549" s="50"/>
      <c r="G2549" s="50"/>
      <c r="H2549" s="71"/>
      <c r="I2549" s="50"/>
      <c r="J2549" s="50"/>
      <c r="K2549" s="50"/>
      <c r="L2549" s="71"/>
      <c r="M2549" s="50"/>
      <c r="N2549" s="50"/>
      <c r="O2549" s="50"/>
      <c r="P2549" s="50"/>
      <c r="Q2549" s="71"/>
      <c r="R2549" s="50"/>
      <c r="S2549" s="50"/>
      <c r="T2549" s="50"/>
    </row>
    <row r="2550" spans="1:20" s="5" customFormat="1">
      <c r="A2550" s="50"/>
      <c r="B2550" s="50"/>
      <c r="C2550" s="50"/>
      <c r="D2550" s="50"/>
      <c r="E2550" s="50"/>
      <c r="F2550" s="50"/>
      <c r="G2550" s="50"/>
      <c r="H2550" s="71"/>
      <c r="I2550" s="50"/>
      <c r="J2550" s="50"/>
      <c r="K2550" s="50"/>
      <c r="L2550" s="71"/>
      <c r="M2550" s="50"/>
      <c r="N2550" s="50"/>
      <c r="O2550" s="50"/>
      <c r="P2550" s="50"/>
      <c r="Q2550" s="71"/>
      <c r="R2550" s="50"/>
      <c r="S2550" s="50"/>
      <c r="T2550" s="50"/>
    </row>
    <row r="2551" spans="1:20" s="5" customFormat="1">
      <c r="A2551" s="50"/>
      <c r="B2551" s="50"/>
      <c r="C2551" s="50"/>
      <c r="D2551" s="50"/>
      <c r="E2551" s="50"/>
      <c r="F2551" s="50"/>
      <c r="G2551" s="50"/>
      <c r="H2551" s="71"/>
      <c r="I2551" s="50"/>
      <c r="J2551" s="50"/>
      <c r="K2551" s="50"/>
      <c r="L2551" s="71"/>
      <c r="M2551" s="50"/>
      <c r="N2551" s="50"/>
      <c r="O2551" s="50"/>
      <c r="P2551" s="50"/>
      <c r="Q2551" s="71"/>
      <c r="R2551" s="50"/>
      <c r="S2551" s="50"/>
      <c r="T2551" s="50"/>
    </row>
    <row r="2552" spans="1:20" s="5" customFormat="1">
      <c r="A2552" s="50"/>
      <c r="B2552" s="50"/>
      <c r="C2552" s="50"/>
      <c r="D2552" s="50"/>
      <c r="E2552" s="50"/>
      <c r="F2552" s="50"/>
      <c r="G2552" s="50"/>
      <c r="H2552" s="71"/>
      <c r="I2552" s="50"/>
      <c r="J2552" s="50"/>
      <c r="K2552" s="50"/>
      <c r="L2552" s="71"/>
      <c r="M2552" s="50"/>
      <c r="N2552" s="50"/>
      <c r="O2552" s="50"/>
      <c r="P2552" s="50"/>
      <c r="Q2552" s="71"/>
      <c r="R2552" s="50"/>
      <c r="S2552" s="50"/>
      <c r="T2552" s="50"/>
    </row>
    <row r="2553" spans="1:20" s="5" customFormat="1">
      <c r="A2553" s="50"/>
      <c r="B2553" s="50"/>
      <c r="C2553" s="50"/>
      <c r="D2553" s="50"/>
      <c r="E2553" s="50"/>
      <c r="F2553" s="50"/>
      <c r="G2553" s="50"/>
      <c r="H2553" s="71"/>
      <c r="I2553" s="50"/>
      <c r="J2553" s="50"/>
      <c r="K2553" s="50"/>
      <c r="L2553" s="71"/>
      <c r="M2553" s="50"/>
      <c r="N2553" s="50"/>
      <c r="O2553" s="50"/>
      <c r="P2553" s="50"/>
      <c r="Q2553" s="71"/>
      <c r="R2553" s="50"/>
      <c r="S2553" s="50"/>
      <c r="T2553" s="50"/>
    </row>
    <row r="2554" spans="1:20" s="5" customFormat="1">
      <c r="A2554" s="50"/>
      <c r="B2554" s="50"/>
      <c r="C2554" s="50"/>
      <c r="D2554" s="50"/>
      <c r="E2554" s="50"/>
      <c r="F2554" s="50"/>
      <c r="G2554" s="50"/>
      <c r="H2554" s="71"/>
      <c r="I2554" s="50"/>
      <c r="J2554" s="50"/>
      <c r="K2554" s="50"/>
      <c r="L2554" s="71"/>
      <c r="M2554" s="50"/>
      <c r="N2554" s="50"/>
      <c r="O2554" s="50"/>
      <c r="P2554" s="50"/>
      <c r="Q2554" s="71"/>
      <c r="R2554" s="50"/>
      <c r="S2554" s="50"/>
      <c r="T2554" s="50"/>
    </row>
    <row r="2555" spans="1:20" s="5" customFormat="1">
      <c r="A2555" s="50"/>
      <c r="B2555" s="50"/>
      <c r="C2555" s="50"/>
      <c r="D2555" s="50"/>
      <c r="E2555" s="50"/>
      <c r="F2555" s="50"/>
      <c r="G2555" s="50"/>
      <c r="H2555" s="71"/>
      <c r="I2555" s="50"/>
      <c r="J2555" s="50"/>
      <c r="K2555" s="50"/>
      <c r="L2555" s="71"/>
      <c r="M2555" s="50"/>
      <c r="N2555" s="50"/>
      <c r="O2555" s="50"/>
      <c r="P2555" s="50"/>
      <c r="Q2555" s="71"/>
      <c r="R2555" s="50"/>
      <c r="S2555" s="50"/>
      <c r="T2555" s="50"/>
    </row>
    <row r="2556" spans="1:20" s="5" customFormat="1">
      <c r="A2556" s="50"/>
      <c r="B2556" s="50"/>
      <c r="C2556" s="50"/>
      <c r="D2556" s="50"/>
      <c r="E2556" s="50"/>
      <c r="F2556" s="50"/>
      <c r="G2556" s="50"/>
      <c r="H2556" s="71"/>
      <c r="I2556" s="50"/>
      <c r="J2556" s="50"/>
      <c r="K2556" s="50"/>
      <c r="L2556" s="71"/>
      <c r="M2556" s="50"/>
      <c r="N2556" s="50"/>
      <c r="O2556" s="50"/>
      <c r="P2556" s="50"/>
      <c r="Q2556" s="71"/>
      <c r="R2556" s="50"/>
      <c r="S2556" s="50"/>
      <c r="T2556" s="50"/>
    </row>
    <row r="2557" spans="1:20" s="5" customFormat="1">
      <c r="A2557" s="50"/>
      <c r="B2557" s="50"/>
      <c r="C2557" s="50"/>
      <c r="D2557" s="50"/>
      <c r="E2557" s="50"/>
      <c r="F2557" s="50"/>
      <c r="G2557" s="50"/>
      <c r="H2557" s="71"/>
      <c r="I2557" s="50"/>
      <c r="J2557" s="50"/>
      <c r="K2557" s="50"/>
      <c r="L2557" s="71"/>
      <c r="M2557" s="50"/>
      <c r="N2557" s="50"/>
      <c r="O2557" s="50"/>
      <c r="P2557" s="50"/>
      <c r="Q2557" s="71"/>
      <c r="R2557" s="50"/>
      <c r="S2557" s="50"/>
      <c r="T2557" s="50"/>
    </row>
    <row r="2558" spans="1:20" s="5" customFormat="1">
      <c r="A2558" s="50"/>
      <c r="B2558" s="50"/>
      <c r="C2558" s="50"/>
      <c r="D2558" s="50"/>
      <c r="E2558" s="50"/>
      <c r="F2558" s="50"/>
      <c r="G2558" s="50"/>
      <c r="H2558" s="71"/>
      <c r="I2558" s="50"/>
      <c r="J2558" s="50"/>
      <c r="K2558" s="50"/>
      <c r="L2558" s="71"/>
      <c r="M2558" s="50"/>
      <c r="N2558" s="50"/>
      <c r="O2558" s="50"/>
      <c r="P2558" s="50"/>
      <c r="Q2558" s="71"/>
      <c r="R2558" s="50"/>
      <c r="S2558" s="50"/>
      <c r="T2558" s="50"/>
    </row>
    <row r="2559" spans="1:20" s="5" customFormat="1">
      <c r="A2559" s="50"/>
      <c r="B2559" s="50"/>
      <c r="C2559" s="50"/>
      <c r="D2559" s="50"/>
      <c r="E2559" s="50"/>
      <c r="F2559" s="50"/>
      <c r="G2559" s="50"/>
      <c r="H2559" s="71"/>
      <c r="I2559" s="50"/>
      <c r="J2559" s="50"/>
      <c r="K2559" s="50"/>
      <c r="L2559" s="71"/>
      <c r="M2559" s="50"/>
      <c r="N2559" s="50"/>
      <c r="O2559" s="50"/>
      <c r="P2559" s="50"/>
      <c r="Q2559" s="71"/>
      <c r="R2559" s="50"/>
      <c r="S2559" s="50"/>
      <c r="T2559" s="50"/>
    </row>
    <row r="2560" spans="1:20" s="5" customFormat="1">
      <c r="A2560" s="50"/>
      <c r="B2560" s="50"/>
      <c r="C2560" s="50"/>
      <c r="D2560" s="50"/>
      <c r="E2560" s="50"/>
      <c r="F2560" s="50"/>
      <c r="G2560" s="50"/>
      <c r="H2560" s="71"/>
      <c r="I2560" s="50"/>
      <c r="J2560" s="50"/>
      <c r="K2560" s="50"/>
      <c r="L2560" s="71"/>
      <c r="M2560" s="50"/>
      <c r="N2560" s="50"/>
      <c r="O2560" s="50"/>
      <c r="P2560" s="50"/>
      <c r="Q2560" s="71"/>
      <c r="R2560" s="50"/>
      <c r="S2560" s="50"/>
      <c r="T2560" s="50"/>
    </row>
    <row r="2561" spans="1:20" s="5" customFormat="1">
      <c r="A2561" s="50"/>
      <c r="B2561" s="50"/>
      <c r="C2561" s="50"/>
      <c r="D2561" s="50"/>
      <c r="E2561" s="50"/>
      <c r="F2561" s="50"/>
      <c r="G2561" s="50"/>
      <c r="H2561" s="71"/>
      <c r="I2561" s="50"/>
      <c r="J2561" s="50"/>
      <c r="K2561" s="50"/>
      <c r="L2561" s="71"/>
      <c r="M2561" s="50"/>
      <c r="N2561" s="50"/>
      <c r="O2561" s="50"/>
      <c r="P2561" s="50"/>
      <c r="Q2561" s="71"/>
      <c r="R2561" s="50"/>
      <c r="S2561" s="50"/>
      <c r="T2561" s="50"/>
    </row>
    <row r="2562" spans="1:20" s="5" customFormat="1">
      <c r="A2562" s="50"/>
      <c r="B2562" s="50"/>
      <c r="C2562" s="50"/>
      <c r="D2562" s="50"/>
      <c r="E2562" s="50"/>
      <c r="F2562" s="50"/>
      <c r="G2562" s="50"/>
      <c r="H2562" s="71"/>
      <c r="I2562" s="50"/>
      <c r="J2562" s="50"/>
      <c r="K2562" s="50"/>
      <c r="L2562" s="71"/>
      <c r="M2562" s="50"/>
      <c r="N2562" s="50"/>
      <c r="O2562" s="50"/>
      <c r="P2562" s="50"/>
      <c r="Q2562" s="71"/>
      <c r="R2562" s="50"/>
      <c r="S2562" s="50"/>
      <c r="T2562" s="50"/>
    </row>
    <row r="2563" spans="1:20" s="5" customFormat="1">
      <c r="A2563" s="50"/>
      <c r="B2563" s="50"/>
      <c r="C2563" s="50"/>
      <c r="D2563" s="50"/>
      <c r="E2563" s="50"/>
      <c r="F2563" s="50"/>
      <c r="G2563" s="50"/>
      <c r="H2563" s="71"/>
      <c r="I2563" s="50"/>
      <c r="J2563" s="50"/>
      <c r="K2563" s="50"/>
      <c r="L2563" s="71"/>
      <c r="M2563" s="50"/>
      <c r="N2563" s="50"/>
      <c r="O2563" s="50"/>
      <c r="P2563" s="50"/>
      <c r="Q2563" s="71"/>
      <c r="R2563" s="50"/>
      <c r="S2563" s="50"/>
      <c r="T2563" s="50"/>
    </row>
    <row r="2564" spans="1:20" s="5" customFormat="1">
      <c r="A2564" s="50"/>
      <c r="B2564" s="50"/>
      <c r="C2564" s="50"/>
      <c r="D2564" s="50"/>
      <c r="E2564" s="50"/>
      <c r="F2564" s="50"/>
      <c r="G2564" s="50"/>
      <c r="H2564" s="71"/>
      <c r="I2564" s="50"/>
      <c r="J2564" s="50"/>
      <c r="K2564" s="50"/>
      <c r="L2564" s="71"/>
      <c r="M2564" s="50"/>
      <c r="N2564" s="50"/>
      <c r="O2564" s="50"/>
      <c r="P2564" s="50"/>
      <c r="Q2564" s="71"/>
      <c r="R2564" s="50"/>
      <c r="S2564" s="50"/>
      <c r="T2564" s="50"/>
    </row>
    <row r="2565" spans="1:20" s="5" customFormat="1">
      <c r="A2565" s="50"/>
      <c r="B2565" s="50"/>
      <c r="C2565" s="50"/>
      <c r="D2565" s="50"/>
      <c r="E2565" s="50"/>
      <c r="F2565" s="50"/>
      <c r="G2565" s="50"/>
      <c r="H2565" s="71"/>
      <c r="I2565" s="50"/>
      <c r="J2565" s="50"/>
      <c r="K2565" s="50"/>
      <c r="L2565" s="71"/>
      <c r="M2565" s="50"/>
      <c r="N2565" s="50"/>
      <c r="O2565" s="50"/>
      <c r="P2565" s="50"/>
      <c r="Q2565" s="71"/>
      <c r="R2565" s="50"/>
      <c r="S2565" s="50"/>
      <c r="T2565" s="50"/>
    </row>
    <row r="2566" spans="1:20" s="5" customFormat="1">
      <c r="A2566" s="50"/>
      <c r="B2566" s="50"/>
      <c r="C2566" s="50"/>
      <c r="D2566" s="50"/>
      <c r="E2566" s="50"/>
      <c r="F2566" s="50"/>
      <c r="G2566" s="50"/>
      <c r="H2566" s="71"/>
      <c r="I2566" s="50"/>
      <c r="J2566" s="50"/>
      <c r="K2566" s="50"/>
      <c r="L2566" s="71"/>
      <c r="M2566" s="50"/>
      <c r="N2566" s="50"/>
      <c r="O2566" s="50"/>
      <c r="P2566" s="50"/>
      <c r="Q2566" s="71"/>
      <c r="R2566" s="50"/>
      <c r="S2566" s="50"/>
      <c r="T2566" s="50"/>
    </row>
    <row r="2567" spans="1:20" s="5" customFormat="1">
      <c r="A2567" s="50"/>
      <c r="B2567" s="50"/>
      <c r="C2567" s="50"/>
      <c r="D2567" s="50"/>
      <c r="E2567" s="50"/>
      <c r="F2567" s="50"/>
      <c r="G2567" s="50"/>
      <c r="H2567" s="71"/>
      <c r="I2567" s="50"/>
      <c r="J2567" s="50"/>
      <c r="K2567" s="50"/>
      <c r="L2567" s="71"/>
      <c r="M2567" s="50"/>
      <c r="N2567" s="50"/>
      <c r="O2567" s="50"/>
      <c r="P2567" s="50"/>
      <c r="Q2567" s="71"/>
      <c r="R2567" s="50"/>
      <c r="S2567" s="50"/>
      <c r="T2567" s="50"/>
    </row>
    <row r="2568" spans="1:20" s="5" customFormat="1">
      <c r="A2568" s="50"/>
      <c r="B2568" s="50"/>
      <c r="C2568" s="50"/>
      <c r="D2568" s="50"/>
      <c r="E2568" s="50"/>
      <c r="F2568" s="50"/>
      <c r="G2568" s="50"/>
      <c r="H2568" s="71"/>
      <c r="I2568" s="50"/>
      <c r="J2568" s="50"/>
      <c r="K2568" s="50"/>
      <c r="L2568" s="71"/>
      <c r="M2568" s="50"/>
      <c r="N2568" s="50"/>
      <c r="O2568" s="50"/>
      <c r="P2568" s="50"/>
      <c r="Q2568" s="71"/>
      <c r="R2568" s="50"/>
      <c r="S2568" s="50"/>
      <c r="T2568" s="50"/>
    </row>
    <row r="2569" spans="1:20" s="5" customFormat="1">
      <c r="A2569" s="50"/>
      <c r="B2569" s="50"/>
      <c r="C2569" s="50"/>
      <c r="D2569" s="50"/>
      <c r="E2569" s="50"/>
      <c r="F2569" s="50"/>
      <c r="G2569" s="50"/>
      <c r="H2569" s="71"/>
      <c r="I2569" s="50"/>
      <c r="J2569" s="50"/>
      <c r="K2569" s="50"/>
      <c r="L2569" s="71"/>
      <c r="M2569" s="50"/>
      <c r="N2569" s="50"/>
      <c r="O2569" s="50"/>
      <c r="P2569" s="50"/>
      <c r="Q2569" s="71"/>
      <c r="R2569" s="50"/>
      <c r="S2569" s="50"/>
      <c r="T2569" s="50"/>
    </row>
    <row r="2570" spans="1:20" s="5" customFormat="1">
      <c r="A2570" s="50"/>
      <c r="B2570" s="50"/>
      <c r="C2570" s="50"/>
      <c r="D2570" s="50"/>
      <c r="E2570" s="50"/>
      <c r="F2570" s="50"/>
      <c r="G2570" s="50"/>
      <c r="H2570" s="71"/>
      <c r="I2570" s="50"/>
      <c r="J2570" s="50"/>
      <c r="K2570" s="50"/>
      <c r="L2570" s="71"/>
      <c r="M2570" s="50"/>
      <c r="N2570" s="50"/>
      <c r="O2570" s="50"/>
      <c r="P2570" s="50"/>
      <c r="Q2570" s="71"/>
      <c r="R2570" s="50"/>
      <c r="S2570" s="50"/>
      <c r="T2570" s="50"/>
    </row>
    <row r="2571" spans="1:20" s="5" customFormat="1">
      <c r="A2571" s="50"/>
      <c r="B2571" s="50"/>
      <c r="C2571" s="50"/>
      <c r="D2571" s="50"/>
      <c r="E2571" s="50"/>
      <c r="F2571" s="50"/>
      <c r="G2571" s="50"/>
      <c r="H2571" s="71"/>
      <c r="I2571" s="50"/>
      <c r="J2571" s="50"/>
      <c r="K2571" s="50"/>
      <c r="L2571" s="71"/>
      <c r="M2571" s="50"/>
      <c r="N2571" s="50"/>
      <c r="O2571" s="50"/>
      <c r="P2571" s="50"/>
      <c r="Q2571" s="71"/>
      <c r="R2571" s="50"/>
      <c r="S2571" s="50"/>
      <c r="T2571" s="50"/>
    </row>
    <row r="2572" spans="1:20" s="5" customFormat="1">
      <c r="A2572" s="50"/>
      <c r="B2572" s="50"/>
      <c r="C2572" s="50"/>
      <c r="D2572" s="50"/>
      <c r="E2572" s="50"/>
      <c r="F2572" s="50"/>
      <c r="G2572" s="50"/>
      <c r="H2572" s="71"/>
      <c r="I2572" s="50"/>
      <c r="J2572" s="50"/>
      <c r="K2572" s="50"/>
      <c r="L2572" s="71"/>
      <c r="M2572" s="50"/>
      <c r="N2572" s="50"/>
      <c r="O2572" s="50"/>
      <c r="P2572" s="50"/>
      <c r="Q2572" s="71"/>
      <c r="R2572" s="50"/>
      <c r="S2572" s="50"/>
      <c r="T2572" s="50"/>
    </row>
    <row r="2573" spans="1:20" s="5" customFormat="1">
      <c r="A2573" s="50"/>
      <c r="B2573" s="50"/>
      <c r="C2573" s="50"/>
      <c r="D2573" s="50"/>
      <c r="E2573" s="50"/>
      <c r="F2573" s="50"/>
      <c r="G2573" s="50"/>
      <c r="H2573" s="71"/>
      <c r="I2573" s="50"/>
      <c r="J2573" s="50"/>
      <c r="K2573" s="50"/>
      <c r="L2573" s="71"/>
      <c r="M2573" s="50"/>
      <c r="N2573" s="50"/>
      <c r="O2573" s="50"/>
      <c r="P2573" s="50"/>
      <c r="Q2573" s="71"/>
      <c r="R2573" s="50"/>
      <c r="S2573" s="50"/>
      <c r="T2573" s="50"/>
    </row>
    <row r="2574" spans="1:20" s="5" customFormat="1">
      <c r="A2574" s="50"/>
      <c r="B2574" s="50"/>
      <c r="C2574" s="50"/>
      <c r="D2574" s="50"/>
      <c r="E2574" s="50"/>
      <c r="F2574" s="50"/>
      <c r="G2574" s="50"/>
      <c r="H2574" s="71"/>
      <c r="I2574" s="50"/>
      <c r="J2574" s="50"/>
      <c r="K2574" s="50"/>
      <c r="L2574" s="71"/>
      <c r="M2574" s="50"/>
      <c r="N2574" s="50"/>
      <c r="O2574" s="50"/>
      <c r="P2574" s="50"/>
      <c r="Q2574" s="71"/>
      <c r="R2574" s="50"/>
      <c r="S2574" s="50"/>
      <c r="T2574" s="50"/>
    </row>
    <row r="2575" spans="1:20" s="5" customFormat="1">
      <c r="A2575" s="50"/>
      <c r="B2575" s="50"/>
      <c r="C2575" s="50"/>
      <c r="D2575" s="50"/>
      <c r="E2575" s="50"/>
      <c r="F2575" s="50"/>
      <c r="G2575" s="50"/>
      <c r="H2575" s="71"/>
      <c r="I2575" s="50"/>
      <c r="J2575" s="50"/>
      <c r="K2575" s="50"/>
      <c r="L2575" s="71"/>
      <c r="M2575" s="50"/>
      <c r="N2575" s="50"/>
      <c r="O2575" s="50"/>
      <c r="P2575" s="50"/>
      <c r="Q2575" s="71"/>
      <c r="R2575" s="50"/>
      <c r="S2575" s="50"/>
      <c r="T2575" s="50"/>
    </row>
    <row r="2576" spans="1:20" s="5" customFormat="1">
      <c r="A2576" s="50"/>
      <c r="B2576" s="50"/>
      <c r="C2576" s="50"/>
      <c r="D2576" s="50"/>
      <c r="E2576" s="50"/>
      <c r="F2576" s="50"/>
      <c r="G2576" s="50"/>
      <c r="H2576" s="71"/>
      <c r="I2576" s="50"/>
      <c r="J2576" s="50"/>
      <c r="K2576" s="50"/>
      <c r="L2576" s="71"/>
      <c r="M2576" s="50"/>
      <c r="N2576" s="50"/>
      <c r="O2576" s="50"/>
      <c r="P2576" s="50"/>
      <c r="Q2576" s="71"/>
      <c r="R2576" s="50"/>
      <c r="S2576" s="50"/>
      <c r="T2576" s="50"/>
    </row>
    <row r="2577" spans="1:20" s="5" customFormat="1">
      <c r="A2577" s="50"/>
      <c r="B2577" s="50"/>
      <c r="C2577" s="50"/>
      <c r="D2577" s="50"/>
      <c r="E2577" s="50"/>
      <c r="F2577" s="50"/>
      <c r="G2577" s="50"/>
      <c r="H2577" s="71"/>
      <c r="I2577" s="50"/>
      <c r="J2577" s="50"/>
      <c r="K2577" s="50"/>
      <c r="L2577" s="71"/>
      <c r="M2577" s="50"/>
      <c r="N2577" s="50"/>
      <c r="O2577" s="50"/>
      <c r="P2577" s="50"/>
      <c r="Q2577" s="71"/>
      <c r="R2577" s="50"/>
      <c r="S2577" s="50"/>
      <c r="T2577" s="50"/>
    </row>
    <row r="2578" spans="1:20" s="5" customFormat="1">
      <c r="A2578" s="50"/>
      <c r="B2578" s="50"/>
      <c r="C2578" s="50"/>
      <c r="D2578" s="50"/>
      <c r="E2578" s="50"/>
      <c r="F2578" s="50"/>
      <c r="G2578" s="50"/>
      <c r="H2578" s="71"/>
      <c r="I2578" s="50"/>
      <c r="J2578" s="50"/>
      <c r="K2578" s="50"/>
      <c r="L2578" s="71"/>
      <c r="M2578" s="50"/>
      <c r="N2578" s="50"/>
      <c r="O2578" s="50"/>
      <c r="P2578" s="50"/>
      <c r="Q2578" s="71"/>
      <c r="R2578" s="50"/>
      <c r="S2578" s="50"/>
      <c r="T2578" s="50"/>
    </row>
    <row r="2579" spans="1:20" s="5" customFormat="1">
      <c r="A2579" s="50"/>
      <c r="B2579" s="50"/>
      <c r="C2579" s="50"/>
      <c r="D2579" s="50"/>
      <c r="E2579" s="50"/>
      <c r="F2579" s="50"/>
      <c r="G2579" s="50"/>
      <c r="H2579" s="71"/>
      <c r="I2579" s="50"/>
      <c r="J2579" s="50"/>
      <c r="K2579" s="50"/>
      <c r="L2579" s="71"/>
      <c r="M2579" s="50"/>
      <c r="N2579" s="50"/>
      <c r="O2579" s="50"/>
      <c r="P2579" s="50"/>
      <c r="Q2579" s="71"/>
      <c r="R2579" s="50"/>
      <c r="S2579" s="50"/>
      <c r="T2579" s="50"/>
    </row>
    <row r="2580" spans="1:20" s="5" customFormat="1">
      <c r="A2580" s="50"/>
      <c r="B2580" s="50"/>
      <c r="C2580" s="50"/>
      <c r="D2580" s="50"/>
      <c r="E2580" s="50"/>
      <c r="F2580" s="50"/>
      <c r="G2580" s="50"/>
      <c r="H2580" s="71"/>
      <c r="I2580" s="50"/>
      <c r="J2580" s="50"/>
      <c r="K2580" s="50"/>
      <c r="L2580" s="71"/>
      <c r="M2580" s="50"/>
      <c r="N2580" s="50"/>
      <c r="O2580" s="50"/>
      <c r="P2580" s="50"/>
      <c r="Q2580" s="71"/>
      <c r="R2580" s="50"/>
      <c r="S2580" s="50"/>
      <c r="T2580" s="50"/>
    </row>
    <row r="2581" spans="1:20" s="5" customFormat="1">
      <c r="A2581" s="50"/>
      <c r="B2581" s="50"/>
      <c r="C2581" s="50"/>
      <c r="D2581" s="50"/>
      <c r="E2581" s="50"/>
      <c r="F2581" s="50"/>
      <c r="G2581" s="50"/>
      <c r="H2581" s="71"/>
      <c r="I2581" s="50"/>
      <c r="J2581" s="50"/>
      <c r="K2581" s="50"/>
      <c r="L2581" s="71"/>
      <c r="M2581" s="50"/>
      <c r="N2581" s="50"/>
      <c r="O2581" s="50"/>
      <c r="P2581" s="50"/>
      <c r="Q2581" s="71"/>
      <c r="R2581" s="50"/>
      <c r="S2581" s="50"/>
      <c r="T2581" s="50"/>
    </row>
    <row r="2582" spans="1:20" s="5" customFormat="1">
      <c r="A2582" s="50"/>
      <c r="B2582" s="50"/>
      <c r="C2582" s="50"/>
      <c r="D2582" s="50"/>
      <c r="E2582" s="50"/>
      <c r="F2582" s="50"/>
      <c r="G2582" s="50"/>
      <c r="H2582" s="71"/>
      <c r="I2582" s="50"/>
      <c r="J2582" s="50"/>
      <c r="K2582" s="50"/>
      <c r="L2582" s="71"/>
      <c r="M2582" s="50"/>
      <c r="N2582" s="50"/>
      <c r="O2582" s="50"/>
      <c r="P2582" s="50"/>
      <c r="Q2582" s="71"/>
      <c r="R2582" s="50"/>
      <c r="S2582" s="50"/>
      <c r="T2582" s="50"/>
    </row>
    <row r="2583" spans="1:20" s="5" customFormat="1">
      <c r="A2583" s="50"/>
      <c r="B2583" s="50"/>
      <c r="C2583" s="50"/>
      <c r="D2583" s="50"/>
      <c r="E2583" s="50"/>
      <c r="F2583" s="50"/>
      <c r="G2583" s="50"/>
      <c r="H2583" s="71"/>
      <c r="I2583" s="50"/>
      <c r="J2583" s="50"/>
      <c r="K2583" s="50"/>
      <c r="L2583" s="71"/>
      <c r="M2583" s="50"/>
      <c r="N2583" s="50"/>
      <c r="O2583" s="50"/>
      <c r="P2583" s="50"/>
      <c r="Q2583" s="71"/>
      <c r="R2583" s="50"/>
      <c r="S2583" s="50"/>
      <c r="T2583" s="50"/>
    </row>
    <row r="2584" spans="1:20" s="5" customFormat="1">
      <c r="A2584" s="50"/>
      <c r="B2584" s="50"/>
      <c r="C2584" s="50"/>
      <c r="D2584" s="50"/>
      <c r="E2584" s="50"/>
      <c r="F2584" s="50"/>
      <c r="G2584" s="50"/>
      <c r="H2584" s="71"/>
      <c r="I2584" s="50"/>
      <c r="J2584" s="50"/>
      <c r="K2584" s="50"/>
      <c r="L2584" s="71"/>
      <c r="M2584" s="50"/>
      <c r="N2584" s="50"/>
      <c r="O2584" s="50"/>
      <c r="P2584" s="50"/>
      <c r="Q2584" s="71"/>
      <c r="R2584" s="50"/>
      <c r="S2584" s="50"/>
      <c r="T2584" s="50"/>
    </row>
    <row r="2585" spans="1:20" s="5" customFormat="1">
      <c r="A2585" s="50"/>
      <c r="B2585" s="50"/>
      <c r="C2585" s="50"/>
      <c r="D2585" s="50"/>
      <c r="E2585" s="50"/>
      <c r="F2585" s="50"/>
      <c r="G2585" s="50"/>
      <c r="H2585" s="71"/>
      <c r="I2585" s="50"/>
      <c r="J2585" s="50"/>
      <c r="K2585" s="50"/>
      <c r="L2585" s="71"/>
      <c r="M2585" s="50"/>
      <c r="N2585" s="50"/>
      <c r="O2585" s="50"/>
      <c r="P2585" s="50"/>
      <c r="Q2585" s="71"/>
      <c r="R2585" s="50"/>
      <c r="S2585" s="50"/>
      <c r="T2585" s="50"/>
    </row>
    <row r="2586" spans="1:20" s="5" customFormat="1">
      <c r="A2586" s="50"/>
      <c r="B2586" s="50"/>
      <c r="C2586" s="50"/>
      <c r="D2586" s="50"/>
      <c r="E2586" s="50"/>
      <c r="F2586" s="50"/>
      <c r="G2586" s="50"/>
      <c r="H2586" s="71"/>
      <c r="I2586" s="50"/>
      <c r="J2586" s="50"/>
      <c r="K2586" s="50"/>
      <c r="L2586" s="71"/>
      <c r="M2586" s="50"/>
      <c r="N2586" s="50"/>
      <c r="O2586" s="50"/>
      <c r="P2586" s="50"/>
      <c r="Q2586" s="71"/>
      <c r="R2586" s="50"/>
      <c r="S2586" s="50"/>
      <c r="T2586" s="50"/>
    </row>
    <row r="2587" spans="1:20" s="5" customFormat="1">
      <c r="A2587" s="50"/>
      <c r="B2587" s="50"/>
      <c r="C2587" s="50"/>
      <c r="D2587" s="50"/>
      <c r="E2587" s="50"/>
      <c r="F2587" s="50"/>
      <c r="G2587" s="50"/>
      <c r="H2587" s="71"/>
      <c r="I2587" s="50"/>
      <c r="J2587" s="50"/>
      <c r="K2587" s="50"/>
      <c r="L2587" s="71"/>
      <c r="M2587" s="50"/>
      <c r="N2587" s="50"/>
      <c r="O2587" s="50"/>
      <c r="P2587" s="50"/>
      <c r="Q2587" s="71"/>
      <c r="R2587" s="50"/>
      <c r="S2587" s="50"/>
      <c r="T2587" s="50"/>
    </row>
    <row r="2588" spans="1:20" s="5" customFormat="1">
      <c r="A2588" s="50"/>
      <c r="B2588" s="50"/>
      <c r="C2588" s="50"/>
      <c r="D2588" s="50"/>
      <c r="E2588" s="50"/>
      <c r="F2588" s="50"/>
      <c r="G2588" s="50"/>
      <c r="H2588" s="71"/>
      <c r="I2588" s="50"/>
      <c r="J2588" s="50"/>
      <c r="K2588" s="50"/>
      <c r="L2588" s="71"/>
      <c r="M2588" s="50"/>
      <c r="N2588" s="50"/>
      <c r="O2588" s="50"/>
      <c r="P2588" s="50"/>
      <c r="Q2588" s="71"/>
      <c r="R2588" s="50"/>
      <c r="S2588" s="50"/>
      <c r="T2588" s="50"/>
    </row>
    <row r="2589" spans="1:20" s="5" customFormat="1">
      <c r="A2589" s="50"/>
      <c r="B2589" s="50"/>
      <c r="C2589" s="50"/>
      <c r="D2589" s="50"/>
      <c r="E2589" s="50"/>
      <c r="F2589" s="50"/>
      <c r="G2589" s="50"/>
      <c r="H2589" s="71"/>
      <c r="I2589" s="50"/>
      <c r="J2589" s="50"/>
      <c r="K2589" s="50"/>
      <c r="L2589" s="71"/>
      <c r="M2589" s="50"/>
      <c r="N2589" s="50"/>
      <c r="O2589" s="50"/>
      <c r="P2589" s="50"/>
      <c r="Q2589" s="71"/>
      <c r="R2589" s="50"/>
      <c r="S2589" s="50"/>
      <c r="T2589" s="50"/>
    </row>
    <row r="2590" spans="1:20" s="5" customFormat="1">
      <c r="A2590" s="50"/>
      <c r="B2590" s="50"/>
      <c r="C2590" s="50"/>
      <c r="D2590" s="50"/>
      <c r="E2590" s="50"/>
      <c r="F2590" s="50"/>
      <c r="G2590" s="50"/>
      <c r="H2590" s="71"/>
      <c r="I2590" s="50"/>
      <c r="J2590" s="50"/>
      <c r="K2590" s="50"/>
      <c r="L2590" s="71"/>
      <c r="M2590" s="50"/>
      <c r="N2590" s="50"/>
      <c r="O2590" s="50"/>
      <c r="P2590" s="50"/>
      <c r="Q2590" s="71"/>
      <c r="R2590" s="50"/>
      <c r="S2590" s="50"/>
      <c r="T2590" s="50"/>
    </row>
    <row r="2591" spans="1:20" s="5" customFormat="1">
      <c r="A2591" s="50"/>
      <c r="B2591" s="50"/>
      <c r="C2591" s="50"/>
      <c r="D2591" s="50"/>
      <c r="E2591" s="50"/>
      <c r="F2591" s="50"/>
      <c r="G2591" s="50"/>
      <c r="H2591" s="71"/>
      <c r="I2591" s="50"/>
      <c r="J2591" s="50"/>
      <c r="K2591" s="50"/>
      <c r="L2591" s="71"/>
      <c r="M2591" s="50"/>
      <c r="N2591" s="50"/>
      <c r="O2591" s="50"/>
      <c r="P2591" s="50"/>
      <c r="Q2591" s="71"/>
      <c r="R2591" s="50"/>
      <c r="S2591" s="50"/>
      <c r="T2591" s="50"/>
    </row>
    <row r="2592" spans="1:20" s="5" customFormat="1">
      <c r="A2592" s="50"/>
      <c r="B2592" s="50"/>
      <c r="C2592" s="50"/>
      <c r="D2592" s="50"/>
      <c r="E2592" s="50"/>
      <c r="F2592" s="50"/>
      <c r="G2592" s="50"/>
      <c r="H2592" s="71"/>
      <c r="I2592" s="50"/>
      <c r="J2592" s="50"/>
      <c r="K2592" s="50"/>
      <c r="L2592" s="71"/>
      <c r="M2592" s="50"/>
      <c r="N2592" s="50"/>
      <c r="O2592" s="50"/>
      <c r="P2592" s="50"/>
      <c r="Q2592" s="71"/>
      <c r="R2592" s="50"/>
      <c r="S2592" s="50"/>
      <c r="T2592" s="50"/>
    </row>
    <row r="2593" spans="1:20" s="5" customFormat="1">
      <c r="A2593" s="50"/>
      <c r="B2593" s="50"/>
      <c r="C2593" s="50"/>
      <c r="D2593" s="50"/>
      <c r="E2593" s="50"/>
      <c r="F2593" s="50"/>
      <c r="G2593" s="50"/>
      <c r="H2593" s="71"/>
      <c r="I2593" s="50"/>
      <c r="J2593" s="50"/>
      <c r="K2593" s="50"/>
      <c r="L2593" s="71"/>
      <c r="M2593" s="50"/>
      <c r="N2593" s="50"/>
      <c r="O2593" s="50"/>
      <c r="P2593" s="50"/>
      <c r="Q2593" s="71"/>
      <c r="R2593" s="50"/>
      <c r="S2593" s="50"/>
      <c r="T2593" s="50"/>
    </row>
    <row r="2594" spans="1:20" s="5" customFormat="1">
      <c r="A2594" s="50"/>
      <c r="B2594" s="50"/>
      <c r="C2594" s="50"/>
      <c r="D2594" s="50"/>
      <c r="E2594" s="50"/>
      <c r="F2594" s="50"/>
      <c r="G2594" s="50"/>
      <c r="H2594" s="71"/>
      <c r="I2594" s="50"/>
      <c r="J2594" s="50"/>
      <c r="K2594" s="50"/>
      <c r="L2594" s="71"/>
      <c r="M2594" s="50"/>
      <c r="N2594" s="50"/>
      <c r="O2594" s="50"/>
      <c r="P2594" s="50"/>
      <c r="Q2594" s="71"/>
      <c r="R2594" s="50"/>
      <c r="S2594" s="50"/>
      <c r="T2594" s="50"/>
    </row>
    <row r="2595" spans="1:20" s="5" customFormat="1">
      <c r="A2595" s="50"/>
      <c r="B2595" s="50"/>
      <c r="C2595" s="50"/>
      <c r="D2595" s="50"/>
      <c r="E2595" s="50"/>
      <c r="F2595" s="50"/>
      <c r="G2595" s="50"/>
      <c r="H2595" s="71"/>
      <c r="I2595" s="50"/>
      <c r="J2595" s="50"/>
      <c r="K2595" s="50"/>
      <c r="L2595" s="71"/>
      <c r="M2595" s="50"/>
      <c r="N2595" s="50"/>
      <c r="O2595" s="50"/>
      <c r="P2595" s="50"/>
      <c r="Q2595" s="71"/>
      <c r="R2595" s="50"/>
      <c r="S2595" s="50"/>
      <c r="T2595" s="50"/>
    </row>
    <row r="2596" spans="1:20" s="5" customFormat="1">
      <c r="A2596" s="50"/>
      <c r="B2596" s="50"/>
      <c r="C2596" s="50"/>
      <c r="D2596" s="50"/>
      <c r="E2596" s="50"/>
      <c r="F2596" s="50"/>
      <c r="G2596" s="50"/>
      <c r="H2596" s="71"/>
      <c r="I2596" s="50"/>
      <c r="J2596" s="50"/>
      <c r="K2596" s="50"/>
      <c r="L2596" s="71"/>
      <c r="M2596" s="50"/>
      <c r="N2596" s="50"/>
      <c r="O2596" s="50"/>
      <c r="P2596" s="50"/>
      <c r="Q2596" s="71"/>
      <c r="R2596" s="50"/>
      <c r="S2596" s="50"/>
      <c r="T2596" s="50"/>
    </row>
    <row r="2597" spans="1:20" s="5" customFormat="1">
      <c r="A2597" s="50"/>
      <c r="B2597" s="50"/>
      <c r="C2597" s="50"/>
      <c r="D2597" s="50"/>
      <c r="E2597" s="50"/>
      <c r="F2597" s="50"/>
      <c r="G2597" s="50"/>
      <c r="H2597" s="71"/>
      <c r="I2597" s="50"/>
      <c r="J2597" s="50"/>
      <c r="K2597" s="50"/>
      <c r="L2597" s="71"/>
      <c r="M2597" s="50"/>
      <c r="N2597" s="50"/>
      <c r="O2597" s="50"/>
      <c r="P2597" s="50"/>
      <c r="Q2597" s="71"/>
      <c r="R2597" s="50"/>
      <c r="S2597" s="50"/>
      <c r="T2597" s="50"/>
    </row>
    <row r="2598" spans="1:20" s="5" customFormat="1">
      <c r="A2598" s="50"/>
      <c r="B2598" s="50"/>
      <c r="C2598" s="50"/>
      <c r="D2598" s="50"/>
      <c r="E2598" s="50"/>
      <c r="F2598" s="50"/>
      <c r="G2598" s="50"/>
      <c r="H2598" s="71"/>
      <c r="I2598" s="50"/>
      <c r="J2598" s="50"/>
      <c r="K2598" s="50"/>
      <c r="L2598" s="71"/>
      <c r="M2598" s="50"/>
      <c r="N2598" s="50"/>
      <c r="O2598" s="50"/>
      <c r="P2598" s="50"/>
      <c r="Q2598" s="71"/>
      <c r="R2598" s="50"/>
      <c r="S2598" s="50"/>
      <c r="T2598" s="50"/>
    </row>
    <row r="2599" spans="1:20" s="5" customFormat="1">
      <c r="A2599" s="50"/>
      <c r="B2599" s="50"/>
      <c r="C2599" s="50"/>
      <c r="D2599" s="50"/>
      <c r="E2599" s="50"/>
      <c r="F2599" s="50"/>
      <c r="G2599" s="50"/>
      <c r="H2599" s="71"/>
      <c r="I2599" s="50"/>
      <c r="J2599" s="50"/>
      <c r="K2599" s="50"/>
      <c r="L2599" s="71"/>
      <c r="M2599" s="50"/>
      <c r="N2599" s="50"/>
      <c r="O2599" s="50"/>
      <c r="P2599" s="50"/>
      <c r="Q2599" s="71"/>
      <c r="R2599" s="50"/>
      <c r="S2599" s="50"/>
      <c r="T2599" s="50"/>
    </row>
    <row r="2600" spans="1:20" s="5" customFormat="1">
      <c r="A2600" s="50"/>
      <c r="B2600" s="50"/>
      <c r="C2600" s="50"/>
      <c r="D2600" s="50"/>
      <c r="E2600" s="50"/>
      <c r="F2600" s="50"/>
      <c r="G2600" s="50"/>
      <c r="H2600" s="71"/>
      <c r="I2600" s="50"/>
      <c r="J2600" s="50"/>
      <c r="K2600" s="50"/>
      <c r="L2600" s="71"/>
      <c r="M2600" s="50"/>
      <c r="N2600" s="50"/>
      <c r="O2600" s="50"/>
      <c r="P2600" s="50"/>
      <c r="Q2600" s="71"/>
      <c r="R2600" s="50"/>
      <c r="S2600" s="50"/>
      <c r="T2600" s="50"/>
    </row>
    <row r="2601" spans="1:20" s="5" customFormat="1">
      <c r="A2601" s="50"/>
      <c r="B2601" s="50"/>
      <c r="C2601" s="50"/>
      <c r="D2601" s="50"/>
      <c r="E2601" s="50"/>
      <c r="F2601" s="50"/>
      <c r="G2601" s="50"/>
      <c r="H2601" s="71"/>
      <c r="I2601" s="50"/>
      <c r="J2601" s="50"/>
      <c r="K2601" s="50"/>
      <c r="L2601" s="71"/>
      <c r="M2601" s="50"/>
      <c r="N2601" s="50"/>
      <c r="O2601" s="50"/>
      <c r="P2601" s="50"/>
      <c r="Q2601" s="71"/>
      <c r="R2601" s="50"/>
      <c r="S2601" s="50"/>
      <c r="T2601" s="50"/>
    </row>
    <row r="2602" spans="1:20" s="5" customFormat="1">
      <c r="A2602" s="50"/>
      <c r="B2602" s="50"/>
      <c r="C2602" s="50"/>
      <c r="D2602" s="50"/>
      <c r="E2602" s="50"/>
      <c r="F2602" s="50"/>
      <c r="G2602" s="50"/>
      <c r="H2602" s="71"/>
      <c r="I2602" s="50"/>
      <c r="J2602" s="50"/>
      <c r="K2602" s="50"/>
      <c r="L2602" s="71"/>
      <c r="M2602" s="50"/>
      <c r="N2602" s="50"/>
      <c r="O2602" s="50"/>
      <c r="P2602" s="50"/>
      <c r="Q2602" s="71"/>
      <c r="R2602" s="50"/>
      <c r="S2602" s="50"/>
      <c r="T2602" s="50"/>
    </row>
    <row r="2603" spans="1:20" s="5" customFormat="1">
      <c r="A2603" s="50"/>
      <c r="B2603" s="50"/>
      <c r="C2603" s="50"/>
      <c r="D2603" s="50"/>
      <c r="E2603" s="50"/>
      <c r="F2603" s="50"/>
      <c r="G2603" s="50"/>
      <c r="H2603" s="71"/>
      <c r="I2603" s="50"/>
      <c r="J2603" s="50"/>
      <c r="K2603" s="50"/>
      <c r="L2603" s="71"/>
      <c r="M2603" s="50"/>
      <c r="N2603" s="50"/>
      <c r="O2603" s="50"/>
      <c r="P2603" s="50"/>
      <c r="Q2603" s="71"/>
      <c r="R2603" s="50"/>
      <c r="S2603" s="50"/>
      <c r="T2603" s="50"/>
    </row>
    <row r="2604" spans="1:20" s="5" customFormat="1">
      <c r="A2604" s="50"/>
      <c r="B2604" s="50"/>
      <c r="C2604" s="50"/>
      <c r="D2604" s="50"/>
      <c r="E2604" s="50"/>
      <c r="F2604" s="50"/>
      <c r="G2604" s="50"/>
      <c r="H2604" s="71"/>
      <c r="I2604" s="50"/>
      <c r="J2604" s="50"/>
      <c r="K2604" s="50"/>
      <c r="L2604" s="71"/>
      <c r="M2604" s="50"/>
      <c r="N2604" s="50"/>
      <c r="O2604" s="50"/>
      <c r="P2604" s="50"/>
      <c r="Q2604" s="71"/>
      <c r="R2604" s="50"/>
      <c r="S2604" s="50"/>
      <c r="T2604" s="50"/>
    </row>
    <row r="2605" spans="1:20" s="5" customFormat="1">
      <c r="A2605" s="50"/>
      <c r="B2605" s="50"/>
      <c r="C2605" s="50"/>
      <c r="D2605" s="50"/>
      <c r="E2605" s="50"/>
      <c r="F2605" s="50"/>
      <c r="G2605" s="50"/>
      <c r="H2605" s="71"/>
      <c r="I2605" s="50"/>
      <c r="J2605" s="50"/>
      <c r="K2605" s="50"/>
      <c r="L2605" s="71"/>
      <c r="M2605" s="50"/>
      <c r="N2605" s="50"/>
      <c r="O2605" s="50"/>
      <c r="P2605" s="50"/>
      <c r="Q2605" s="71"/>
      <c r="R2605" s="50"/>
      <c r="S2605" s="50"/>
      <c r="T2605" s="50"/>
    </row>
    <row r="2606" spans="1:20" s="5" customFormat="1">
      <c r="A2606" s="50"/>
      <c r="B2606" s="50"/>
      <c r="C2606" s="50"/>
      <c r="D2606" s="50"/>
      <c r="E2606" s="50"/>
      <c r="F2606" s="50"/>
      <c r="G2606" s="50"/>
      <c r="H2606" s="71"/>
      <c r="I2606" s="50"/>
      <c r="J2606" s="50"/>
      <c r="K2606" s="50"/>
      <c r="L2606" s="71"/>
      <c r="M2606" s="50"/>
      <c r="N2606" s="50"/>
      <c r="O2606" s="50"/>
      <c r="P2606" s="50"/>
      <c r="Q2606" s="71"/>
      <c r="R2606" s="50"/>
      <c r="S2606" s="50"/>
      <c r="T2606" s="50"/>
    </row>
    <row r="2607" spans="1:20" s="5" customFormat="1">
      <c r="A2607" s="50"/>
      <c r="B2607" s="50"/>
      <c r="C2607" s="50"/>
      <c r="D2607" s="50"/>
      <c r="E2607" s="50"/>
      <c r="F2607" s="50"/>
      <c r="G2607" s="50"/>
      <c r="H2607" s="71"/>
      <c r="I2607" s="50"/>
      <c r="J2607" s="50"/>
      <c r="K2607" s="50"/>
      <c r="L2607" s="71"/>
      <c r="M2607" s="50"/>
      <c r="N2607" s="50"/>
      <c r="O2607" s="50"/>
      <c r="P2607" s="50"/>
      <c r="Q2607" s="71"/>
      <c r="R2607" s="50"/>
      <c r="S2607" s="50"/>
      <c r="T2607" s="50"/>
    </row>
    <row r="2608" spans="1:20" s="5" customFormat="1">
      <c r="A2608" s="50"/>
      <c r="B2608" s="50"/>
      <c r="C2608" s="50"/>
      <c r="D2608" s="50"/>
      <c r="E2608" s="50"/>
      <c r="F2608" s="50"/>
      <c r="G2608" s="50"/>
      <c r="H2608" s="71"/>
      <c r="I2608" s="50"/>
      <c r="J2608" s="50"/>
      <c r="K2608" s="50"/>
      <c r="L2608" s="71"/>
      <c r="M2608" s="50"/>
      <c r="N2608" s="50"/>
      <c r="O2608" s="50"/>
      <c r="P2608" s="50"/>
      <c r="Q2608" s="71"/>
      <c r="R2608" s="50"/>
      <c r="S2608" s="50"/>
      <c r="T2608" s="50"/>
    </row>
    <row r="2609" spans="1:20" s="5" customFormat="1">
      <c r="A2609" s="50"/>
      <c r="B2609" s="50"/>
      <c r="C2609" s="50"/>
      <c r="D2609" s="50"/>
      <c r="E2609" s="50"/>
      <c r="F2609" s="50"/>
      <c r="G2609" s="50"/>
      <c r="H2609" s="71"/>
      <c r="I2609" s="50"/>
      <c r="J2609" s="50"/>
      <c r="K2609" s="50"/>
      <c r="L2609" s="71"/>
      <c r="M2609" s="50"/>
      <c r="N2609" s="50"/>
      <c r="O2609" s="50"/>
      <c r="P2609" s="50"/>
      <c r="Q2609" s="71"/>
      <c r="R2609" s="50"/>
      <c r="S2609" s="50"/>
      <c r="T2609" s="50"/>
    </row>
    <row r="2610" spans="1:20" s="5" customFormat="1">
      <c r="A2610" s="50"/>
      <c r="B2610" s="50"/>
      <c r="C2610" s="50"/>
      <c r="D2610" s="50"/>
      <c r="E2610" s="50"/>
      <c r="F2610" s="50"/>
      <c r="G2610" s="50"/>
      <c r="H2610" s="71"/>
      <c r="I2610" s="50"/>
      <c r="J2610" s="50"/>
      <c r="K2610" s="50"/>
      <c r="L2610" s="71"/>
      <c r="M2610" s="50"/>
      <c r="N2610" s="50"/>
      <c r="O2610" s="50"/>
      <c r="P2610" s="50"/>
      <c r="Q2610" s="71"/>
      <c r="R2610" s="50"/>
      <c r="S2610" s="50"/>
      <c r="T2610" s="50"/>
    </row>
    <row r="2611" spans="1:20" s="5" customFormat="1">
      <c r="A2611" s="50"/>
      <c r="B2611" s="50"/>
      <c r="C2611" s="50"/>
      <c r="D2611" s="50"/>
      <c r="E2611" s="50"/>
      <c r="F2611" s="50"/>
      <c r="G2611" s="50"/>
      <c r="H2611" s="71"/>
      <c r="I2611" s="50"/>
      <c r="J2611" s="50"/>
      <c r="K2611" s="50"/>
      <c r="L2611" s="71"/>
      <c r="M2611" s="50"/>
      <c r="N2611" s="50"/>
      <c r="O2611" s="50"/>
      <c r="P2611" s="50"/>
      <c r="Q2611" s="71"/>
      <c r="R2611" s="50"/>
      <c r="S2611" s="50"/>
      <c r="T2611" s="50"/>
    </row>
    <row r="2612" spans="1:20" s="5" customFormat="1">
      <c r="A2612" s="50"/>
      <c r="B2612" s="50"/>
      <c r="C2612" s="50"/>
      <c r="D2612" s="50"/>
      <c r="E2612" s="50"/>
      <c r="F2612" s="50"/>
      <c r="G2612" s="50"/>
      <c r="H2612" s="71"/>
      <c r="I2612" s="50"/>
      <c r="J2612" s="50"/>
      <c r="K2612" s="50"/>
      <c r="L2612" s="71"/>
      <c r="M2612" s="50"/>
      <c r="N2612" s="50"/>
      <c r="O2612" s="50"/>
      <c r="P2612" s="50"/>
      <c r="Q2612" s="71"/>
      <c r="R2612" s="50"/>
      <c r="S2612" s="50"/>
      <c r="T2612" s="50"/>
    </row>
    <row r="2613" spans="1:20" s="5" customFormat="1">
      <c r="A2613" s="50"/>
      <c r="B2613" s="50"/>
      <c r="C2613" s="50"/>
      <c r="D2613" s="50"/>
      <c r="E2613" s="50"/>
      <c r="F2613" s="50"/>
      <c r="G2613" s="50"/>
      <c r="H2613" s="71"/>
      <c r="I2613" s="50"/>
      <c r="J2613" s="50"/>
      <c r="K2613" s="50"/>
      <c r="L2613" s="71"/>
      <c r="M2613" s="50"/>
      <c r="N2613" s="50"/>
      <c r="O2613" s="50"/>
      <c r="P2613" s="50"/>
      <c r="Q2613" s="71"/>
      <c r="R2613" s="50"/>
      <c r="S2613" s="50"/>
      <c r="T2613" s="50"/>
    </row>
    <row r="2614" spans="1:20" s="5" customFormat="1">
      <c r="A2614" s="50"/>
      <c r="B2614" s="50"/>
      <c r="C2614" s="50"/>
      <c r="D2614" s="50"/>
      <c r="E2614" s="50"/>
      <c r="F2614" s="50"/>
      <c r="G2614" s="50"/>
      <c r="H2614" s="71"/>
      <c r="I2614" s="50"/>
      <c r="J2614" s="50"/>
      <c r="K2614" s="50"/>
      <c r="L2614" s="71"/>
      <c r="M2614" s="50"/>
      <c r="N2614" s="50"/>
      <c r="O2614" s="50"/>
      <c r="P2614" s="50"/>
      <c r="Q2614" s="71"/>
      <c r="R2614" s="50"/>
      <c r="S2614" s="50"/>
      <c r="T2614" s="50"/>
    </row>
    <row r="2615" spans="1:20" s="5" customFormat="1">
      <c r="A2615" s="50"/>
      <c r="B2615" s="50"/>
      <c r="C2615" s="50"/>
      <c r="D2615" s="50"/>
      <c r="E2615" s="50"/>
      <c r="F2615" s="50"/>
      <c r="G2615" s="50"/>
      <c r="H2615" s="71"/>
      <c r="I2615" s="50"/>
      <c r="J2615" s="50"/>
      <c r="K2615" s="50"/>
      <c r="L2615" s="71"/>
      <c r="M2615" s="50"/>
      <c r="N2615" s="50"/>
      <c r="O2615" s="50"/>
      <c r="P2615" s="50"/>
      <c r="Q2615" s="71"/>
      <c r="R2615" s="50"/>
      <c r="S2615" s="50"/>
      <c r="T2615" s="50"/>
    </row>
    <row r="2616" spans="1:20" s="5" customFormat="1">
      <c r="A2616" s="50"/>
      <c r="B2616" s="50"/>
      <c r="C2616" s="50"/>
      <c r="D2616" s="50"/>
      <c r="E2616" s="50"/>
      <c r="F2616" s="50"/>
      <c r="G2616" s="50"/>
      <c r="H2616" s="71"/>
      <c r="I2616" s="50"/>
      <c r="J2616" s="50"/>
      <c r="K2616" s="50"/>
      <c r="L2616" s="71"/>
      <c r="M2616" s="50"/>
      <c r="N2616" s="50"/>
      <c r="O2616" s="50"/>
      <c r="P2616" s="50"/>
      <c r="Q2616" s="71"/>
      <c r="R2616" s="50"/>
      <c r="S2616" s="50"/>
      <c r="T2616" s="50"/>
    </row>
    <row r="2617" spans="1:20" s="5" customFormat="1">
      <c r="A2617" s="50"/>
      <c r="B2617" s="50"/>
      <c r="C2617" s="50"/>
      <c r="D2617" s="50"/>
      <c r="E2617" s="50"/>
      <c r="F2617" s="50"/>
      <c r="G2617" s="50"/>
      <c r="H2617" s="71"/>
      <c r="I2617" s="50"/>
      <c r="J2617" s="50"/>
      <c r="K2617" s="50"/>
      <c r="L2617" s="71"/>
      <c r="M2617" s="50"/>
      <c r="N2617" s="50"/>
      <c r="O2617" s="50"/>
      <c r="P2617" s="50"/>
      <c r="Q2617" s="71"/>
      <c r="R2617" s="50"/>
      <c r="S2617" s="50"/>
      <c r="T2617" s="50"/>
    </row>
    <row r="2618" spans="1:20" s="5" customFormat="1">
      <c r="A2618" s="50"/>
      <c r="B2618" s="50"/>
      <c r="C2618" s="50"/>
      <c r="D2618" s="50"/>
      <c r="E2618" s="50"/>
      <c r="F2618" s="50"/>
      <c r="G2618" s="50"/>
      <c r="H2618" s="71"/>
      <c r="I2618" s="50"/>
      <c r="J2618" s="50"/>
      <c r="K2618" s="50"/>
      <c r="L2618" s="71"/>
      <c r="M2618" s="50"/>
      <c r="N2618" s="50"/>
      <c r="O2618" s="50"/>
      <c r="P2618" s="50"/>
      <c r="Q2618" s="71"/>
      <c r="R2618" s="50"/>
      <c r="S2618" s="50"/>
      <c r="T2618" s="50"/>
    </row>
    <row r="2619" spans="1:20" s="5" customFormat="1">
      <c r="A2619" s="50"/>
      <c r="B2619" s="50"/>
      <c r="C2619" s="50"/>
      <c r="D2619" s="50"/>
      <c r="E2619" s="50"/>
      <c r="F2619" s="50"/>
      <c r="G2619" s="50"/>
      <c r="H2619" s="71"/>
      <c r="I2619" s="50"/>
      <c r="J2619" s="50"/>
      <c r="K2619" s="50"/>
      <c r="L2619" s="71"/>
      <c r="M2619" s="50"/>
      <c r="N2619" s="50"/>
      <c r="O2619" s="50"/>
      <c r="P2619" s="50"/>
      <c r="Q2619" s="71"/>
      <c r="R2619" s="50"/>
      <c r="S2619" s="50"/>
      <c r="T2619" s="50"/>
    </row>
    <row r="2620" spans="1:20" s="5" customFormat="1">
      <c r="A2620" s="50"/>
      <c r="B2620" s="50"/>
      <c r="C2620" s="50"/>
      <c r="D2620" s="50"/>
      <c r="E2620" s="50"/>
      <c r="F2620" s="50"/>
      <c r="G2620" s="50"/>
      <c r="H2620" s="71"/>
      <c r="I2620" s="50"/>
      <c r="J2620" s="50"/>
      <c r="K2620" s="50"/>
      <c r="L2620" s="71"/>
      <c r="M2620" s="50"/>
      <c r="N2620" s="50"/>
      <c r="O2620" s="50"/>
      <c r="P2620" s="50"/>
      <c r="Q2620" s="71"/>
      <c r="R2620" s="50"/>
      <c r="S2620" s="50"/>
      <c r="T2620" s="50"/>
    </row>
    <row r="2621" spans="1:20" s="5" customFormat="1">
      <c r="A2621" s="50"/>
      <c r="B2621" s="50"/>
      <c r="C2621" s="50"/>
      <c r="D2621" s="50"/>
      <c r="E2621" s="50"/>
      <c r="F2621" s="50"/>
      <c r="G2621" s="50"/>
      <c r="H2621" s="71"/>
      <c r="I2621" s="50"/>
      <c r="J2621" s="50"/>
      <c r="K2621" s="50"/>
      <c r="L2621" s="71"/>
      <c r="M2621" s="50"/>
      <c r="N2621" s="50"/>
      <c r="O2621" s="50"/>
      <c r="P2621" s="50"/>
      <c r="Q2621" s="71"/>
      <c r="R2621" s="50"/>
      <c r="S2621" s="50"/>
      <c r="T2621" s="50"/>
    </row>
    <row r="2622" spans="1:20" s="5" customFormat="1">
      <c r="A2622" s="50"/>
      <c r="B2622" s="50"/>
      <c r="C2622" s="50"/>
      <c r="D2622" s="50"/>
      <c r="E2622" s="50"/>
      <c r="F2622" s="50"/>
      <c r="G2622" s="50"/>
      <c r="H2622" s="71"/>
      <c r="I2622" s="50"/>
      <c r="J2622" s="50"/>
      <c r="K2622" s="50"/>
      <c r="L2622" s="71"/>
      <c r="M2622" s="50"/>
      <c r="N2622" s="50"/>
      <c r="O2622" s="50"/>
      <c r="P2622" s="50"/>
      <c r="Q2622" s="71"/>
      <c r="R2622" s="50"/>
      <c r="S2622" s="50"/>
      <c r="T2622" s="50"/>
    </row>
    <row r="2623" spans="1:20" s="5" customFormat="1">
      <c r="A2623" s="50"/>
      <c r="B2623" s="50"/>
      <c r="C2623" s="50"/>
      <c r="D2623" s="50"/>
      <c r="E2623" s="50"/>
      <c r="F2623" s="50"/>
      <c r="G2623" s="50"/>
      <c r="H2623" s="71"/>
      <c r="I2623" s="50"/>
      <c r="J2623" s="50"/>
      <c r="K2623" s="50"/>
      <c r="L2623" s="71"/>
      <c r="M2623" s="50"/>
      <c r="N2623" s="50"/>
      <c r="O2623" s="50"/>
      <c r="P2623" s="50"/>
      <c r="Q2623" s="71"/>
      <c r="R2623" s="50"/>
      <c r="S2623" s="50"/>
      <c r="T2623" s="50"/>
    </row>
    <row r="2624" spans="1:20" s="5" customFormat="1">
      <c r="A2624" s="50"/>
      <c r="B2624" s="50"/>
      <c r="C2624" s="50"/>
      <c r="D2624" s="50"/>
      <c r="E2624" s="50"/>
      <c r="F2624" s="50"/>
      <c r="G2624" s="50"/>
      <c r="H2624" s="71"/>
      <c r="I2624" s="50"/>
      <c r="J2624" s="50"/>
      <c r="K2624" s="50"/>
      <c r="L2624" s="71"/>
      <c r="M2624" s="50"/>
      <c r="N2624" s="50"/>
      <c r="O2624" s="50"/>
      <c r="P2624" s="50"/>
      <c r="Q2624" s="71"/>
      <c r="R2624" s="50"/>
      <c r="S2624" s="50"/>
      <c r="T2624" s="50"/>
    </row>
    <row r="2625" spans="1:20" s="5" customFormat="1">
      <c r="A2625" s="50"/>
      <c r="B2625" s="50"/>
      <c r="C2625" s="50"/>
      <c r="D2625" s="50"/>
      <c r="E2625" s="50"/>
      <c r="F2625" s="50"/>
      <c r="G2625" s="50"/>
      <c r="H2625" s="71"/>
      <c r="I2625" s="50"/>
      <c r="J2625" s="50"/>
      <c r="K2625" s="50"/>
      <c r="L2625" s="71"/>
      <c r="M2625" s="50"/>
      <c r="N2625" s="50"/>
      <c r="O2625" s="50"/>
      <c r="P2625" s="50"/>
      <c r="Q2625" s="71"/>
      <c r="R2625" s="50"/>
      <c r="S2625" s="50"/>
      <c r="T2625" s="50"/>
    </row>
    <row r="2626" spans="1:20" s="5" customFormat="1">
      <c r="A2626" s="50"/>
      <c r="B2626" s="50"/>
      <c r="C2626" s="50"/>
      <c r="D2626" s="50"/>
      <c r="E2626" s="50"/>
      <c r="F2626" s="50"/>
      <c r="G2626" s="50"/>
      <c r="H2626" s="71"/>
      <c r="I2626" s="50"/>
      <c r="J2626" s="50"/>
      <c r="K2626" s="50"/>
      <c r="L2626" s="71"/>
      <c r="M2626" s="50"/>
      <c r="N2626" s="50"/>
      <c r="O2626" s="50"/>
      <c r="P2626" s="50"/>
      <c r="Q2626" s="71"/>
      <c r="R2626" s="50"/>
      <c r="S2626" s="50"/>
      <c r="T2626" s="50"/>
    </row>
    <row r="2627" spans="1:20" s="5" customFormat="1">
      <c r="A2627" s="50"/>
      <c r="B2627" s="50"/>
      <c r="C2627" s="50"/>
      <c r="D2627" s="50"/>
      <c r="E2627" s="50"/>
      <c r="F2627" s="50"/>
      <c r="G2627" s="50"/>
      <c r="H2627" s="71"/>
      <c r="I2627" s="50"/>
      <c r="J2627" s="50"/>
      <c r="K2627" s="50"/>
      <c r="L2627" s="71"/>
      <c r="M2627" s="50"/>
      <c r="N2627" s="50"/>
      <c r="O2627" s="50"/>
      <c r="P2627" s="50"/>
      <c r="Q2627" s="71"/>
      <c r="R2627" s="50"/>
      <c r="S2627" s="50"/>
      <c r="T2627" s="50"/>
    </row>
    <row r="2628" spans="1:20" s="5" customFormat="1">
      <c r="A2628" s="50"/>
      <c r="B2628" s="50"/>
      <c r="C2628" s="50"/>
      <c r="D2628" s="50"/>
      <c r="E2628" s="50"/>
      <c r="F2628" s="50"/>
      <c r="G2628" s="50"/>
      <c r="H2628" s="71"/>
      <c r="I2628" s="50"/>
      <c r="J2628" s="50"/>
      <c r="K2628" s="50"/>
      <c r="L2628" s="71"/>
      <c r="M2628" s="50"/>
      <c r="N2628" s="50"/>
      <c r="O2628" s="50"/>
      <c r="P2628" s="50"/>
      <c r="Q2628" s="71"/>
      <c r="R2628" s="50"/>
      <c r="S2628" s="50"/>
      <c r="T2628" s="50"/>
    </row>
    <row r="2629" spans="1:20" s="5" customFormat="1">
      <c r="A2629" s="50"/>
      <c r="B2629" s="50"/>
      <c r="C2629" s="50"/>
      <c r="D2629" s="50"/>
      <c r="E2629" s="50"/>
      <c r="F2629" s="50"/>
      <c r="G2629" s="50"/>
      <c r="H2629" s="71"/>
      <c r="I2629" s="50"/>
      <c r="J2629" s="50"/>
      <c r="K2629" s="50"/>
      <c r="L2629" s="71"/>
      <c r="M2629" s="50"/>
      <c r="N2629" s="50"/>
      <c r="O2629" s="50"/>
      <c r="P2629" s="50"/>
      <c r="Q2629" s="71"/>
      <c r="R2629" s="50"/>
      <c r="S2629" s="50"/>
      <c r="T2629" s="50"/>
    </row>
    <row r="2630" spans="1:20" s="5" customFormat="1">
      <c r="A2630" s="50"/>
      <c r="B2630" s="50"/>
      <c r="C2630" s="50"/>
      <c r="D2630" s="50"/>
      <c r="E2630" s="50"/>
      <c r="F2630" s="50"/>
      <c r="G2630" s="50"/>
      <c r="H2630" s="71"/>
      <c r="I2630" s="50"/>
      <c r="J2630" s="50"/>
      <c r="K2630" s="50"/>
      <c r="L2630" s="71"/>
      <c r="M2630" s="50"/>
      <c r="N2630" s="50"/>
      <c r="O2630" s="50"/>
      <c r="P2630" s="50"/>
      <c r="Q2630" s="71"/>
      <c r="R2630" s="50"/>
      <c r="S2630" s="50"/>
      <c r="T2630" s="50"/>
    </row>
    <row r="2631" spans="1:20" s="5" customFormat="1">
      <c r="A2631" s="50"/>
      <c r="B2631" s="50"/>
      <c r="C2631" s="50"/>
      <c r="D2631" s="50"/>
      <c r="E2631" s="50"/>
      <c r="F2631" s="50"/>
      <c r="G2631" s="50"/>
      <c r="H2631" s="71"/>
      <c r="I2631" s="50"/>
      <c r="J2631" s="50"/>
      <c r="K2631" s="50"/>
      <c r="L2631" s="71"/>
      <c r="M2631" s="50"/>
      <c r="N2631" s="50"/>
      <c r="O2631" s="50"/>
      <c r="P2631" s="50"/>
      <c r="Q2631" s="71"/>
      <c r="R2631" s="50"/>
      <c r="S2631" s="50"/>
      <c r="T2631" s="50"/>
    </row>
    <row r="2632" spans="1:20" s="5" customFormat="1">
      <c r="A2632" s="50"/>
      <c r="B2632" s="50"/>
      <c r="C2632" s="50"/>
      <c r="D2632" s="50"/>
      <c r="E2632" s="50"/>
      <c r="F2632" s="50"/>
      <c r="G2632" s="50"/>
      <c r="H2632" s="71"/>
      <c r="I2632" s="50"/>
      <c r="J2632" s="50"/>
      <c r="K2632" s="50"/>
      <c r="L2632" s="71"/>
      <c r="M2632" s="50"/>
      <c r="N2632" s="50"/>
      <c r="O2632" s="50"/>
      <c r="P2632" s="50"/>
      <c r="Q2632" s="71"/>
      <c r="R2632" s="50"/>
      <c r="S2632" s="50"/>
      <c r="T2632" s="50"/>
    </row>
    <row r="2633" spans="1:20" s="5" customFormat="1">
      <c r="A2633" s="50"/>
      <c r="B2633" s="50"/>
      <c r="C2633" s="50"/>
      <c r="D2633" s="50"/>
      <c r="E2633" s="50"/>
      <c r="F2633" s="50"/>
      <c r="G2633" s="50"/>
      <c r="H2633" s="71"/>
      <c r="I2633" s="50"/>
      <c r="J2633" s="50"/>
      <c r="K2633" s="50"/>
      <c r="L2633" s="71"/>
      <c r="M2633" s="50"/>
      <c r="N2633" s="50"/>
      <c r="O2633" s="50"/>
      <c r="P2633" s="50"/>
      <c r="Q2633" s="71"/>
      <c r="R2633" s="50"/>
      <c r="S2633" s="50"/>
      <c r="T2633" s="50"/>
    </row>
    <row r="2634" spans="1:20" s="5" customFormat="1">
      <c r="A2634" s="50"/>
      <c r="B2634" s="50"/>
      <c r="C2634" s="50"/>
      <c r="D2634" s="50"/>
      <c r="E2634" s="50"/>
      <c r="F2634" s="50"/>
      <c r="G2634" s="50"/>
      <c r="H2634" s="71"/>
      <c r="I2634" s="50"/>
      <c r="J2634" s="50"/>
      <c r="K2634" s="50"/>
      <c r="L2634" s="71"/>
      <c r="M2634" s="50"/>
      <c r="N2634" s="50"/>
      <c r="O2634" s="50"/>
      <c r="P2634" s="50"/>
      <c r="Q2634" s="71"/>
      <c r="R2634" s="50"/>
      <c r="S2634" s="50"/>
      <c r="T2634" s="50"/>
    </row>
    <row r="2635" spans="1:20" s="5" customFormat="1">
      <c r="A2635" s="50"/>
      <c r="B2635" s="50"/>
      <c r="C2635" s="50"/>
      <c r="D2635" s="50"/>
      <c r="E2635" s="50"/>
      <c r="F2635" s="50"/>
      <c r="G2635" s="50"/>
      <c r="H2635" s="71"/>
      <c r="I2635" s="50"/>
      <c r="J2635" s="50"/>
      <c r="K2635" s="50"/>
      <c r="L2635" s="71"/>
      <c r="M2635" s="50"/>
      <c r="N2635" s="50"/>
      <c r="O2635" s="50"/>
      <c r="P2635" s="50"/>
      <c r="Q2635" s="71"/>
      <c r="R2635" s="50"/>
      <c r="S2635" s="50"/>
      <c r="T2635" s="50"/>
    </row>
    <row r="2636" spans="1:20" s="5" customFormat="1">
      <c r="A2636" s="50"/>
      <c r="B2636" s="50"/>
      <c r="C2636" s="50"/>
      <c r="D2636" s="50"/>
      <c r="E2636" s="50"/>
      <c r="F2636" s="50"/>
      <c r="G2636" s="50"/>
      <c r="H2636" s="71"/>
      <c r="I2636" s="50"/>
      <c r="J2636" s="50"/>
      <c r="K2636" s="50"/>
      <c r="L2636" s="71"/>
      <c r="M2636" s="50"/>
      <c r="N2636" s="50"/>
      <c r="O2636" s="50"/>
      <c r="P2636" s="50"/>
      <c r="Q2636" s="71"/>
      <c r="R2636" s="50"/>
      <c r="S2636" s="50"/>
      <c r="T2636" s="50"/>
    </row>
    <row r="2637" spans="1:20" s="5" customFormat="1">
      <c r="A2637" s="50"/>
      <c r="B2637" s="50"/>
      <c r="C2637" s="50"/>
      <c r="D2637" s="50"/>
      <c r="E2637" s="50"/>
      <c r="F2637" s="50"/>
      <c r="G2637" s="50"/>
      <c r="H2637" s="71"/>
      <c r="I2637" s="50"/>
      <c r="J2637" s="50"/>
      <c r="K2637" s="50"/>
      <c r="L2637" s="71"/>
      <c r="M2637" s="50"/>
      <c r="N2637" s="50"/>
      <c r="O2637" s="50"/>
      <c r="P2637" s="50"/>
      <c r="Q2637" s="71"/>
      <c r="R2637" s="50"/>
      <c r="S2637" s="50"/>
      <c r="T2637" s="50"/>
    </row>
    <row r="2638" spans="1:20" s="5" customFormat="1">
      <c r="A2638" s="50"/>
      <c r="B2638" s="50"/>
      <c r="C2638" s="50"/>
      <c r="D2638" s="50"/>
      <c r="E2638" s="50"/>
      <c r="F2638" s="50"/>
      <c r="G2638" s="50"/>
      <c r="H2638" s="71"/>
      <c r="I2638" s="50"/>
      <c r="J2638" s="50"/>
      <c r="K2638" s="50"/>
      <c r="L2638" s="71"/>
      <c r="M2638" s="50"/>
      <c r="N2638" s="50"/>
      <c r="O2638" s="50"/>
      <c r="P2638" s="50"/>
      <c r="Q2638" s="71"/>
      <c r="R2638" s="50"/>
      <c r="S2638" s="50"/>
      <c r="T2638" s="50"/>
    </row>
    <row r="2639" spans="1:20" s="5" customFormat="1">
      <c r="A2639" s="50"/>
      <c r="B2639" s="50"/>
      <c r="C2639" s="50"/>
      <c r="D2639" s="50"/>
      <c r="E2639" s="50"/>
      <c r="F2639" s="50"/>
      <c r="G2639" s="50"/>
      <c r="H2639" s="71"/>
      <c r="I2639" s="50"/>
      <c r="J2639" s="50"/>
      <c r="K2639" s="50"/>
      <c r="L2639" s="71"/>
      <c r="M2639" s="50"/>
      <c r="N2639" s="50"/>
      <c r="O2639" s="50"/>
      <c r="P2639" s="50"/>
      <c r="Q2639" s="71"/>
      <c r="R2639" s="50"/>
      <c r="S2639" s="50"/>
      <c r="T2639" s="50"/>
    </row>
    <row r="2640" spans="1:20" s="5" customFormat="1">
      <c r="A2640" s="50"/>
      <c r="B2640" s="50"/>
      <c r="C2640" s="50"/>
      <c r="D2640" s="50"/>
      <c r="E2640" s="50"/>
      <c r="F2640" s="50"/>
      <c r="G2640" s="50"/>
      <c r="H2640" s="71"/>
      <c r="I2640" s="50"/>
      <c r="J2640" s="50"/>
      <c r="K2640" s="50"/>
      <c r="L2640" s="71"/>
      <c r="M2640" s="50"/>
      <c r="N2640" s="50"/>
      <c r="O2640" s="50"/>
      <c r="P2640" s="50"/>
      <c r="Q2640" s="71"/>
      <c r="R2640" s="50"/>
      <c r="S2640" s="50"/>
      <c r="T2640" s="50"/>
    </row>
    <row r="2641" spans="1:20" s="5" customFormat="1">
      <c r="A2641" s="50"/>
      <c r="B2641" s="50"/>
      <c r="C2641" s="50"/>
      <c r="D2641" s="50"/>
      <c r="E2641" s="50"/>
      <c r="F2641" s="50"/>
      <c r="G2641" s="50"/>
      <c r="H2641" s="71"/>
      <c r="I2641" s="50"/>
      <c r="J2641" s="50"/>
      <c r="K2641" s="50"/>
      <c r="L2641" s="71"/>
      <c r="M2641" s="50"/>
      <c r="N2641" s="50"/>
      <c r="O2641" s="50"/>
      <c r="P2641" s="50"/>
      <c r="Q2641" s="71"/>
      <c r="R2641" s="50"/>
      <c r="S2641" s="50"/>
      <c r="T2641" s="50"/>
    </row>
    <row r="2642" spans="1:20" s="5" customFormat="1">
      <c r="A2642" s="50"/>
      <c r="B2642" s="50"/>
      <c r="C2642" s="50"/>
      <c r="D2642" s="50"/>
      <c r="E2642" s="50"/>
      <c r="F2642" s="50"/>
      <c r="G2642" s="50"/>
      <c r="H2642" s="71"/>
      <c r="I2642" s="50"/>
      <c r="J2642" s="50"/>
      <c r="K2642" s="50"/>
      <c r="L2642" s="71"/>
      <c r="M2642" s="50"/>
      <c r="N2642" s="50"/>
      <c r="O2642" s="50"/>
      <c r="P2642" s="50"/>
      <c r="Q2642" s="71"/>
      <c r="R2642" s="50"/>
      <c r="S2642" s="50"/>
      <c r="T2642" s="50"/>
    </row>
    <row r="2643" spans="1:20" s="5" customFormat="1">
      <c r="A2643" s="50"/>
      <c r="B2643" s="50"/>
      <c r="C2643" s="50"/>
      <c r="D2643" s="50"/>
      <c r="E2643" s="50"/>
      <c r="F2643" s="50"/>
      <c r="G2643" s="50"/>
      <c r="H2643" s="71"/>
      <c r="I2643" s="50"/>
      <c r="J2643" s="50"/>
      <c r="K2643" s="50"/>
      <c r="L2643" s="71"/>
      <c r="M2643" s="50"/>
      <c r="N2643" s="50"/>
      <c r="O2643" s="50"/>
      <c r="P2643" s="50"/>
      <c r="Q2643" s="71"/>
      <c r="R2643" s="50"/>
      <c r="S2643" s="50"/>
      <c r="T2643" s="50"/>
    </row>
    <row r="2644" spans="1:20" s="5" customFormat="1">
      <c r="A2644" s="50"/>
      <c r="B2644" s="50"/>
      <c r="C2644" s="50"/>
      <c r="D2644" s="50"/>
      <c r="E2644" s="50"/>
      <c r="F2644" s="50"/>
      <c r="G2644" s="50"/>
      <c r="H2644" s="71"/>
      <c r="I2644" s="50"/>
      <c r="J2644" s="50"/>
      <c r="K2644" s="50"/>
      <c r="L2644" s="71"/>
      <c r="M2644" s="50"/>
      <c r="N2644" s="50"/>
      <c r="O2644" s="50"/>
      <c r="P2644" s="50"/>
      <c r="Q2644" s="71"/>
      <c r="R2644" s="50"/>
      <c r="S2644" s="50"/>
      <c r="T2644" s="50"/>
    </row>
    <row r="2645" spans="1:20" s="5" customFormat="1">
      <c r="A2645" s="50"/>
      <c r="B2645" s="50"/>
      <c r="C2645" s="50"/>
      <c r="D2645" s="50"/>
      <c r="E2645" s="50"/>
      <c r="F2645" s="50"/>
      <c r="G2645" s="50"/>
      <c r="H2645" s="71"/>
      <c r="I2645" s="50"/>
      <c r="J2645" s="50"/>
      <c r="K2645" s="50"/>
      <c r="L2645" s="71"/>
      <c r="M2645" s="50"/>
      <c r="N2645" s="50"/>
      <c r="O2645" s="50"/>
      <c r="P2645" s="50"/>
      <c r="Q2645" s="71"/>
      <c r="R2645" s="50"/>
      <c r="S2645" s="50"/>
      <c r="T2645" s="50"/>
    </row>
    <row r="2646" spans="1:20" s="5" customFormat="1">
      <c r="A2646" s="50"/>
      <c r="B2646" s="50"/>
      <c r="C2646" s="50"/>
      <c r="D2646" s="50"/>
      <c r="E2646" s="50"/>
      <c r="F2646" s="50"/>
      <c r="G2646" s="50"/>
      <c r="H2646" s="71"/>
      <c r="I2646" s="50"/>
      <c r="J2646" s="50"/>
      <c r="K2646" s="50"/>
      <c r="L2646" s="71"/>
      <c r="M2646" s="50"/>
      <c r="N2646" s="50"/>
      <c r="O2646" s="50"/>
      <c r="P2646" s="50"/>
      <c r="Q2646" s="71"/>
      <c r="R2646" s="50"/>
      <c r="S2646" s="50"/>
      <c r="T2646" s="50"/>
    </row>
    <row r="2647" spans="1:20" s="5" customFormat="1">
      <c r="A2647" s="50"/>
      <c r="B2647" s="50"/>
      <c r="C2647" s="50"/>
      <c r="D2647" s="50"/>
      <c r="E2647" s="50"/>
      <c r="F2647" s="50"/>
      <c r="G2647" s="50"/>
      <c r="H2647" s="71"/>
      <c r="I2647" s="50"/>
      <c r="J2647" s="50"/>
      <c r="K2647" s="50"/>
      <c r="L2647" s="71"/>
      <c r="M2647" s="50"/>
      <c r="N2647" s="50"/>
      <c r="O2647" s="50"/>
      <c r="P2647" s="50"/>
      <c r="Q2647" s="71"/>
      <c r="R2647" s="50"/>
      <c r="S2647" s="50"/>
      <c r="T2647" s="50"/>
    </row>
    <row r="2648" spans="1:20" s="5" customFormat="1">
      <c r="A2648" s="50"/>
      <c r="B2648" s="50"/>
      <c r="C2648" s="50"/>
      <c r="D2648" s="50"/>
      <c r="E2648" s="50"/>
      <c r="F2648" s="50"/>
      <c r="G2648" s="50"/>
      <c r="H2648" s="71"/>
      <c r="I2648" s="50"/>
      <c r="J2648" s="50"/>
      <c r="K2648" s="50"/>
      <c r="L2648" s="71"/>
      <c r="M2648" s="50"/>
      <c r="N2648" s="50"/>
      <c r="O2648" s="50"/>
      <c r="P2648" s="50"/>
      <c r="Q2648" s="71"/>
      <c r="R2648" s="50"/>
      <c r="S2648" s="50"/>
      <c r="T2648" s="50"/>
    </row>
    <row r="2649" spans="1:20" s="5" customFormat="1">
      <c r="A2649" s="50"/>
      <c r="B2649" s="50"/>
      <c r="C2649" s="50"/>
      <c r="D2649" s="50"/>
      <c r="E2649" s="50"/>
      <c r="F2649" s="50"/>
      <c r="G2649" s="50"/>
      <c r="H2649" s="71"/>
      <c r="I2649" s="50"/>
      <c r="J2649" s="50"/>
      <c r="K2649" s="50"/>
      <c r="L2649" s="71"/>
      <c r="M2649" s="50"/>
      <c r="N2649" s="50"/>
      <c r="O2649" s="50"/>
      <c r="P2649" s="50"/>
      <c r="Q2649" s="71"/>
      <c r="R2649" s="50"/>
      <c r="S2649" s="50"/>
      <c r="T2649" s="50"/>
    </row>
    <row r="2650" spans="1:20" s="5" customFormat="1">
      <c r="A2650" s="50"/>
      <c r="B2650" s="50"/>
      <c r="C2650" s="50"/>
      <c r="D2650" s="50"/>
      <c r="E2650" s="50"/>
      <c r="F2650" s="50"/>
      <c r="G2650" s="50"/>
      <c r="H2650" s="71"/>
      <c r="I2650" s="50"/>
      <c r="J2650" s="50"/>
      <c r="K2650" s="50"/>
      <c r="L2650" s="71"/>
      <c r="M2650" s="50"/>
      <c r="N2650" s="50"/>
      <c r="O2650" s="50"/>
      <c r="P2650" s="50"/>
      <c r="Q2650" s="71"/>
      <c r="R2650" s="50"/>
      <c r="S2650" s="50"/>
      <c r="T2650" s="50"/>
    </row>
    <row r="2651" spans="1:20" s="5" customFormat="1">
      <c r="A2651" s="50"/>
      <c r="B2651" s="50"/>
      <c r="C2651" s="50"/>
      <c r="D2651" s="50"/>
      <c r="E2651" s="50"/>
      <c r="F2651" s="50"/>
      <c r="G2651" s="50"/>
      <c r="H2651" s="71"/>
      <c r="I2651" s="50"/>
      <c r="J2651" s="50"/>
      <c r="K2651" s="50"/>
      <c r="L2651" s="71"/>
      <c r="M2651" s="50"/>
      <c r="N2651" s="50"/>
      <c r="O2651" s="50"/>
      <c r="P2651" s="50"/>
      <c r="Q2651" s="71"/>
      <c r="R2651" s="50"/>
      <c r="S2651" s="50"/>
      <c r="T26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B5"/>
  <sheetViews>
    <sheetView workbookViewId="0">
      <selection sqref="A1:AB5"/>
    </sheetView>
  </sheetViews>
  <sheetFormatPr defaultColWidth="11.42578125" defaultRowHeight="15"/>
  <cols>
    <col min="1" max="1" width="17" customWidth="1"/>
    <col min="3" max="3" width="15.7109375" customWidth="1"/>
    <col min="5" max="5" width="18.5703125" customWidth="1"/>
    <col min="6" max="6" width="14.28515625" customWidth="1"/>
    <col min="7" max="7" width="27" customWidth="1"/>
    <col min="8" max="8" width="17.42578125" customWidth="1"/>
    <col min="9" max="9" width="22" customWidth="1"/>
    <col min="10" max="10" width="12.7109375" customWidth="1"/>
    <col min="11" max="11" width="19.85546875" customWidth="1"/>
    <col min="12" max="12" width="15.5703125" customWidth="1"/>
    <col min="13" max="13" width="14.140625" customWidth="1"/>
    <col min="14" max="14" width="16.140625" customWidth="1"/>
    <col min="15" max="15" width="13.28515625" customWidth="1"/>
    <col min="16" max="16" width="18.140625" customWidth="1"/>
    <col min="17" max="17" width="17.7109375" customWidth="1"/>
    <col min="18" max="18" width="16.28515625" customWidth="1"/>
    <col min="19" max="19" width="13.140625" customWidth="1"/>
    <col min="21" max="21" width="16" customWidth="1"/>
    <col min="22" max="22" width="18.7109375" customWidth="1"/>
    <col min="23" max="23" width="19.28515625" customWidth="1"/>
    <col min="25" max="25" width="19.42578125" customWidth="1"/>
    <col min="26" max="26" width="13.140625" customWidth="1"/>
    <col min="27" max="27" width="18.85546875" customWidth="1"/>
  </cols>
  <sheetData>
    <row r="1" spans="1:28">
      <c r="A1" t="s">
        <v>452</v>
      </c>
      <c r="B1" t="s">
        <v>1</v>
      </c>
      <c r="C1" t="s">
        <v>2</v>
      </c>
      <c r="D1" t="s">
        <v>286</v>
      </c>
      <c r="E1" t="s">
        <v>285</v>
      </c>
      <c r="F1" t="s">
        <v>3</v>
      </c>
      <c r="G1" t="s">
        <v>0</v>
      </c>
      <c r="H1" t="s">
        <v>4</v>
      </c>
      <c r="I1" t="s">
        <v>287</v>
      </c>
      <c r="J1" t="s">
        <v>5</v>
      </c>
      <c r="K1" t="s">
        <v>6</v>
      </c>
      <c r="L1" t="s">
        <v>288</v>
      </c>
      <c r="M1" t="s">
        <v>8</v>
      </c>
      <c r="N1" t="s">
        <v>7</v>
      </c>
      <c r="O1" t="s">
        <v>342</v>
      </c>
      <c r="P1" t="s">
        <v>346</v>
      </c>
      <c r="Q1" t="s">
        <v>347</v>
      </c>
      <c r="R1" t="s">
        <v>348</v>
      </c>
      <c r="S1" t="s">
        <v>380</v>
      </c>
      <c r="T1" t="s">
        <v>292</v>
      </c>
      <c r="U1" t="s">
        <v>283</v>
      </c>
      <c r="V1" t="s">
        <v>358</v>
      </c>
      <c r="W1" t="s">
        <v>355</v>
      </c>
      <c r="X1" t="s">
        <v>356</v>
      </c>
      <c r="Y1" t="s">
        <v>360</v>
      </c>
      <c r="Z1" t="s">
        <v>357</v>
      </c>
      <c r="AA1" t="s">
        <v>524</v>
      </c>
      <c r="AB1" t="s">
        <v>523</v>
      </c>
    </row>
    <row r="2" spans="1:28">
      <c r="A2" t="s">
        <v>1238</v>
      </c>
      <c r="B2" s="96">
        <v>42796</v>
      </c>
      <c r="C2" t="s">
        <v>1229</v>
      </c>
      <c r="D2" t="s">
        <v>1235</v>
      </c>
      <c r="E2" t="s">
        <v>1230</v>
      </c>
      <c r="F2">
        <v>5</v>
      </c>
      <c r="G2" t="s">
        <v>9</v>
      </c>
      <c r="H2">
        <v>5</v>
      </c>
      <c r="I2" t="s">
        <v>1239</v>
      </c>
      <c r="J2" t="s">
        <v>23</v>
      </c>
      <c r="K2" t="s">
        <v>1231</v>
      </c>
      <c r="M2" t="s">
        <v>256</v>
      </c>
      <c r="N2">
        <v>900129262</v>
      </c>
      <c r="O2">
        <v>5764706</v>
      </c>
      <c r="Q2" t="s">
        <v>1246</v>
      </c>
      <c r="R2">
        <v>0</v>
      </c>
      <c r="S2" t="s">
        <v>1247</v>
      </c>
      <c r="T2" t="s">
        <v>306</v>
      </c>
      <c r="U2">
        <v>7</v>
      </c>
      <c r="V2">
        <v>5</v>
      </c>
      <c r="W2">
        <v>28823530</v>
      </c>
      <c r="X2" t="s">
        <v>1248</v>
      </c>
      <c r="Y2">
        <v>2</v>
      </c>
      <c r="Z2" t="s">
        <v>1249</v>
      </c>
      <c r="AA2" t="s">
        <v>362</v>
      </c>
      <c r="AB2" t="s">
        <v>364</v>
      </c>
    </row>
    <row r="3" spans="1:28">
      <c r="A3" t="s">
        <v>1240</v>
      </c>
      <c r="B3" s="96">
        <v>42796</v>
      </c>
      <c r="C3" t="s">
        <v>1229</v>
      </c>
      <c r="D3" t="s">
        <v>1235</v>
      </c>
      <c r="E3" t="s">
        <v>1230</v>
      </c>
      <c r="F3">
        <v>1</v>
      </c>
      <c r="G3" t="s">
        <v>9</v>
      </c>
      <c r="H3">
        <v>1</v>
      </c>
      <c r="I3" t="s">
        <v>1241</v>
      </c>
      <c r="J3" t="s">
        <v>1232</v>
      </c>
      <c r="K3" t="s">
        <v>353</v>
      </c>
      <c r="M3" t="s">
        <v>29</v>
      </c>
      <c r="N3">
        <v>900129262</v>
      </c>
      <c r="O3">
        <v>5873950</v>
      </c>
      <c r="Q3" t="s">
        <v>1246</v>
      </c>
      <c r="R3">
        <v>0</v>
      </c>
      <c r="S3" t="s">
        <v>1247</v>
      </c>
      <c r="T3" t="s">
        <v>306</v>
      </c>
      <c r="U3">
        <v>27</v>
      </c>
      <c r="W3">
        <v>0</v>
      </c>
      <c r="Z3" t="s">
        <v>1250</v>
      </c>
      <c r="AA3" t="e">
        <v>#N/A</v>
      </c>
      <c r="AB3" t="s">
        <v>1245</v>
      </c>
    </row>
    <row r="4" spans="1:28">
      <c r="A4" t="s">
        <v>1238</v>
      </c>
      <c r="B4" s="96">
        <v>42796</v>
      </c>
      <c r="C4" t="s">
        <v>1229</v>
      </c>
      <c r="D4" t="s">
        <v>1235</v>
      </c>
      <c r="E4" t="s">
        <v>1230</v>
      </c>
      <c r="F4">
        <v>8</v>
      </c>
      <c r="G4" t="s">
        <v>9</v>
      </c>
      <c r="H4">
        <v>8</v>
      </c>
      <c r="I4" t="s">
        <v>1239</v>
      </c>
      <c r="J4" t="s">
        <v>1232</v>
      </c>
      <c r="K4" t="s">
        <v>353</v>
      </c>
      <c r="M4" t="s">
        <v>256</v>
      </c>
      <c r="N4">
        <v>900129262</v>
      </c>
      <c r="O4">
        <v>5873950</v>
      </c>
      <c r="Q4" t="s">
        <v>1246</v>
      </c>
      <c r="R4">
        <v>0</v>
      </c>
      <c r="S4" t="s">
        <v>1247</v>
      </c>
      <c r="T4" t="s">
        <v>306</v>
      </c>
      <c r="U4">
        <v>27</v>
      </c>
      <c r="V4">
        <v>8</v>
      </c>
      <c r="W4">
        <v>46991600</v>
      </c>
      <c r="X4" t="s">
        <v>1248</v>
      </c>
      <c r="Y4">
        <v>2</v>
      </c>
      <c r="Z4" t="s">
        <v>1250</v>
      </c>
      <c r="AA4" t="s">
        <v>362</v>
      </c>
      <c r="AB4" t="s">
        <v>364</v>
      </c>
    </row>
    <row r="5" spans="1:28">
      <c r="A5" t="s">
        <v>1236</v>
      </c>
      <c r="B5" s="96">
        <v>42796</v>
      </c>
      <c r="C5" t="s">
        <v>1229</v>
      </c>
      <c r="D5" t="s">
        <v>1235</v>
      </c>
      <c r="E5" t="s">
        <v>1230</v>
      </c>
      <c r="F5">
        <v>10</v>
      </c>
      <c r="G5" t="s">
        <v>37</v>
      </c>
      <c r="H5">
        <v>10</v>
      </c>
      <c r="I5" t="s">
        <v>1237</v>
      </c>
      <c r="J5" t="s">
        <v>1232</v>
      </c>
      <c r="K5" t="s">
        <v>353</v>
      </c>
      <c r="M5" t="s">
        <v>148</v>
      </c>
      <c r="N5">
        <v>890705341</v>
      </c>
      <c r="O5">
        <v>5873950</v>
      </c>
      <c r="Q5">
        <v>103800000</v>
      </c>
      <c r="R5">
        <v>0</v>
      </c>
      <c r="S5" t="s">
        <v>1247</v>
      </c>
      <c r="T5" t="s">
        <v>306</v>
      </c>
      <c r="U5">
        <v>27</v>
      </c>
      <c r="V5">
        <v>10</v>
      </c>
      <c r="W5">
        <v>58739500</v>
      </c>
      <c r="X5" t="s">
        <v>1248</v>
      </c>
      <c r="Y5">
        <v>1</v>
      </c>
      <c r="Z5" t="s">
        <v>1250</v>
      </c>
      <c r="AA5" t="s">
        <v>362</v>
      </c>
      <c r="AB5" t="s">
        <v>364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A1:AR213"/>
  <sheetViews>
    <sheetView zoomScaleNormal="100" workbookViewId="0">
      <selection activeCell="F6" sqref="F6:G200"/>
    </sheetView>
  </sheetViews>
  <sheetFormatPr defaultColWidth="11.42578125" defaultRowHeight="15"/>
  <cols>
    <col min="1" max="1" width="46.42578125" bestFit="1" customWidth="1"/>
    <col min="2" max="2" width="18.85546875" bestFit="1" customWidth="1"/>
    <col min="3" max="3" width="20.42578125" bestFit="1" customWidth="1"/>
    <col min="4" max="4" width="17.42578125" bestFit="1" customWidth="1"/>
    <col min="5" max="5" width="19.140625" bestFit="1" customWidth="1"/>
    <col min="6" max="6" width="22.140625" bestFit="1" customWidth="1"/>
    <col min="7" max="7" width="22" style="5" customWidth="1"/>
    <col min="8" max="44" width="11.42578125" style="5"/>
  </cols>
  <sheetData>
    <row r="1" spans="1:6" s="5" customFormat="1">
      <c r="A1"/>
      <c r="B1"/>
    </row>
    <row r="2" spans="1:6" s="5" customFormat="1">
      <c r="A2"/>
      <c r="B2"/>
    </row>
    <row r="3" spans="1:6" s="5" customFormat="1">
      <c r="A3" s="79" t="s">
        <v>283</v>
      </c>
      <c r="B3" s="177" t="s">
        <v>1997</v>
      </c>
    </row>
    <row r="4" spans="1:6" s="5" customFormat="1">
      <c r="A4" s="21" t="s">
        <v>380</v>
      </c>
      <c r="B4" s="177" t="s">
        <v>1247</v>
      </c>
    </row>
    <row r="5" spans="1:6" s="5" customFormat="1"/>
    <row r="6" spans="1:6">
      <c r="A6" s="76" t="s">
        <v>1995</v>
      </c>
      <c r="B6" s="76" t="s">
        <v>265</v>
      </c>
      <c r="C6" s="76" t="s">
        <v>359</v>
      </c>
      <c r="D6" s="76" t="s">
        <v>351</v>
      </c>
      <c r="E6" s="76" t="s">
        <v>349</v>
      </c>
      <c r="F6" s="77" t="s">
        <v>350</v>
      </c>
    </row>
    <row r="7" spans="1:6">
      <c r="A7" s="22" t="s">
        <v>295</v>
      </c>
      <c r="B7" s="23">
        <v>24</v>
      </c>
      <c r="C7" s="23">
        <v>2</v>
      </c>
      <c r="D7" s="23">
        <v>160</v>
      </c>
      <c r="E7" s="6">
        <v>28230252</v>
      </c>
      <c r="F7" s="6">
        <v>0</v>
      </c>
    </row>
    <row r="8" spans="1:6">
      <c r="A8" s="22" t="s">
        <v>313</v>
      </c>
      <c r="B8" s="23">
        <v>19</v>
      </c>
      <c r="C8" s="23"/>
      <c r="D8" s="23">
        <v>160</v>
      </c>
      <c r="E8" s="6">
        <v>0</v>
      </c>
      <c r="F8" s="6">
        <v>0</v>
      </c>
    </row>
    <row r="9" spans="1:6">
      <c r="A9" s="22" t="s">
        <v>1947</v>
      </c>
      <c r="B9" s="23">
        <v>1</v>
      </c>
      <c r="C9" s="23"/>
      <c r="D9" s="23">
        <v>160</v>
      </c>
      <c r="E9" s="6">
        <v>5845363</v>
      </c>
      <c r="F9" s="6">
        <v>0</v>
      </c>
    </row>
    <row r="10" spans="1:6">
      <c r="A10" s="22" t="s">
        <v>303</v>
      </c>
      <c r="B10" s="23"/>
      <c r="C10" s="23"/>
      <c r="D10" s="23"/>
      <c r="E10" s="6"/>
      <c r="F10" s="6"/>
    </row>
    <row r="11" spans="1:6">
      <c r="A11" s="171" t="s">
        <v>46</v>
      </c>
      <c r="B11" s="23"/>
      <c r="C11" s="23"/>
      <c r="D11" s="23"/>
      <c r="E11" s="6"/>
      <c r="F11" s="6"/>
    </row>
    <row r="12" spans="1:6">
      <c r="A12" s="181" t="s">
        <v>10</v>
      </c>
      <c r="B12" s="23">
        <v>1</v>
      </c>
      <c r="C12" s="23"/>
      <c r="D12" s="23">
        <v>16</v>
      </c>
      <c r="E12" s="6">
        <v>0</v>
      </c>
      <c r="F12" s="6">
        <v>51964641</v>
      </c>
    </row>
    <row r="13" spans="1:6">
      <c r="A13" s="181" t="s">
        <v>1437</v>
      </c>
      <c r="B13" s="23"/>
      <c r="C13" s="23"/>
      <c r="D13" s="23"/>
      <c r="E13" s="6"/>
      <c r="F13" s="6"/>
    </row>
    <row r="14" spans="1:6">
      <c r="A14" s="182" t="s">
        <v>16</v>
      </c>
      <c r="B14" s="23">
        <v>2</v>
      </c>
      <c r="C14" s="23"/>
      <c r="D14" s="23">
        <v>160</v>
      </c>
      <c r="E14" s="6">
        <v>0</v>
      </c>
      <c r="F14" s="6">
        <v>51964641</v>
      </c>
    </row>
    <row r="15" spans="1:6">
      <c r="A15" s="171" t="s">
        <v>43</v>
      </c>
      <c r="B15" s="23">
        <v>102</v>
      </c>
      <c r="C15" s="23">
        <v>13</v>
      </c>
      <c r="D15" s="23">
        <v>160</v>
      </c>
      <c r="E15" s="6">
        <v>548212607</v>
      </c>
      <c r="F15" s="6">
        <v>0</v>
      </c>
    </row>
    <row r="16" spans="1:6">
      <c r="A16" s="22" t="s">
        <v>1948</v>
      </c>
      <c r="B16" s="23">
        <v>10</v>
      </c>
      <c r="C16" s="23">
        <v>10</v>
      </c>
      <c r="D16" s="23">
        <v>160</v>
      </c>
      <c r="E16" s="6">
        <v>548212607</v>
      </c>
      <c r="F16" s="6">
        <v>0</v>
      </c>
    </row>
    <row r="17" spans="1:6">
      <c r="A17" s="22" t="s">
        <v>1949</v>
      </c>
      <c r="B17" s="23"/>
      <c r="C17" s="23"/>
      <c r="D17" s="23"/>
      <c r="E17" s="6"/>
      <c r="F17" s="6"/>
    </row>
    <row r="18" spans="1:6">
      <c r="A18" s="171" t="s">
        <v>223</v>
      </c>
      <c r="B18" s="23">
        <v>14</v>
      </c>
      <c r="C18" s="23">
        <v>3</v>
      </c>
      <c r="D18" s="23">
        <v>160</v>
      </c>
      <c r="E18" s="6">
        <v>11200000</v>
      </c>
      <c r="F18" s="6">
        <v>0</v>
      </c>
    </row>
    <row r="19" spans="1:6">
      <c r="A19" s="171" t="s">
        <v>43</v>
      </c>
      <c r="B19" s="23">
        <v>11</v>
      </c>
      <c r="C19" s="23"/>
      <c r="D19" s="23">
        <v>160</v>
      </c>
      <c r="E19" s="6">
        <v>548212607</v>
      </c>
      <c r="F19" s="6">
        <v>0</v>
      </c>
    </row>
    <row r="20" spans="1:6">
      <c r="A20" s="171" t="s">
        <v>215</v>
      </c>
      <c r="B20" s="23">
        <v>6</v>
      </c>
      <c r="C20" s="23"/>
      <c r="D20" s="23">
        <v>135</v>
      </c>
      <c r="E20" s="6">
        <v>252031088</v>
      </c>
      <c r="F20" s="6">
        <v>0</v>
      </c>
    </row>
    <row r="21" spans="1:6">
      <c r="A21" s="22" t="s">
        <v>1950</v>
      </c>
      <c r="B21" s="23">
        <v>12</v>
      </c>
      <c r="C21" s="23"/>
      <c r="D21" s="23">
        <v>135</v>
      </c>
      <c r="E21" s="6">
        <v>16259248</v>
      </c>
      <c r="F21" s="6">
        <v>8544857</v>
      </c>
    </row>
    <row r="22" spans="1:6">
      <c r="A22" s="22" t="s">
        <v>1951</v>
      </c>
      <c r="B22" s="23">
        <v>7</v>
      </c>
      <c r="C22" s="23"/>
      <c r="D22" s="23">
        <v>60</v>
      </c>
      <c r="E22" s="6">
        <v>7721577</v>
      </c>
      <c r="F22" s="6">
        <v>7000000</v>
      </c>
    </row>
    <row r="23" spans="1:6">
      <c r="A23" s="175" t="s">
        <v>1267</v>
      </c>
      <c r="B23" s="23">
        <v>1</v>
      </c>
      <c r="C23" s="23"/>
      <c r="D23" s="23">
        <v>71</v>
      </c>
      <c r="E23" s="6">
        <v>0</v>
      </c>
      <c r="F23" s="6">
        <v>7000000</v>
      </c>
    </row>
    <row r="24" spans="1:6">
      <c r="A24" s="175" t="s">
        <v>1952</v>
      </c>
      <c r="B24" s="23">
        <v>13</v>
      </c>
      <c r="C24" s="23">
        <v>6</v>
      </c>
      <c r="D24" s="23">
        <v>160</v>
      </c>
      <c r="E24" s="6">
        <v>0</v>
      </c>
      <c r="F24" s="6">
        <v>7000000</v>
      </c>
    </row>
    <row r="25" spans="1:6">
      <c r="A25" s="175" t="s">
        <v>1254</v>
      </c>
      <c r="B25" s="23"/>
      <c r="C25" s="23"/>
      <c r="D25" s="23"/>
      <c r="E25" s="6"/>
      <c r="F25" s="6"/>
    </row>
    <row r="26" spans="1:6">
      <c r="A26" s="180" t="s">
        <v>180</v>
      </c>
      <c r="B26" s="23">
        <v>4</v>
      </c>
      <c r="C26" s="23">
        <v>2</v>
      </c>
      <c r="D26" s="23">
        <v>135</v>
      </c>
      <c r="E26" s="6">
        <v>8577107</v>
      </c>
      <c r="F26" s="6">
        <v>0</v>
      </c>
    </row>
    <row r="27" spans="1:6" s="5" customFormat="1">
      <c r="A27" s="180" t="s">
        <v>89</v>
      </c>
      <c r="B27" s="23">
        <v>6</v>
      </c>
      <c r="C27" s="23">
        <v>3</v>
      </c>
      <c r="D27" s="23">
        <v>160</v>
      </c>
      <c r="E27" s="6">
        <v>10399677</v>
      </c>
      <c r="F27" s="6">
        <v>0</v>
      </c>
    </row>
    <row r="28" spans="1:6" s="5" customFormat="1">
      <c r="A28" s="171" t="s">
        <v>178</v>
      </c>
      <c r="B28" s="23">
        <v>29</v>
      </c>
      <c r="C28" s="23"/>
      <c r="D28" s="23">
        <v>135</v>
      </c>
      <c r="E28" s="6">
        <v>0</v>
      </c>
      <c r="F28" s="6">
        <v>0</v>
      </c>
    </row>
    <row r="29" spans="1:6" s="5" customFormat="1">
      <c r="A29" s="180" t="s">
        <v>85</v>
      </c>
      <c r="B29" s="23">
        <v>15</v>
      </c>
      <c r="C29" s="23">
        <v>15</v>
      </c>
      <c r="D29" s="23">
        <v>160</v>
      </c>
      <c r="E29" s="6">
        <v>0</v>
      </c>
      <c r="F29" s="6">
        <v>0</v>
      </c>
    </row>
    <row r="30" spans="1:6" s="5" customFormat="1">
      <c r="A30" s="22" t="s">
        <v>322</v>
      </c>
      <c r="B30" s="23">
        <v>94</v>
      </c>
      <c r="C30" s="23"/>
      <c r="D30" s="23">
        <v>160</v>
      </c>
      <c r="E30" s="6">
        <v>252031088</v>
      </c>
      <c r="F30" s="6">
        <v>0</v>
      </c>
    </row>
    <row r="31" spans="1:6" s="5" customFormat="1">
      <c r="A31" s="22" t="s">
        <v>306</v>
      </c>
      <c r="B31" s="23"/>
      <c r="C31" s="23"/>
      <c r="D31" s="23"/>
      <c r="E31" s="6"/>
      <c r="F31" s="6"/>
    </row>
    <row r="32" spans="1:6" s="5" customFormat="1">
      <c r="A32" s="171" t="s">
        <v>111</v>
      </c>
      <c r="B32" s="23">
        <v>23</v>
      </c>
      <c r="C32" s="23">
        <v>1</v>
      </c>
      <c r="D32" s="23">
        <v>160</v>
      </c>
      <c r="E32" s="6">
        <v>50000000</v>
      </c>
      <c r="F32" s="6">
        <v>0</v>
      </c>
    </row>
    <row r="33" spans="1:6" s="5" customFormat="1">
      <c r="A33" s="171" t="s">
        <v>107</v>
      </c>
      <c r="B33" s="23">
        <v>28</v>
      </c>
      <c r="C33" s="23"/>
      <c r="D33" s="23">
        <v>160</v>
      </c>
      <c r="E33" s="6">
        <v>1240557</v>
      </c>
      <c r="F33" s="6">
        <v>300000000</v>
      </c>
    </row>
    <row r="34" spans="1:6" s="5" customFormat="1">
      <c r="A34" s="171" t="s">
        <v>108</v>
      </c>
      <c r="B34" s="23">
        <v>56</v>
      </c>
      <c r="C34" s="23">
        <v>1</v>
      </c>
      <c r="D34" s="23">
        <v>160</v>
      </c>
      <c r="E34" s="6">
        <v>12037319</v>
      </c>
      <c r="F34" s="6">
        <v>0</v>
      </c>
    </row>
    <row r="35" spans="1:6" s="5" customFormat="1">
      <c r="A35" s="171" t="s">
        <v>59</v>
      </c>
      <c r="B35" s="23">
        <v>4</v>
      </c>
      <c r="C35" s="23"/>
      <c r="D35" s="23">
        <v>135</v>
      </c>
      <c r="E35" s="6">
        <v>28230252</v>
      </c>
      <c r="F35" s="6">
        <v>0</v>
      </c>
    </row>
    <row r="36" spans="1:6" s="5" customFormat="1">
      <c r="A36" s="22" t="s">
        <v>294</v>
      </c>
      <c r="B36" s="23">
        <v>29</v>
      </c>
      <c r="C36" s="23"/>
      <c r="D36" s="23">
        <v>160</v>
      </c>
      <c r="E36" s="6">
        <v>37800000</v>
      </c>
      <c r="F36" s="6">
        <v>0</v>
      </c>
    </row>
    <row r="37" spans="1:6" s="5" customFormat="1">
      <c r="A37" s="175" t="s">
        <v>1953</v>
      </c>
      <c r="B37" s="23">
        <v>18</v>
      </c>
      <c r="C37" s="23">
        <v>5</v>
      </c>
      <c r="D37" s="23">
        <v>160</v>
      </c>
      <c r="E37" s="6">
        <v>37800000</v>
      </c>
      <c r="F37" s="6">
        <v>0</v>
      </c>
    </row>
    <row r="38" spans="1:6" s="5" customFormat="1">
      <c r="A38" s="175" t="s">
        <v>1954</v>
      </c>
      <c r="B38" s="23">
        <v>25</v>
      </c>
      <c r="C38" s="23">
        <v>3</v>
      </c>
      <c r="D38" s="23">
        <v>60</v>
      </c>
      <c r="E38" s="6">
        <v>37800000</v>
      </c>
      <c r="F38" s="6">
        <v>0</v>
      </c>
    </row>
    <row r="39" spans="1:6" s="5" customFormat="1">
      <c r="A39" s="175" t="s">
        <v>1955</v>
      </c>
      <c r="B39" s="23">
        <v>8</v>
      </c>
      <c r="C39" s="23">
        <v>8</v>
      </c>
      <c r="D39" s="23">
        <v>135</v>
      </c>
      <c r="E39" s="6">
        <v>0</v>
      </c>
      <c r="F39" s="6">
        <v>220000000</v>
      </c>
    </row>
    <row r="40" spans="1:6" s="5" customFormat="1">
      <c r="A40" s="22" t="s">
        <v>1956</v>
      </c>
      <c r="B40" s="23">
        <v>5</v>
      </c>
      <c r="C40" s="23">
        <v>4</v>
      </c>
      <c r="D40" s="23">
        <v>135</v>
      </c>
      <c r="E40" s="6">
        <v>27102222</v>
      </c>
      <c r="F40" s="6">
        <v>0</v>
      </c>
    </row>
    <row r="41" spans="1:6" s="5" customFormat="1">
      <c r="A41" s="22" t="s">
        <v>1261</v>
      </c>
      <c r="B41" s="23">
        <v>6</v>
      </c>
      <c r="C41" s="23"/>
      <c r="D41" s="23">
        <v>47</v>
      </c>
      <c r="E41" s="6">
        <v>0</v>
      </c>
      <c r="F41" s="6">
        <v>0</v>
      </c>
    </row>
    <row r="42" spans="1:6" s="5" customFormat="1">
      <c r="A42" s="175" t="s">
        <v>1957</v>
      </c>
      <c r="B42" s="23"/>
      <c r="C42" s="23"/>
      <c r="D42" s="23"/>
      <c r="E42" s="6"/>
      <c r="F42" s="6"/>
    </row>
    <row r="43" spans="1:6" s="5" customFormat="1">
      <c r="A43" s="171" t="s">
        <v>35</v>
      </c>
      <c r="B43" s="23">
        <v>3</v>
      </c>
      <c r="C43" s="23">
        <v>3</v>
      </c>
      <c r="D43" s="23">
        <v>71</v>
      </c>
      <c r="E43" s="6">
        <v>28211111</v>
      </c>
      <c r="F43" s="6">
        <v>200000000</v>
      </c>
    </row>
    <row r="44" spans="1:6" s="5" customFormat="1">
      <c r="A44" s="171" t="s">
        <v>81</v>
      </c>
      <c r="B44" s="23">
        <v>31</v>
      </c>
      <c r="C44" s="23">
        <v>8</v>
      </c>
      <c r="D44" s="23">
        <v>60</v>
      </c>
      <c r="E44" s="6">
        <v>430000000</v>
      </c>
      <c r="F44" s="6">
        <v>0</v>
      </c>
    </row>
    <row r="45" spans="1:6" s="5" customFormat="1">
      <c r="A45" s="22" t="s">
        <v>1958</v>
      </c>
      <c r="B45" s="23">
        <v>67</v>
      </c>
      <c r="C45" s="23"/>
      <c r="D45" s="23">
        <v>160</v>
      </c>
      <c r="E45" s="6">
        <v>430000000</v>
      </c>
      <c r="F45" s="6">
        <v>315000000</v>
      </c>
    </row>
    <row r="46" spans="1:6" s="5" customFormat="1">
      <c r="A46" s="175" t="s">
        <v>1959</v>
      </c>
      <c r="B46" s="23">
        <v>51</v>
      </c>
      <c r="C46" s="23">
        <v>21</v>
      </c>
      <c r="D46" s="23">
        <v>160</v>
      </c>
      <c r="E46" s="6">
        <v>430000000</v>
      </c>
      <c r="F46" s="6">
        <v>1000000000</v>
      </c>
    </row>
    <row r="47" spans="1:6" s="5" customFormat="1">
      <c r="A47" s="22" t="s">
        <v>1262</v>
      </c>
      <c r="B47" s="23">
        <v>8</v>
      </c>
      <c r="C47" s="23"/>
      <c r="D47" s="23">
        <v>160</v>
      </c>
      <c r="E47" s="6">
        <v>28211111</v>
      </c>
      <c r="F47" s="6">
        <v>200000000</v>
      </c>
    </row>
    <row r="48" spans="1:6" s="5" customFormat="1">
      <c r="A48" s="22" t="s">
        <v>1263</v>
      </c>
      <c r="B48" s="23"/>
      <c r="C48" s="23"/>
      <c r="D48" s="23"/>
      <c r="E48" s="6"/>
      <c r="F48" s="6"/>
    </row>
    <row r="49" spans="1:6" s="5" customFormat="1">
      <c r="A49" s="171" t="s">
        <v>199</v>
      </c>
      <c r="B49" s="23">
        <v>1</v>
      </c>
      <c r="C49" s="23"/>
      <c r="D49" s="23">
        <v>60</v>
      </c>
      <c r="E49" s="6">
        <v>4870287</v>
      </c>
      <c r="F49" s="6">
        <v>0</v>
      </c>
    </row>
    <row r="50" spans="1:6" s="5" customFormat="1">
      <c r="A50" s="171" t="s">
        <v>129</v>
      </c>
      <c r="B50" s="23">
        <v>5</v>
      </c>
      <c r="C50" s="23"/>
      <c r="D50" s="23">
        <v>47</v>
      </c>
      <c r="E50" s="6">
        <v>0</v>
      </c>
      <c r="F50" s="6">
        <v>5162201</v>
      </c>
    </row>
    <row r="51" spans="1:6" s="5" customFormat="1">
      <c r="A51" s="171" t="s">
        <v>200</v>
      </c>
      <c r="B51" s="23">
        <v>10</v>
      </c>
      <c r="C51" s="23"/>
      <c r="D51" s="23">
        <v>47</v>
      </c>
      <c r="E51" s="6">
        <v>33154897</v>
      </c>
      <c r="F51" s="6">
        <v>0</v>
      </c>
    </row>
    <row r="52" spans="1:6" s="5" customFormat="1">
      <c r="A52" s="171" t="s">
        <v>125</v>
      </c>
      <c r="B52" s="23">
        <v>2</v>
      </c>
      <c r="C52" s="23"/>
      <c r="D52" s="23">
        <v>41</v>
      </c>
      <c r="E52" s="6">
        <v>0</v>
      </c>
      <c r="F52" s="6">
        <v>0</v>
      </c>
    </row>
    <row r="53" spans="1:6" s="5" customFormat="1">
      <c r="A53" s="22" t="s">
        <v>1258</v>
      </c>
      <c r="B53" s="23">
        <v>57</v>
      </c>
      <c r="C53" s="23">
        <v>29</v>
      </c>
      <c r="D53" s="23">
        <v>160</v>
      </c>
      <c r="E53" s="6">
        <v>96395644</v>
      </c>
      <c r="F53" s="6">
        <v>288000000</v>
      </c>
    </row>
    <row r="54" spans="1:6" s="5" customFormat="1">
      <c r="A54" s="22" t="s">
        <v>1960</v>
      </c>
      <c r="B54" s="23">
        <v>1</v>
      </c>
      <c r="C54" s="23"/>
      <c r="D54" s="23">
        <v>71</v>
      </c>
      <c r="E54" s="6">
        <v>0</v>
      </c>
      <c r="F54" s="6">
        <v>0</v>
      </c>
    </row>
    <row r="55" spans="1:6" s="5" customFormat="1">
      <c r="A55" s="22" t="s">
        <v>1275</v>
      </c>
      <c r="B55" s="23">
        <v>41</v>
      </c>
      <c r="C55" s="23"/>
      <c r="D55" s="23">
        <v>160</v>
      </c>
      <c r="E55" s="6">
        <v>89672187</v>
      </c>
      <c r="F55" s="6">
        <v>59000000</v>
      </c>
    </row>
    <row r="56" spans="1:6" s="5" customFormat="1">
      <c r="A56" s="22" t="s">
        <v>1394</v>
      </c>
      <c r="B56" s="23">
        <v>3</v>
      </c>
      <c r="C56" s="23"/>
      <c r="D56" s="23">
        <v>160</v>
      </c>
      <c r="E56" s="6">
        <v>28211111</v>
      </c>
      <c r="F56" s="6">
        <v>200000000</v>
      </c>
    </row>
    <row r="57" spans="1:6" s="5" customFormat="1">
      <c r="A57" s="22" t="s">
        <v>1961</v>
      </c>
      <c r="B57" s="23">
        <v>4</v>
      </c>
      <c r="C57" s="23">
        <v>3</v>
      </c>
      <c r="D57" s="23">
        <v>71</v>
      </c>
      <c r="E57" s="6">
        <v>32977850</v>
      </c>
      <c r="F57" s="6">
        <v>0</v>
      </c>
    </row>
    <row r="58" spans="1:6" s="5" customFormat="1">
      <c r="A58" s="22" t="s">
        <v>1252</v>
      </c>
      <c r="B58" s="23">
        <v>117</v>
      </c>
      <c r="C58" s="23">
        <v>27</v>
      </c>
      <c r="D58" s="23">
        <v>160</v>
      </c>
      <c r="E58" s="6">
        <v>16737000</v>
      </c>
      <c r="F58" s="6">
        <v>53334553</v>
      </c>
    </row>
    <row r="59" spans="1:6" s="5" customFormat="1">
      <c r="A59" s="22" t="s">
        <v>1255</v>
      </c>
      <c r="B59" s="23">
        <v>16</v>
      </c>
      <c r="C59" s="23"/>
      <c r="D59" s="23">
        <v>160</v>
      </c>
      <c r="E59" s="6">
        <v>35294345</v>
      </c>
      <c r="F59" s="6">
        <v>28000000</v>
      </c>
    </row>
    <row r="60" spans="1:6" s="5" customFormat="1">
      <c r="A60" s="22" t="s">
        <v>1260</v>
      </c>
      <c r="B60" s="23">
        <v>19</v>
      </c>
      <c r="C60" s="23"/>
      <c r="D60" s="23">
        <v>160</v>
      </c>
      <c r="E60" s="6">
        <v>35294345</v>
      </c>
      <c r="F60" s="6">
        <v>145510988</v>
      </c>
    </row>
    <row r="61" spans="1:6" s="5" customFormat="1">
      <c r="A61" s="22" t="s">
        <v>1962</v>
      </c>
      <c r="B61" s="23">
        <v>8</v>
      </c>
      <c r="C61" s="23"/>
      <c r="D61" s="23">
        <v>160</v>
      </c>
      <c r="E61" s="6">
        <v>0</v>
      </c>
      <c r="F61" s="6">
        <v>94140434</v>
      </c>
    </row>
    <row r="62" spans="1:6" s="5" customFormat="1">
      <c r="A62" s="175" t="s">
        <v>1963</v>
      </c>
      <c r="B62" s="23">
        <v>48</v>
      </c>
      <c r="C62" s="23">
        <v>22</v>
      </c>
      <c r="D62" s="23">
        <v>125</v>
      </c>
      <c r="E62" s="6">
        <v>0</v>
      </c>
      <c r="F62" s="6">
        <v>0</v>
      </c>
    </row>
    <row r="63" spans="1:6" s="5" customFormat="1">
      <c r="A63" s="22" t="s">
        <v>1964</v>
      </c>
      <c r="B63" s="23">
        <v>1</v>
      </c>
      <c r="C63" s="23"/>
      <c r="D63" s="23">
        <v>29</v>
      </c>
      <c r="E63" s="6">
        <v>26899835</v>
      </c>
      <c r="F63" s="6">
        <v>0</v>
      </c>
    </row>
    <row r="64" spans="1:6" s="5" customFormat="1">
      <c r="A64" s="175" t="s">
        <v>1397</v>
      </c>
      <c r="B64" s="23">
        <v>1</v>
      </c>
      <c r="C64" s="23">
        <v>1</v>
      </c>
      <c r="D64" s="23">
        <v>41</v>
      </c>
      <c r="E64" s="6">
        <v>0</v>
      </c>
      <c r="F64" s="6">
        <v>0</v>
      </c>
    </row>
    <row r="65" spans="1:6" s="5" customFormat="1">
      <c r="A65" s="175" t="s">
        <v>1965</v>
      </c>
      <c r="B65" s="23">
        <v>4</v>
      </c>
      <c r="C65" s="23">
        <v>4</v>
      </c>
      <c r="D65" s="23">
        <v>47</v>
      </c>
      <c r="E65" s="6">
        <v>12834041</v>
      </c>
      <c r="F65" s="6">
        <v>0</v>
      </c>
    </row>
    <row r="66" spans="1:6" s="5" customFormat="1">
      <c r="A66" s="22" t="s">
        <v>1966</v>
      </c>
      <c r="B66" s="23">
        <v>5</v>
      </c>
      <c r="C66" s="23"/>
      <c r="D66" s="23">
        <v>60</v>
      </c>
      <c r="E66" s="6">
        <v>0</v>
      </c>
      <c r="F66" s="6">
        <v>7000000</v>
      </c>
    </row>
    <row r="67" spans="1:6" s="5" customFormat="1">
      <c r="A67" s="22" t="s">
        <v>1967</v>
      </c>
      <c r="B67" s="23">
        <v>5</v>
      </c>
      <c r="C67" s="23"/>
      <c r="D67" s="23">
        <v>60</v>
      </c>
      <c r="E67" s="6">
        <v>5869909</v>
      </c>
      <c r="F67" s="6">
        <v>0</v>
      </c>
    </row>
    <row r="68" spans="1:6" s="5" customFormat="1">
      <c r="A68" s="22" t="s">
        <v>1253</v>
      </c>
      <c r="B68" s="23">
        <v>30</v>
      </c>
      <c r="C68" s="23"/>
      <c r="D68" s="23">
        <v>160</v>
      </c>
      <c r="E68" s="6">
        <v>4569000</v>
      </c>
      <c r="F68" s="6">
        <v>320000000</v>
      </c>
    </row>
    <row r="69" spans="1:6" s="5" customFormat="1">
      <c r="A69" s="22" t="s">
        <v>1968</v>
      </c>
      <c r="B69" s="23">
        <v>4</v>
      </c>
      <c r="C69" s="23"/>
      <c r="D69" s="23">
        <v>160</v>
      </c>
      <c r="E69" s="6">
        <v>4569000</v>
      </c>
      <c r="F69" s="6">
        <v>5995608</v>
      </c>
    </row>
    <row r="70" spans="1:6" s="5" customFormat="1">
      <c r="A70" s="22" t="s">
        <v>1969</v>
      </c>
      <c r="B70" s="23">
        <v>13</v>
      </c>
      <c r="C70" s="23"/>
      <c r="D70" s="23">
        <v>160</v>
      </c>
      <c r="E70" s="6">
        <v>5178565</v>
      </c>
      <c r="F70" s="6">
        <v>0</v>
      </c>
    </row>
    <row r="71" spans="1:6" s="5" customFormat="1">
      <c r="A71" s="22" t="s">
        <v>1996</v>
      </c>
      <c r="B71" s="23">
        <v>1128</v>
      </c>
      <c r="C71" s="23">
        <v>194</v>
      </c>
      <c r="D71" s="23">
        <v>160</v>
      </c>
      <c r="E71" s="6">
        <v>548212607</v>
      </c>
      <c r="F71" s="6">
        <v>1000000000</v>
      </c>
    </row>
    <row r="72" spans="1:6" s="5" customFormat="1">
      <c r="A72"/>
      <c r="B72"/>
      <c r="C72"/>
      <c r="D72"/>
      <c r="E72"/>
      <c r="F72"/>
    </row>
    <row r="73" spans="1:6" s="5" customFormat="1">
      <c r="A73"/>
      <c r="B73"/>
      <c r="C73"/>
      <c r="D73"/>
      <c r="E73"/>
      <c r="F73"/>
    </row>
    <row r="74" spans="1:6" s="5" customFormat="1">
      <c r="A74"/>
      <c r="B74"/>
      <c r="C74"/>
      <c r="D74"/>
      <c r="E74"/>
      <c r="F74"/>
    </row>
    <row r="75" spans="1:6" s="5" customFormat="1">
      <c r="A75"/>
      <c r="B75"/>
      <c r="C75"/>
      <c r="D75"/>
      <c r="E75"/>
      <c r="F75"/>
    </row>
    <row r="76" spans="1:6" s="5" customFormat="1">
      <c r="A76"/>
      <c r="B76"/>
      <c r="C76"/>
      <c r="D76"/>
      <c r="E76"/>
      <c r="F76"/>
    </row>
    <row r="77" spans="1:6" s="5" customFormat="1">
      <c r="A77"/>
      <c r="B77"/>
      <c r="C77"/>
      <c r="D77"/>
      <c r="E77"/>
      <c r="F77"/>
    </row>
    <row r="78" spans="1:6" s="5" customFormat="1">
      <c r="A78"/>
      <c r="B78"/>
      <c r="C78"/>
      <c r="D78"/>
      <c r="E78"/>
      <c r="F78"/>
    </row>
    <row r="79" spans="1:6" s="5" customFormat="1">
      <c r="A79"/>
      <c r="B79"/>
      <c r="C79"/>
      <c r="D79"/>
      <c r="E79"/>
      <c r="F79"/>
    </row>
    <row r="80" spans="1:6" s="5" customFormat="1">
      <c r="A80"/>
      <c r="B80"/>
      <c r="C80"/>
      <c r="D80"/>
      <c r="E80"/>
      <c r="F80"/>
    </row>
    <row r="81" spans="1:6" s="5" customFormat="1">
      <c r="A81"/>
      <c r="B81"/>
      <c r="C81"/>
      <c r="D81"/>
      <c r="E81"/>
      <c r="F81"/>
    </row>
    <row r="82" spans="1:6" s="5" customFormat="1">
      <c r="A82"/>
      <c r="B82"/>
      <c r="C82"/>
      <c r="D82"/>
      <c r="E82"/>
      <c r="F82"/>
    </row>
    <row r="83" spans="1:6" s="5" customFormat="1">
      <c r="A83"/>
      <c r="B83"/>
      <c r="C83"/>
      <c r="D83"/>
      <c r="E83"/>
      <c r="F83"/>
    </row>
    <row r="84" spans="1:6" s="5" customFormat="1">
      <c r="A84"/>
      <c r="B84"/>
      <c r="C84"/>
      <c r="D84"/>
      <c r="E84"/>
      <c r="F84"/>
    </row>
    <row r="85" spans="1:6" s="5" customFormat="1">
      <c r="A85"/>
      <c r="B85"/>
      <c r="C85"/>
      <c r="D85"/>
      <c r="E85"/>
      <c r="F85"/>
    </row>
    <row r="86" spans="1:6" s="5" customFormat="1">
      <c r="A86"/>
      <c r="B86"/>
      <c r="C86"/>
      <c r="D86"/>
      <c r="E86"/>
      <c r="F86"/>
    </row>
    <row r="87" spans="1:6" s="5" customFormat="1">
      <c r="A87"/>
      <c r="B87"/>
      <c r="C87"/>
      <c r="D87"/>
      <c r="E87"/>
      <c r="F87"/>
    </row>
    <row r="88" spans="1:6" s="5" customFormat="1">
      <c r="A88"/>
      <c r="B88"/>
      <c r="C88"/>
      <c r="D88"/>
      <c r="E88"/>
      <c r="F88"/>
    </row>
    <row r="89" spans="1:6" s="5" customFormat="1">
      <c r="A89"/>
      <c r="B89"/>
      <c r="C89"/>
      <c r="D89"/>
      <c r="E89"/>
      <c r="F89"/>
    </row>
    <row r="90" spans="1:6" s="5" customFormat="1">
      <c r="A90"/>
      <c r="B90"/>
      <c r="C90"/>
      <c r="D90"/>
      <c r="E90"/>
      <c r="F90"/>
    </row>
    <row r="91" spans="1:6" s="5" customFormat="1">
      <c r="A91"/>
      <c r="B91"/>
      <c r="C91"/>
      <c r="D91"/>
      <c r="E91"/>
      <c r="F91"/>
    </row>
    <row r="92" spans="1:6" s="5" customFormat="1">
      <c r="A92"/>
      <c r="B92"/>
      <c r="C92"/>
      <c r="D92"/>
      <c r="E92"/>
      <c r="F92"/>
    </row>
    <row r="93" spans="1:6" s="5" customFormat="1">
      <c r="A93"/>
      <c r="B93"/>
      <c r="C93"/>
      <c r="D93"/>
      <c r="E93"/>
      <c r="F93"/>
    </row>
    <row r="94" spans="1:6" s="5" customFormat="1">
      <c r="A94"/>
      <c r="B94"/>
      <c r="C94"/>
      <c r="D94"/>
      <c r="E94"/>
      <c r="F94"/>
    </row>
    <row r="95" spans="1:6" s="5" customFormat="1">
      <c r="A95"/>
      <c r="B95"/>
      <c r="C95"/>
      <c r="D95"/>
      <c r="E95"/>
      <c r="F95"/>
    </row>
    <row r="96" spans="1:6" s="5" customFormat="1">
      <c r="A96"/>
      <c r="B96"/>
      <c r="C96"/>
      <c r="D96"/>
      <c r="E96"/>
      <c r="F96"/>
    </row>
    <row r="97" spans="1:6" s="5" customFormat="1">
      <c r="A97"/>
      <c r="B97"/>
      <c r="C97"/>
      <c r="D97"/>
      <c r="E97"/>
      <c r="F97"/>
    </row>
    <row r="98" spans="1:6" s="5" customFormat="1">
      <c r="A98"/>
      <c r="B98"/>
      <c r="C98"/>
      <c r="D98"/>
      <c r="E98"/>
      <c r="F98"/>
    </row>
    <row r="99" spans="1:6" s="5" customFormat="1">
      <c r="A99"/>
      <c r="B99"/>
      <c r="C99"/>
      <c r="D99"/>
      <c r="E99"/>
      <c r="F99"/>
    </row>
    <row r="100" spans="1:6" s="5" customFormat="1">
      <c r="A100"/>
      <c r="B100"/>
      <c r="C100"/>
      <c r="D100"/>
      <c r="E100"/>
      <c r="F100"/>
    </row>
    <row r="101" spans="1:6" s="5" customFormat="1">
      <c r="A101"/>
      <c r="B101"/>
      <c r="C101"/>
      <c r="D101"/>
      <c r="E101"/>
      <c r="F101"/>
    </row>
    <row r="102" spans="1:6" s="5" customFormat="1">
      <c r="A102"/>
      <c r="B102"/>
      <c r="C102"/>
      <c r="D102"/>
      <c r="E102"/>
      <c r="F102"/>
    </row>
    <row r="103" spans="1:6" s="5" customFormat="1">
      <c r="A103"/>
      <c r="B103"/>
      <c r="C103"/>
      <c r="D103"/>
      <c r="E103"/>
      <c r="F103"/>
    </row>
    <row r="104" spans="1:6" s="5" customFormat="1">
      <c r="A104"/>
      <c r="B104"/>
      <c r="C104"/>
      <c r="D104"/>
      <c r="E104"/>
      <c r="F104"/>
    </row>
    <row r="105" spans="1:6" s="5" customFormat="1">
      <c r="A105"/>
      <c r="B105"/>
      <c r="C105"/>
      <c r="D105"/>
      <c r="E105"/>
      <c r="F105"/>
    </row>
    <row r="106" spans="1:6" s="5" customFormat="1">
      <c r="A106"/>
      <c r="B106"/>
      <c r="C106"/>
      <c r="D106"/>
      <c r="E106"/>
      <c r="F106"/>
    </row>
    <row r="107" spans="1:6" s="5" customFormat="1">
      <c r="A107"/>
      <c r="B107"/>
      <c r="C107"/>
      <c r="D107"/>
      <c r="E107"/>
      <c r="F107"/>
    </row>
    <row r="108" spans="1:6" s="5" customFormat="1">
      <c r="A108"/>
      <c r="B108"/>
      <c r="C108"/>
      <c r="D108"/>
      <c r="E108"/>
      <c r="F108"/>
    </row>
    <row r="109" spans="1:6" s="5" customFormat="1">
      <c r="A109"/>
      <c r="B109"/>
      <c r="C109"/>
      <c r="D109"/>
      <c r="E109"/>
      <c r="F109"/>
    </row>
    <row r="110" spans="1:6" s="5" customFormat="1">
      <c r="A110"/>
      <c r="B110"/>
      <c r="C110"/>
      <c r="D110"/>
      <c r="E110"/>
      <c r="F110"/>
    </row>
    <row r="111" spans="1:6" s="5" customFormat="1">
      <c r="A111"/>
      <c r="B111"/>
      <c r="C111"/>
      <c r="D111"/>
      <c r="E111"/>
      <c r="F111"/>
    </row>
    <row r="112" spans="1:6" s="5" customFormat="1">
      <c r="A112"/>
      <c r="B112"/>
      <c r="C112"/>
      <c r="D112"/>
      <c r="E112"/>
      <c r="F112"/>
    </row>
    <row r="113" spans="1:6" s="5" customFormat="1">
      <c r="A113"/>
      <c r="B113"/>
      <c r="C113"/>
      <c r="D113"/>
      <c r="E113"/>
      <c r="F113"/>
    </row>
    <row r="114" spans="1:6" s="5" customFormat="1">
      <c r="A114"/>
      <c r="B114"/>
      <c r="C114"/>
      <c r="D114"/>
      <c r="E114"/>
      <c r="F114"/>
    </row>
    <row r="115" spans="1:6" s="5" customFormat="1">
      <c r="A115"/>
      <c r="B115"/>
      <c r="C115"/>
      <c r="D115"/>
      <c r="E115"/>
      <c r="F115"/>
    </row>
    <row r="116" spans="1:6" s="5" customFormat="1">
      <c r="A116"/>
      <c r="B116"/>
      <c r="C116"/>
      <c r="D116"/>
      <c r="E116"/>
      <c r="F116"/>
    </row>
    <row r="117" spans="1:6" s="5" customFormat="1">
      <c r="A117"/>
      <c r="B117"/>
      <c r="C117"/>
      <c r="D117"/>
      <c r="E117"/>
      <c r="F117"/>
    </row>
    <row r="118" spans="1:6" s="5" customFormat="1">
      <c r="A118"/>
      <c r="B118"/>
      <c r="C118"/>
      <c r="D118"/>
      <c r="E118"/>
      <c r="F118"/>
    </row>
    <row r="119" spans="1:6" s="5" customFormat="1">
      <c r="A119"/>
      <c r="B119"/>
      <c r="C119"/>
      <c r="D119"/>
      <c r="E119"/>
      <c r="F119"/>
    </row>
    <row r="120" spans="1:6" s="5" customFormat="1">
      <c r="A120"/>
      <c r="B120"/>
      <c r="C120"/>
      <c r="D120"/>
      <c r="E120"/>
      <c r="F120"/>
    </row>
    <row r="121" spans="1:6" s="5" customFormat="1">
      <c r="A121"/>
      <c r="B121"/>
      <c r="C121"/>
      <c r="D121"/>
      <c r="E121"/>
      <c r="F121"/>
    </row>
    <row r="122" spans="1:6" s="5" customFormat="1">
      <c r="A122"/>
      <c r="B122"/>
      <c r="C122"/>
      <c r="D122"/>
      <c r="E122"/>
      <c r="F122"/>
    </row>
    <row r="123" spans="1:6" s="5" customFormat="1">
      <c r="A123"/>
      <c r="B123"/>
      <c r="C123"/>
      <c r="D123"/>
      <c r="E123"/>
      <c r="F123"/>
    </row>
    <row r="124" spans="1:6" s="5" customFormat="1">
      <c r="A124"/>
      <c r="B124"/>
      <c r="C124"/>
      <c r="D124"/>
      <c r="E124"/>
      <c r="F124"/>
    </row>
    <row r="125" spans="1:6" s="5" customFormat="1">
      <c r="A125"/>
      <c r="B125"/>
      <c r="C125"/>
      <c r="D125"/>
      <c r="E125"/>
      <c r="F125"/>
    </row>
    <row r="126" spans="1:6" s="5" customFormat="1">
      <c r="A126"/>
      <c r="B126"/>
      <c r="C126"/>
      <c r="D126"/>
      <c r="E126"/>
      <c r="F126"/>
    </row>
    <row r="127" spans="1:6" s="5" customFormat="1">
      <c r="A127"/>
      <c r="B127"/>
      <c r="C127"/>
      <c r="D127"/>
      <c r="E127"/>
      <c r="F127"/>
    </row>
    <row r="128" spans="1:6" s="5" customFormat="1">
      <c r="A128"/>
      <c r="B128"/>
      <c r="C128"/>
      <c r="D128"/>
      <c r="E128"/>
      <c r="F128"/>
    </row>
    <row r="129" spans="1:6" s="5" customFormat="1">
      <c r="A129"/>
      <c r="B129"/>
      <c r="C129"/>
      <c r="D129"/>
      <c r="E129"/>
      <c r="F129"/>
    </row>
    <row r="130" spans="1:6" s="5" customFormat="1">
      <c r="A130"/>
      <c r="B130"/>
      <c r="C130"/>
      <c r="D130"/>
      <c r="E130"/>
      <c r="F130"/>
    </row>
    <row r="131" spans="1:6" s="5" customFormat="1">
      <c r="A131"/>
      <c r="B131"/>
      <c r="C131"/>
      <c r="D131"/>
      <c r="E131"/>
      <c r="F131"/>
    </row>
    <row r="132" spans="1:6" s="5" customFormat="1">
      <c r="A132"/>
      <c r="B132"/>
      <c r="C132"/>
      <c r="D132"/>
      <c r="E132"/>
      <c r="F132"/>
    </row>
    <row r="133" spans="1:6" s="5" customFormat="1">
      <c r="A133"/>
      <c r="B133"/>
      <c r="C133"/>
      <c r="D133"/>
      <c r="E133"/>
      <c r="F133"/>
    </row>
    <row r="134" spans="1:6" s="5" customFormat="1">
      <c r="A134"/>
      <c r="B134"/>
      <c r="C134"/>
      <c r="D134"/>
      <c r="E134"/>
      <c r="F134"/>
    </row>
    <row r="135" spans="1:6" s="5" customFormat="1">
      <c r="A135"/>
      <c r="B135"/>
      <c r="C135"/>
      <c r="D135"/>
      <c r="E135"/>
      <c r="F135"/>
    </row>
    <row r="136" spans="1:6" s="5" customFormat="1">
      <c r="A136"/>
      <c r="B136"/>
      <c r="C136"/>
      <c r="D136"/>
      <c r="E136"/>
      <c r="F136"/>
    </row>
    <row r="137" spans="1:6" s="5" customFormat="1">
      <c r="A137"/>
      <c r="B137"/>
      <c r="C137"/>
      <c r="D137"/>
      <c r="E137"/>
      <c r="F137"/>
    </row>
    <row r="138" spans="1:6" s="5" customFormat="1">
      <c r="A138"/>
      <c r="B138"/>
      <c r="C138"/>
      <c r="D138"/>
      <c r="E138"/>
      <c r="F138"/>
    </row>
    <row r="139" spans="1:6" s="5" customFormat="1">
      <c r="A139"/>
      <c r="B139"/>
      <c r="C139"/>
      <c r="D139"/>
      <c r="E139"/>
      <c r="F139"/>
    </row>
    <row r="140" spans="1:6" s="5" customFormat="1">
      <c r="A140"/>
      <c r="B140"/>
      <c r="C140"/>
      <c r="D140"/>
      <c r="E140"/>
      <c r="F140"/>
    </row>
    <row r="141" spans="1:6" s="5" customFormat="1">
      <c r="A141"/>
      <c r="B141"/>
      <c r="C141"/>
      <c r="D141"/>
      <c r="E141"/>
      <c r="F141"/>
    </row>
    <row r="142" spans="1:6" s="5" customFormat="1">
      <c r="A142"/>
      <c r="B142"/>
      <c r="C142"/>
      <c r="D142"/>
      <c r="E142"/>
      <c r="F142"/>
    </row>
    <row r="143" spans="1:6" s="5" customFormat="1">
      <c r="A143"/>
      <c r="B143"/>
      <c r="C143"/>
      <c r="D143"/>
      <c r="E143"/>
      <c r="F143"/>
    </row>
    <row r="144" spans="1:6" s="5" customFormat="1">
      <c r="A144"/>
      <c r="B144"/>
      <c r="C144"/>
      <c r="D144"/>
      <c r="E144"/>
      <c r="F144"/>
    </row>
    <row r="145" spans="1:6" s="5" customFormat="1">
      <c r="A145"/>
      <c r="B145"/>
      <c r="C145"/>
      <c r="D145"/>
      <c r="E145"/>
      <c r="F145"/>
    </row>
    <row r="146" spans="1:6" s="5" customFormat="1">
      <c r="A146"/>
      <c r="B146"/>
      <c r="C146"/>
      <c r="D146"/>
      <c r="E146"/>
      <c r="F146"/>
    </row>
    <row r="147" spans="1:6" s="5" customFormat="1">
      <c r="A147"/>
      <c r="B147"/>
      <c r="C147"/>
      <c r="D147"/>
      <c r="E147"/>
      <c r="F147"/>
    </row>
    <row r="148" spans="1:6" s="5" customFormat="1">
      <c r="A148"/>
      <c r="B148"/>
      <c r="C148"/>
      <c r="D148"/>
      <c r="E148"/>
      <c r="F148"/>
    </row>
    <row r="149" spans="1:6" s="5" customFormat="1">
      <c r="A149"/>
      <c r="B149"/>
      <c r="C149"/>
      <c r="D149"/>
      <c r="E149"/>
      <c r="F149"/>
    </row>
    <row r="150" spans="1:6" s="5" customFormat="1">
      <c r="A150"/>
      <c r="B150"/>
      <c r="C150"/>
      <c r="D150"/>
      <c r="E150"/>
      <c r="F150"/>
    </row>
    <row r="151" spans="1:6" s="5" customFormat="1">
      <c r="A151"/>
      <c r="B151"/>
      <c r="C151"/>
      <c r="D151"/>
      <c r="E151"/>
      <c r="F151"/>
    </row>
    <row r="152" spans="1:6" s="5" customFormat="1">
      <c r="A152"/>
      <c r="B152"/>
      <c r="C152"/>
      <c r="D152"/>
      <c r="E152"/>
      <c r="F152"/>
    </row>
    <row r="153" spans="1:6" s="5" customFormat="1">
      <c r="A153"/>
      <c r="B153"/>
      <c r="C153"/>
      <c r="D153"/>
      <c r="E153"/>
      <c r="F153"/>
    </row>
    <row r="154" spans="1:6" s="5" customFormat="1">
      <c r="A154"/>
      <c r="B154"/>
      <c r="C154"/>
      <c r="D154"/>
      <c r="E154"/>
      <c r="F154"/>
    </row>
    <row r="155" spans="1:6" s="5" customFormat="1">
      <c r="A155"/>
      <c r="B155"/>
      <c r="C155"/>
      <c r="D155"/>
      <c r="E155"/>
      <c r="F155"/>
    </row>
    <row r="156" spans="1:6" s="5" customFormat="1">
      <c r="A156"/>
      <c r="B156"/>
      <c r="C156"/>
      <c r="D156"/>
      <c r="E156"/>
      <c r="F156"/>
    </row>
    <row r="157" spans="1:6" s="5" customFormat="1">
      <c r="A157"/>
      <c r="B157"/>
      <c r="C157"/>
      <c r="D157"/>
      <c r="E157"/>
      <c r="F157"/>
    </row>
    <row r="158" spans="1:6" s="5" customFormat="1">
      <c r="A158"/>
      <c r="B158"/>
      <c r="C158"/>
      <c r="D158"/>
      <c r="E158"/>
      <c r="F158"/>
    </row>
    <row r="159" spans="1:6" s="5" customFormat="1">
      <c r="A159"/>
      <c r="B159"/>
      <c r="C159"/>
      <c r="D159"/>
      <c r="E159"/>
      <c r="F159"/>
    </row>
    <row r="160" spans="1:6" s="5" customFormat="1">
      <c r="A160"/>
      <c r="B160"/>
      <c r="C160"/>
      <c r="D160"/>
      <c r="E160"/>
      <c r="F160"/>
    </row>
    <row r="161" spans="1:6" s="5" customFormat="1">
      <c r="A161"/>
      <c r="B161"/>
      <c r="C161"/>
      <c r="D161"/>
      <c r="E161"/>
      <c r="F161"/>
    </row>
    <row r="162" spans="1:6" s="5" customFormat="1">
      <c r="A162"/>
      <c r="B162"/>
      <c r="C162"/>
      <c r="D162"/>
      <c r="E162"/>
      <c r="F162"/>
    </row>
    <row r="163" spans="1:6" s="5" customFormat="1">
      <c r="A163"/>
      <c r="B163"/>
      <c r="C163"/>
      <c r="D163"/>
      <c r="E163"/>
      <c r="F163"/>
    </row>
    <row r="164" spans="1:6" s="5" customFormat="1">
      <c r="A164"/>
      <c r="B164"/>
      <c r="C164"/>
      <c r="D164"/>
      <c r="E164"/>
      <c r="F164"/>
    </row>
    <row r="165" spans="1:6" s="5" customFormat="1">
      <c r="A165"/>
      <c r="B165"/>
      <c r="C165"/>
      <c r="D165"/>
      <c r="E165"/>
      <c r="F165"/>
    </row>
    <row r="166" spans="1:6" s="5" customFormat="1">
      <c r="A166"/>
      <c r="B166"/>
      <c r="C166"/>
      <c r="D166"/>
      <c r="E166"/>
      <c r="F166"/>
    </row>
    <row r="167" spans="1:6" s="5" customFormat="1"/>
    <row r="168" spans="1:6" s="5" customFormat="1"/>
    <row r="169" spans="1:6" s="5" customFormat="1"/>
    <row r="170" spans="1:6" s="5" customFormat="1"/>
    <row r="171" spans="1:6" s="5" customFormat="1"/>
    <row r="172" spans="1:6" s="5" customFormat="1"/>
    <row r="173" spans="1:6" s="5" customFormat="1"/>
    <row r="174" spans="1:6" s="5" customFormat="1"/>
    <row r="175" spans="1:6" s="5" customFormat="1"/>
    <row r="176" spans="1: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4.9989318521683403E-2"/>
    <pageSetUpPr fitToPage="1"/>
  </sheetPr>
  <dimension ref="A1:W763"/>
  <sheetViews>
    <sheetView topLeftCell="A112" zoomScale="90" zoomScaleNormal="90" workbookViewId="0">
      <selection activeCell="F6" sqref="F6:G200"/>
    </sheetView>
  </sheetViews>
  <sheetFormatPr defaultColWidth="34" defaultRowHeight="12.75"/>
  <cols>
    <col min="1" max="1" width="18.140625" style="10" bestFit="1" customWidth="1"/>
    <col min="2" max="2" width="18" style="10" bestFit="1" customWidth="1"/>
    <col min="3" max="3" width="32.42578125" style="10" customWidth="1"/>
    <col min="4" max="4" width="16.28515625" style="10" customWidth="1"/>
    <col min="5" max="5" width="41.42578125" style="45" customWidth="1"/>
    <col min="6" max="6" width="18" style="10" customWidth="1"/>
    <col min="7" max="7" width="18.7109375" style="10" customWidth="1"/>
    <col min="8" max="8" width="22.5703125" style="50" customWidth="1"/>
    <col min="9" max="9" width="22.140625" style="10" customWidth="1"/>
    <col min="10" max="10" width="58.7109375" style="50" bestFit="1" customWidth="1"/>
    <col min="11" max="23" width="34" style="50"/>
    <col min="24" max="16384" width="34" style="10"/>
  </cols>
  <sheetData>
    <row r="1" spans="1:10" s="50" customFormat="1">
      <c r="A1" s="83" t="s">
        <v>358</v>
      </c>
      <c r="B1" s="83" t="s">
        <v>1971</v>
      </c>
      <c r="E1" s="44"/>
    </row>
    <row r="2" spans="1:10" s="50" customFormat="1">
      <c r="E2" s="44"/>
    </row>
    <row r="3" spans="1:10">
      <c r="A3" s="81"/>
      <c r="B3" s="81"/>
      <c r="C3" s="81"/>
      <c r="D3" s="81"/>
      <c r="E3" s="81"/>
      <c r="F3" s="81"/>
      <c r="G3" s="81"/>
      <c r="H3" s="83" t="s">
        <v>389</v>
      </c>
      <c r="I3" s="81"/>
    </row>
    <row r="4" spans="1:10">
      <c r="A4" s="82" t="s">
        <v>356</v>
      </c>
      <c r="B4" s="82" t="s">
        <v>452</v>
      </c>
      <c r="C4" s="82" t="s">
        <v>0</v>
      </c>
      <c r="D4" s="82" t="s">
        <v>8</v>
      </c>
      <c r="E4" s="49" t="s">
        <v>287</v>
      </c>
      <c r="F4" s="82" t="s">
        <v>5</v>
      </c>
      <c r="G4" s="82" t="s">
        <v>6</v>
      </c>
      <c r="H4" s="81" t="s">
        <v>359</v>
      </c>
      <c r="I4" s="81" t="s">
        <v>390</v>
      </c>
    </row>
    <row r="5" spans="1:10">
      <c r="A5" s="81" t="s">
        <v>1970</v>
      </c>
      <c r="B5" s="81" t="s">
        <v>1631</v>
      </c>
      <c r="C5" s="81" t="s">
        <v>131</v>
      </c>
      <c r="D5" s="81" t="s">
        <v>132</v>
      </c>
      <c r="E5" s="81" t="s">
        <v>131</v>
      </c>
      <c r="F5" s="81" t="s">
        <v>1428</v>
      </c>
      <c r="G5" s="81" t="s">
        <v>32</v>
      </c>
      <c r="H5" s="80">
        <v>1</v>
      </c>
      <c r="I5" s="80">
        <v>1</v>
      </c>
    </row>
    <row r="6" spans="1:10">
      <c r="A6" s="81"/>
      <c r="B6" s="81"/>
      <c r="C6" s="81"/>
      <c r="D6" s="81"/>
      <c r="E6" s="81"/>
      <c r="F6" s="81"/>
      <c r="G6" s="81" t="s">
        <v>1430</v>
      </c>
      <c r="H6" s="80">
        <v>1</v>
      </c>
      <c r="I6" s="80">
        <v>1</v>
      </c>
    </row>
    <row r="7" spans="1:10">
      <c r="A7" s="81"/>
      <c r="B7" s="81" t="s">
        <v>1637</v>
      </c>
      <c r="C7" s="81" t="s">
        <v>135</v>
      </c>
      <c r="D7" s="81" t="s">
        <v>134</v>
      </c>
      <c r="E7" s="81" t="s">
        <v>135</v>
      </c>
      <c r="F7" s="81" t="s">
        <v>14</v>
      </c>
      <c r="G7" s="83" t="s">
        <v>16</v>
      </c>
      <c r="H7" s="173">
        <v>1</v>
      </c>
      <c r="I7" s="173">
        <v>1</v>
      </c>
      <c r="J7" s="174" t="s">
        <v>1973</v>
      </c>
    </row>
    <row r="8" spans="1:10">
      <c r="A8" s="81"/>
      <c r="B8" s="81"/>
      <c r="C8" s="81"/>
      <c r="D8" s="81"/>
      <c r="E8" s="81"/>
      <c r="F8" s="81" t="s">
        <v>27</v>
      </c>
      <c r="G8" s="81" t="s">
        <v>16</v>
      </c>
      <c r="H8" s="80">
        <v>3</v>
      </c>
      <c r="I8" s="80">
        <v>1</v>
      </c>
      <c r="J8" s="174" t="s">
        <v>1974</v>
      </c>
    </row>
    <row r="9" spans="1:10">
      <c r="A9" s="81"/>
      <c r="B9" s="81"/>
      <c r="C9" s="81"/>
      <c r="D9" s="81"/>
      <c r="E9" s="81"/>
      <c r="F9" s="81" t="s">
        <v>1422</v>
      </c>
      <c r="G9" s="81" t="s">
        <v>1423</v>
      </c>
      <c r="H9" s="80">
        <v>1</v>
      </c>
      <c r="I9" s="80">
        <v>1</v>
      </c>
      <c r="J9" s="174"/>
    </row>
    <row r="10" spans="1:10">
      <c r="A10" s="81"/>
      <c r="B10" s="81"/>
      <c r="C10" s="81"/>
      <c r="D10" s="81"/>
      <c r="E10" s="81"/>
      <c r="F10" s="81" t="s">
        <v>1433</v>
      </c>
      <c r="G10" s="81" t="s">
        <v>16</v>
      </c>
      <c r="H10" s="80">
        <v>1</v>
      </c>
      <c r="I10" s="80">
        <v>1</v>
      </c>
      <c r="J10" s="174" t="s">
        <v>1973</v>
      </c>
    </row>
    <row r="11" spans="1:10">
      <c r="A11" s="81"/>
      <c r="B11" s="81"/>
      <c r="C11" s="81"/>
      <c r="D11" s="81"/>
      <c r="E11" s="81"/>
      <c r="F11" s="81" t="s">
        <v>1437</v>
      </c>
      <c r="G11" s="81" t="s">
        <v>16</v>
      </c>
      <c r="H11" s="80">
        <v>4</v>
      </c>
      <c r="I11" s="80">
        <v>1</v>
      </c>
      <c r="J11" s="174" t="s">
        <v>1974</v>
      </c>
    </row>
    <row r="12" spans="1:10">
      <c r="A12" s="81"/>
      <c r="B12" s="81"/>
      <c r="C12" s="81"/>
      <c r="D12" s="81"/>
      <c r="E12" s="81"/>
      <c r="F12" s="81"/>
      <c r="G12" s="81" t="s">
        <v>1438</v>
      </c>
      <c r="H12" s="80">
        <v>4</v>
      </c>
      <c r="I12" s="80">
        <v>1</v>
      </c>
      <c r="J12" s="174" t="s">
        <v>1974</v>
      </c>
    </row>
    <row r="13" spans="1:10">
      <c r="A13" s="81"/>
      <c r="B13" s="81" t="s">
        <v>1800</v>
      </c>
      <c r="C13" s="81" t="s">
        <v>1256</v>
      </c>
      <c r="D13" s="81" t="s">
        <v>126</v>
      </c>
      <c r="E13" s="81" t="s">
        <v>1256</v>
      </c>
      <c r="F13" s="81" t="s">
        <v>1428</v>
      </c>
      <c r="G13" s="81" t="s">
        <v>1430</v>
      </c>
      <c r="H13" s="80">
        <v>4</v>
      </c>
      <c r="I13" s="80">
        <v>2</v>
      </c>
    </row>
    <row r="14" spans="1:10">
      <c r="A14" s="81"/>
      <c r="B14" s="81" t="s">
        <v>1873</v>
      </c>
      <c r="C14" s="81" t="s">
        <v>125</v>
      </c>
      <c r="D14" s="81" t="s">
        <v>126</v>
      </c>
      <c r="E14" s="81" t="s">
        <v>125</v>
      </c>
      <c r="F14" s="81" t="s">
        <v>14</v>
      </c>
      <c r="G14" s="81" t="s">
        <v>15</v>
      </c>
      <c r="H14" s="80">
        <v>1</v>
      </c>
      <c r="I14" s="80">
        <v>3</v>
      </c>
    </row>
    <row r="15" spans="1:10">
      <c r="A15" s="81"/>
      <c r="B15" s="81"/>
      <c r="C15" s="81"/>
      <c r="D15" s="81"/>
      <c r="E15" s="81"/>
      <c r="F15" s="81"/>
      <c r="G15" s="81" t="s">
        <v>16</v>
      </c>
      <c r="H15" s="80">
        <v>1</v>
      </c>
      <c r="I15" s="80">
        <v>3</v>
      </c>
    </row>
    <row r="16" spans="1:10">
      <c r="A16" s="81"/>
      <c r="B16" s="81"/>
      <c r="C16" s="81"/>
      <c r="D16" s="81"/>
      <c r="E16" s="81"/>
      <c r="F16" s="81"/>
      <c r="G16" s="81" t="s">
        <v>1420</v>
      </c>
      <c r="H16" s="80">
        <v>1</v>
      </c>
      <c r="I16" s="80">
        <v>3</v>
      </c>
    </row>
    <row r="17" spans="1:10">
      <c r="A17" s="81"/>
      <c r="B17" s="81"/>
      <c r="C17" s="81"/>
      <c r="D17" s="81"/>
      <c r="E17" s="81"/>
      <c r="F17" s="81" t="s">
        <v>10</v>
      </c>
      <c r="G17" s="81" t="s">
        <v>11</v>
      </c>
      <c r="H17" s="80">
        <v>2</v>
      </c>
      <c r="I17" s="80">
        <v>3</v>
      </c>
    </row>
    <row r="18" spans="1:10">
      <c r="A18" s="81"/>
      <c r="B18" s="81"/>
      <c r="C18" s="81"/>
      <c r="D18" s="81"/>
      <c r="E18" s="81"/>
      <c r="F18" s="81" t="s">
        <v>1428</v>
      </c>
      <c r="G18" s="81" t="s">
        <v>32</v>
      </c>
      <c r="H18" s="80">
        <v>4</v>
      </c>
      <c r="I18" s="80">
        <v>3</v>
      </c>
    </row>
    <row r="19" spans="1:10">
      <c r="A19" s="81"/>
      <c r="B19" s="81"/>
      <c r="C19" s="81"/>
      <c r="D19" s="81"/>
      <c r="E19" s="81"/>
      <c r="F19" s="81"/>
      <c r="G19" s="81" t="s">
        <v>1430</v>
      </c>
      <c r="H19" s="80">
        <v>2</v>
      </c>
      <c r="I19" s="80">
        <v>3</v>
      </c>
      <c r="J19" s="146"/>
    </row>
    <row r="20" spans="1:10">
      <c r="A20" s="81"/>
      <c r="B20" s="81" t="s">
        <v>1876</v>
      </c>
      <c r="C20" s="81" t="s">
        <v>125</v>
      </c>
      <c r="D20" s="81" t="s">
        <v>126</v>
      </c>
      <c r="E20" s="81" t="s">
        <v>1877</v>
      </c>
      <c r="F20" s="81" t="s">
        <v>1428</v>
      </c>
      <c r="G20" s="81" t="s">
        <v>32</v>
      </c>
      <c r="H20" s="80">
        <v>1</v>
      </c>
      <c r="I20" s="80">
        <v>3</v>
      </c>
    </row>
    <row r="21" spans="1:10">
      <c r="A21" s="81"/>
      <c r="B21" s="81"/>
      <c r="C21" s="81"/>
      <c r="D21" s="81"/>
      <c r="E21" s="81"/>
      <c r="F21" s="81"/>
      <c r="G21" s="81" t="s">
        <v>1430</v>
      </c>
      <c r="H21" s="80">
        <v>2</v>
      </c>
      <c r="I21" s="80">
        <v>3</v>
      </c>
    </row>
    <row r="22" spans="1:10">
      <c r="A22" s="81"/>
      <c r="B22" s="81"/>
      <c r="C22" s="81"/>
      <c r="D22" s="81"/>
      <c r="E22" s="81"/>
      <c r="F22" s="81" t="s">
        <v>1437</v>
      </c>
      <c r="G22" s="81" t="s">
        <v>1426</v>
      </c>
      <c r="H22" s="80">
        <v>1</v>
      </c>
      <c r="I22" s="80">
        <v>3</v>
      </c>
    </row>
    <row r="23" spans="1:10">
      <c r="A23" s="81"/>
      <c r="B23" s="81"/>
      <c r="C23" s="81"/>
      <c r="D23" s="81"/>
      <c r="E23" s="81"/>
      <c r="F23" s="81"/>
      <c r="G23" s="81" t="s">
        <v>1436</v>
      </c>
      <c r="H23" s="80">
        <v>1</v>
      </c>
      <c r="I23" s="80">
        <v>3</v>
      </c>
    </row>
    <row r="24" spans="1:10">
      <c r="A24" s="81"/>
      <c r="B24" s="81" t="s">
        <v>1940</v>
      </c>
      <c r="C24" s="81" t="s">
        <v>125</v>
      </c>
      <c r="D24" s="81" t="s">
        <v>126</v>
      </c>
      <c r="E24" s="81" t="s">
        <v>125</v>
      </c>
      <c r="F24" s="81" t="s">
        <v>1461</v>
      </c>
      <c r="G24" s="81" t="s">
        <v>1460</v>
      </c>
      <c r="H24" s="80">
        <v>2</v>
      </c>
      <c r="I24" s="80">
        <v>3</v>
      </c>
    </row>
    <row r="25" spans="1:10">
      <c r="A25" s="81" t="s">
        <v>1972</v>
      </c>
      <c r="B25" s="81"/>
      <c r="C25" s="81"/>
      <c r="D25" s="81"/>
      <c r="E25" s="81"/>
      <c r="F25" s="81"/>
      <c r="G25" s="81"/>
      <c r="H25" s="172">
        <v>38</v>
      </c>
      <c r="I25" s="80">
        <v>3</v>
      </c>
    </row>
    <row r="26" spans="1:10">
      <c r="A26" s="81" t="s">
        <v>1989</v>
      </c>
      <c r="B26" s="81" t="s">
        <v>1576</v>
      </c>
      <c r="C26" s="81" t="s">
        <v>223</v>
      </c>
      <c r="D26" s="81" t="s">
        <v>224</v>
      </c>
      <c r="E26" s="81" t="s">
        <v>223</v>
      </c>
      <c r="F26" s="81" t="s">
        <v>1433</v>
      </c>
      <c r="G26" s="81" t="s">
        <v>16</v>
      </c>
      <c r="H26" s="80">
        <v>1</v>
      </c>
      <c r="I26" s="80">
        <v>1</v>
      </c>
      <c r="J26" s="83"/>
    </row>
    <row r="27" spans="1:10">
      <c r="A27" s="81"/>
      <c r="B27" s="81"/>
      <c r="C27" s="81"/>
      <c r="D27" s="81"/>
      <c r="E27" s="81"/>
      <c r="F27" s="81" t="s">
        <v>1437</v>
      </c>
      <c r="G27" s="81" t="s">
        <v>16</v>
      </c>
      <c r="H27" s="80">
        <v>2</v>
      </c>
      <c r="I27" s="80">
        <v>1</v>
      </c>
      <c r="J27" s="146"/>
    </row>
    <row r="28" spans="1:10">
      <c r="A28" s="81" t="s">
        <v>1990</v>
      </c>
      <c r="B28" s="81"/>
      <c r="C28" s="81"/>
      <c r="D28" s="81"/>
      <c r="E28" s="81"/>
      <c r="F28" s="81"/>
      <c r="G28" s="81"/>
      <c r="H28" s="172">
        <v>3</v>
      </c>
      <c r="I28" s="80">
        <v>1</v>
      </c>
      <c r="J28" s="83"/>
    </row>
    <row r="29" spans="1:10">
      <c r="A29" s="81" t="s">
        <v>1976</v>
      </c>
      <c r="B29" s="81" t="s">
        <v>1572</v>
      </c>
      <c r="C29" s="81" t="s">
        <v>59</v>
      </c>
      <c r="D29" s="81" t="s">
        <v>60</v>
      </c>
      <c r="E29" s="81" t="s">
        <v>1573</v>
      </c>
      <c r="F29" s="81" t="s">
        <v>14</v>
      </c>
      <c r="G29" s="81" t="s">
        <v>16</v>
      </c>
      <c r="H29" s="80">
        <v>6</v>
      </c>
      <c r="I29" s="80">
        <v>1</v>
      </c>
      <c r="J29" s="146"/>
    </row>
    <row r="30" spans="1:10">
      <c r="A30" s="81"/>
      <c r="B30" s="81"/>
      <c r="C30" s="81"/>
      <c r="D30" s="81"/>
      <c r="E30" s="81"/>
      <c r="F30" s="81" t="s">
        <v>1428</v>
      </c>
      <c r="G30" s="81" t="s">
        <v>1430</v>
      </c>
      <c r="H30" s="80">
        <v>2</v>
      </c>
      <c r="I30" s="80">
        <v>1</v>
      </c>
    </row>
    <row r="31" spans="1:10">
      <c r="A31" s="81"/>
      <c r="B31" s="81" t="s">
        <v>1659</v>
      </c>
      <c r="C31" s="81" t="s">
        <v>45</v>
      </c>
      <c r="D31" s="81" t="s">
        <v>1401</v>
      </c>
      <c r="E31" s="81" t="s">
        <v>1660</v>
      </c>
      <c r="F31" s="81" t="s">
        <v>14</v>
      </c>
      <c r="G31" s="81" t="s">
        <v>16</v>
      </c>
      <c r="H31" s="80">
        <v>1</v>
      </c>
      <c r="I31" s="80">
        <v>2</v>
      </c>
    </row>
    <row r="32" spans="1:10">
      <c r="A32" s="81"/>
      <c r="B32" s="81"/>
      <c r="C32" s="81"/>
      <c r="D32" s="81"/>
      <c r="E32" s="81"/>
      <c r="F32" s="81" t="s">
        <v>1428</v>
      </c>
      <c r="G32" s="81" t="s">
        <v>32</v>
      </c>
      <c r="H32" s="80">
        <v>1</v>
      </c>
      <c r="I32" s="80">
        <v>2</v>
      </c>
    </row>
    <row r="33" spans="1:10">
      <c r="A33" s="81"/>
      <c r="B33" s="81" t="s">
        <v>1758</v>
      </c>
      <c r="C33" s="81" t="s">
        <v>52</v>
      </c>
      <c r="D33" s="81" t="s">
        <v>121</v>
      </c>
      <c r="E33" s="81" t="s">
        <v>1759</v>
      </c>
      <c r="F33" s="81" t="s">
        <v>25</v>
      </c>
      <c r="G33" s="81" t="s">
        <v>31</v>
      </c>
      <c r="H33" s="80">
        <v>1</v>
      </c>
      <c r="I33" s="80">
        <v>1</v>
      </c>
    </row>
    <row r="34" spans="1:10">
      <c r="A34" s="81"/>
      <c r="B34" s="81"/>
      <c r="C34" s="81"/>
      <c r="D34" s="81"/>
      <c r="E34" s="81"/>
      <c r="F34" s="81" t="s">
        <v>1428</v>
      </c>
      <c r="G34" s="81" t="s">
        <v>32</v>
      </c>
      <c r="H34" s="80">
        <v>1</v>
      </c>
      <c r="I34" s="80">
        <v>1</v>
      </c>
      <c r="J34" s="146"/>
    </row>
    <row r="35" spans="1:10">
      <c r="A35" s="81"/>
      <c r="B35" s="81"/>
      <c r="C35" s="81"/>
      <c r="D35" s="81"/>
      <c r="E35" s="81"/>
      <c r="F35" s="81"/>
      <c r="G35" s="81" t="s">
        <v>1430</v>
      </c>
      <c r="H35" s="80">
        <v>2</v>
      </c>
      <c r="I35" s="80">
        <v>1</v>
      </c>
    </row>
    <row r="36" spans="1:10">
      <c r="A36" s="81"/>
      <c r="B36" s="81" t="s">
        <v>1762</v>
      </c>
      <c r="C36" s="81" t="s">
        <v>52</v>
      </c>
      <c r="D36" s="81" t="s">
        <v>53</v>
      </c>
      <c r="E36" s="81" t="s">
        <v>1763</v>
      </c>
      <c r="F36" s="81" t="s">
        <v>14</v>
      </c>
      <c r="G36" s="81" t="s">
        <v>15</v>
      </c>
      <c r="H36" s="80">
        <v>1</v>
      </c>
      <c r="I36" s="80">
        <v>1</v>
      </c>
    </row>
    <row r="37" spans="1:10">
      <c r="A37" s="81"/>
      <c r="B37" s="81"/>
      <c r="C37" s="81"/>
      <c r="D37" s="81"/>
      <c r="E37" s="81"/>
      <c r="F37" s="81"/>
      <c r="G37" s="81" t="s">
        <v>16</v>
      </c>
      <c r="H37" s="80">
        <v>1</v>
      </c>
      <c r="I37" s="80">
        <v>1</v>
      </c>
    </row>
    <row r="38" spans="1:10">
      <c r="A38" s="81"/>
      <c r="B38" s="81"/>
      <c r="C38" s="81"/>
      <c r="D38" s="81"/>
      <c r="E38" s="81"/>
      <c r="F38" s="81" t="s">
        <v>27</v>
      </c>
      <c r="G38" s="81" t="s">
        <v>16</v>
      </c>
      <c r="H38" s="80">
        <v>1</v>
      </c>
      <c r="I38" s="80">
        <v>1</v>
      </c>
    </row>
    <row r="39" spans="1:10">
      <c r="A39" s="81"/>
      <c r="B39" s="81"/>
      <c r="C39" s="81"/>
      <c r="D39" s="81"/>
      <c r="E39" s="81"/>
      <c r="F39" s="81" t="s">
        <v>1428</v>
      </c>
      <c r="G39" s="81" t="s">
        <v>1430</v>
      </c>
      <c r="H39" s="80">
        <v>1</v>
      </c>
      <c r="I39" s="80">
        <v>1</v>
      </c>
    </row>
    <row r="40" spans="1:10">
      <c r="A40" s="81"/>
      <c r="B40" s="81"/>
      <c r="C40" s="81"/>
      <c r="D40" s="81"/>
      <c r="E40" s="81"/>
      <c r="F40" s="81" t="s">
        <v>1433</v>
      </c>
      <c r="G40" s="81" t="s">
        <v>16</v>
      </c>
      <c r="H40" s="80">
        <v>2</v>
      </c>
      <c r="I40" s="80">
        <v>1</v>
      </c>
    </row>
    <row r="41" spans="1:10">
      <c r="A41" s="81"/>
      <c r="B41" s="81" t="s">
        <v>1848</v>
      </c>
      <c r="C41" s="81" t="s">
        <v>262</v>
      </c>
      <c r="D41" s="81" t="s">
        <v>263</v>
      </c>
      <c r="E41" s="81" t="s">
        <v>262</v>
      </c>
      <c r="F41" s="81" t="s">
        <v>14</v>
      </c>
      <c r="G41" s="81" t="s">
        <v>15</v>
      </c>
      <c r="H41" s="80">
        <v>1</v>
      </c>
      <c r="I41" s="80">
        <v>2</v>
      </c>
      <c r="J41" s="146"/>
    </row>
    <row r="42" spans="1:10">
      <c r="A42" s="81"/>
      <c r="B42" s="81"/>
      <c r="C42" s="81"/>
      <c r="D42" s="81"/>
      <c r="E42" s="81"/>
      <c r="F42" s="81"/>
      <c r="G42" s="81" t="s">
        <v>16</v>
      </c>
      <c r="H42" s="80">
        <v>2</v>
      </c>
      <c r="I42" s="80">
        <v>2</v>
      </c>
    </row>
    <row r="43" spans="1:10">
      <c r="A43" s="81"/>
      <c r="B43" s="81"/>
      <c r="C43" s="81"/>
      <c r="D43" s="81"/>
      <c r="E43" s="81"/>
      <c r="F43" s="81" t="s">
        <v>27</v>
      </c>
      <c r="G43" s="81" t="s">
        <v>16</v>
      </c>
      <c r="H43" s="80">
        <v>3</v>
      </c>
      <c r="I43" s="80">
        <v>2</v>
      </c>
    </row>
    <row r="44" spans="1:10">
      <c r="A44" s="81"/>
      <c r="B44" s="81"/>
      <c r="C44" s="81"/>
      <c r="D44" s="81"/>
      <c r="E44" s="81"/>
      <c r="F44" s="81"/>
      <c r="G44" s="81" t="s">
        <v>32</v>
      </c>
      <c r="H44" s="80">
        <v>4</v>
      </c>
      <c r="I44" s="80">
        <v>2</v>
      </c>
    </row>
    <row r="45" spans="1:10">
      <c r="A45" s="81"/>
      <c r="B45" s="81"/>
      <c r="C45" s="81"/>
      <c r="D45" s="81"/>
      <c r="E45" s="81"/>
      <c r="F45" s="81" t="s">
        <v>1428</v>
      </c>
      <c r="G45" s="81" t="s">
        <v>32</v>
      </c>
      <c r="H45" s="80">
        <v>2</v>
      </c>
      <c r="I45" s="80">
        <v>2</v>
      </c>
    </row>
    <row r="46" spans="1:10">
      <c r="A46" s="81" t="s">
        <v>1977</v>
      </c>
      <c r="B46" s="81"/>
      <c r="C46" s="81"/>
      <c r="D46" s="81"/>
      <c r="E46" s="81"/>
      <c r="F46" s="81"/>
      <c r="G46" s="81"/>
      <c r="H46" s="172">
        <v>32</v>
      </c>
      <c r="I46" s="80">
        <v>2</v>
      </c>
    </row>
    <row r="47" spans="1:10">
      <c r="A47" s="81" t="s">
        <v>1979</v>
      </c>
      <c r="B47" s="81" t="s">
        <v>1661</v>
      </c>
      <c r="C47" s="81" t="s">
        <v>85</v>
      </c>
      <c r="D47" s="81" t="s">
        <v>86</v>
      </c>
      <c r="E47" s="81" t="s">
        <v>1662</v>
      </c>
      <c r="F47" s="81" t="s">
        <v>14</v>
      </c>
      <c r="G47" s="81" t="s">
        <v>16</v>
      </c>
      <c r="H47" s="80">
        <v>3</v>
      </c>
      <c r="I47" s="80">
        <v>3</v>
      </c>
    </row>
    <row r="48" spans="1:10">
      <c r="A48" s="81"/>
      <c r="B48" s="81"/>
      <c r="C48" s="81"/>
      <c r="D48" s="81"/>
      <c r="E48" s="81"/>
      <c r="F48" s="81" t="s">
        <v>27</v>
      </c>
      <c r="G48" s="81" t="s">
        <v>16</v>
      </c>
      <c r="H48" s="80">
        <v>3</v>
      </c>
      <c r="I48" s="80">
        <v>3</v>
      </c>
    </row>
    <row r="49" spans="1:9">
      <c r="A49" s="81"/>
      <c r="B49" s="81"/>
      <c r="C49" s="81"/>
      <c r="D49" s="81"/>
      <c r="E49" s="81"/>
      <c r="F49" s="81"/>
      <c r="G49" s="81" t="s">
        <v>32</v>
      </c>
      <c r="H49" s="80">
        <v>4</v>
      </c>
      <c r="I49" s="80">
        <v>3</v>
      </c>
    </row>
    <row r="50" spans="1:9">
      <c r="A50" s="81"/>
      <c r="B50" s="81"/>
      <c r="C50" s="81"/>
      <c r="D50" s="81"/>
      <c r="E50" s="81"/>
      <c r="F50" s="81" t="s">
        <v>1422</v>
      </c>
      <c r="G50" s="81" t="s">
        <v>1423</v>
      </c>
      <c r="H50" s="80">
        <v>2</v>
      </c>
      <c r="I50" s="80">
        <v>3</v>
      </c>
    </row>
    <row r="51" spans="1:9">
      <c r="A51" s="81"/>
      <c r="B51" s="81"/>
      <c r="C51" s="81"/>
      <c r="D51" s="81"/>
      <c r="E51" s="81"/>
      <c r="F51" s="81" t="s">
        <v>1437</v>
      </c>
      <c r="G51" s="81" t="s">
        <v>16</v>
      </c>
      <c r="H51" s="80">
        <v>3</v>
      </c>
      <c r="I51" s="80">
        <v>3</v>
      </c>
    </row>
    <row r="52" spans="1:9">
      <c r="A52" s="81"/>
      <c r="B52" s="81"/>
      <c r="C52" s="81"/>
      <c r="D52" s="81"/>
      <c r="E52" s="81"/>
      <c r="F52" s="81"/>
      <c r="G52" s="81" t="s">
        <v>1426</v>
      </c>
      <c r="H52" s="80">
        <v>2</v>
      </c>
      <c r="I52" s="80">
        <v>3</v>
      </c>
    </row>
    <row r="53" spans="1:9">
      <c r="A53" s="81"/>
      <c r="B53" s="81" t="s">
        <v>1685</v>
      </c>
      <c r="C53" s="81" t="s">
        <v>180</v>
      </c>
      <c r="D53" s="81" t="s">
        <v>181</v>
      </c>
      <c r="E53" s="81" t="s">
        <v>180</v>
      </c>
      <c r="F53" s="81" t="s">
        <v>1428</v>
      </c>
      <c r="G53" s="81" t="s">
        <v>1430</v>
      </c>
      <c r="H53" s="80">
        <v>1</v>
      </c>
      <c r="I53" s="80">
        <v>1</v>
      </c>
    </row>
    <row r="54" spans="1:9">
      <c r="A54" s="81"/>
      <c r="B54" s="81" t="s">
        <v>1766</v>
      </c>
      <c r="C54" s="81" t="s">
        <v>193</v>
      </c>
      <c r="D54" s="81" t="s">
        <v>194</v>
      </c>
      <c r="E54" s="81" t="s">
        <v>1767</v>
      </c>
      <c r="F54" s="81" t="s">
        <v>14</v>
      </c>
      <c r="G54" s="81" t="s">
        <v>16</v>
      </c>
      <c r="H54" s="80">
        <v>1</v>
      </c>
      <c r="I54" s="80">
        <v>3</v>
      </c>
    </row>
    <row r="55" spans="1:9">
      <c r="A55" s="81"/>
      <c r="B55" s="81"/>
      <c r="C55" s="81"/>
      <c r="D55" s="81"/>
      <c r="E55" s="81"/>
      <c r="F55" s="81" t="s">
        <v>1428</v>
      </c>
      <c r="G55" s="81" t="s">
        <v>1430</v>
      </c>
      <c r="H55" s="80">
        <v>2</v>
      </c>
      <c r="I55" s="80">
        <v>3</v>
      </c>
    </row>
    <row r="56" spans="1:9">
      <c r="A56" s="81"/>
      <c r="B56" s="81"/>
      <c r="C56" s="81"/>
      <c r="D56" s="81"/>
      <c r="E56" s="81"/>
      <c r="F56" s="81"/>
      <c r="G56" s="81" t="s">
        <v>1429</v>
      </c>
      <c r="H56" s="80">
        <v>6</v>
      </c>
      <c r="I56" s="80">
        <v>3</v>
      </c>
    </row>
    <row r="57" spans="1:9">
      <c r="A57" s="81"/>
      <c r="B57" s="81" t="s">
        <v>1768</v>
      </c>
      <c r="C57" s="81" t="s">
        <v>193</v>
      </c>
      <c r="D57" s="81" t="s">
        <v>194</v>
      </c>
      <c r="E57" s="81" t="s">
        <v>1769</v>
      </c>
      <c r="F57" s="81" t="s">
        <v>14</v>
      </c>
      <c r="G57" s="81" t="s">
        <v>16</v>
      </c>
      <c r="H57" s="80">
        <v>2</v>
      </c>
      <c r="I57" s="80">
        <v>3</v>
      </c>
    </row>
    <row r="58" spans="1:9">
      <c r="A58" s="81"/>
      <c r="B58" s="81"/>
      <c r="C58" s="81"/>
      <c r="D58" s="81"/>
      <c r="E58" s="81"/>
      <c r="F58" s="81" t="s">
        <v>1428</v>
      </c>
      <c r="G58" s="81" t="s">
        <v>32</v>
      </c>
      <c r="H58" s="80">
        <v>2</v>
      </c>
      <c r="I58" s="80">
        <v>3</v>
      </c>
    </row>
    <row r="59" spans="1:9">
      <c r="A59" s="81"/>
      <c r="B59" s="81"/>
      <c r="C59" s="81"/>
      <c r="D59" s="81"/>
      <c r="E59" s="81"/>
      <c r="F59" s="81"/>
      <c r="G59" s="81" t="s">
        <v>1430</v>
      </c>
      <c r="H59" s="80">
        <v>2</v>
      </c>
      <c r="I59" s="80">
        <v>3</v>
      </c>
    </row>
    <row r="60" spans="1:9">
      <c r="A60" s="81"/>
      <c r="B60" s="81"/>
      <c r="C60" s="81"/>
      <c r="D60" s="81"/>
      <c r="E60" s="81"/>
      <c r="F60" s="81" t="s">
        <v>1437</v>
      </c>
      <c r="G60" s="81" t="s">
        <v>16</v>
      </c>
      <c r="H60" s="80">
        <v>2</v>
      </c>
      <c r="I60" s="80">
        <v>3</v>
      </c>
    </row>
    <row r="61" spans="1:9">
      <c r="A61" s="81"/>
      <c r="B61" s="81" t="s">
        <v>1801</v>
      </c>
      <c r="C61" s="81" t="s">
        <v>89</v>
      </c>
      <c r="D61" s="81" t="s">
        <v>90</v>
      </c>
      <c r="E61" s="81" t="s">
        <v>89</v>
      </c>
      <c r="F61" s="81" t="s">
        <v>1428</v>
      </c>
      <c r="G61" s="81" t="s">
        <v>1430</v>
      </c>
      <c r="H61" s="80">
        <v>1</v>
      </c>
      <c r="I61" s="80">
        <v>1</v>
      </c>
    </row>
    <row r="62" spans="1:9">
      <c r="A62" s="81"/>
      <c r="B62" s="81"/>
      <c r="C62" s="81"/>
      <c r="D62" s="81"/>
      <c r="E62" s="81"/>
      <c r="F62" s="81" t="s">
        <v>1437</v>
      </c>
      <c r="G62" s="81" t="s">
        <v>16</v>
      </c>
      <c r="H62" s="80">
        <v>1</v>
      </c>
      <c r="I62" s="80">
        <v>1</v>
      </c>
    </row>
    <row r="63" spans="1:9">
      <c r="A63" s="81"/>
      <c r="B63" s="81"/>
      <c r="C63" s="81"/>
      <c r="D63" s="81"/>
      <c r="E63" s="81"/>
      <c r="F63" s="81"/>
      <c r="G63" s="81" t="s">
        <v>1438</v>
      </c>
      <c r="H63" s="80">
        <v>1</v>
      </c>
      <c r="I63" s="80">
        <v>1</v>
      </c>
    </row>
    <row r="64" spans="1:9">
      <c r="A64" s="81"/>
      <c r="B64" s="81" t="s">
        <v>1887</v>
      </c>
      <c r="C64" s="81" t="s">
        <v>180</v>
      </c>
      <c r="D64" s="81" t="s">
        <v>181</v>
      </c>
      <c r="E64" s="81" t="s">
        <v>180</v>
      </c>
      <c r="F64" s="81" t="s">
        <v>1433</v>
      </c>
      <c r="G64" s="81" t="s">
        <v>16</v>
      </c>
      <c r="H64" s="80">
        <v>1</v>
      </c>
      <c r="I64" s="80">
        <v>1</v>
      </c>
    </row>
    <row r="65" spans="1:9">
      <c r="A65" s="81"/>
      <c r="B65" s="81" t="s">
        <v>1925</v>
      </c>
      <c r="C65" s="81" t="s">
        <v>85</v>
      </c>
      <c r="D65" s="81" t="s">
        <v>86</v>
      </c>
      <c r="E65" s="81" t="s">
        <v>1662</v>
      </c>
      <c r="F65" s="81" t="s">
        <v>1434</v>
      </c>
      <c r="G65" s="81" t="s">
        <v>1435</v>
      </c>
      <c r="H65" s="80">
        <v>1</v>
      </c>
      <c r="I65" s="80">
        <v>3</v>
      </c>
    </row>
    <row r="66" spans="1:9">
      <c r="A66" s="81" t="s">
        <v>1980</v>
      </c>
      <c r="B66" s="81"/>
      <c r="C66" s="81"/>
      <c r="D66" s="81"/>
      <c r="E66" s="81"/>
      <c r="F66" s="81"/>
      <c r="G66" s="81"/>
      <c r="H66" s="172">
        <v>40</v>
      </c>
      <c r="I66" s="80">
        <v>3</v>
      </c>
    </row>
    <row r="67" spans="1:9">
      <c r="A67" s="81" t="s">
        <v>1982</v>
      </c>
      <c r="B67" s="81" t="s">
        <v>1591</v>
      </c>
      <c r="C67" s="81" t="s">
        <v>189</v>
      </c>
      <c r="D67" s="81" t="s">
        <v>184</v>
      </c>
      <c r="E67" s="81" t="s">
        <v>1592</v>
      </c>
      <c r="F67" s="81" t="s">
        <v>14</v>
      </c>
      <c r="G67" s="81" t="s">
        <v>15</v>
      </c>
      <c r="H67" s="80">
        <v>1</v>
      </c>
      <c r="I67" s="80">
        <v>3</v>
      </c>
    </row>
    <row r="68" spans="1:9">
      <c r="A68" s="81"/>
      <c r="B68" s="81"/>
      <c r="C68" s="81"/>
      <c r="D68" s="81"/>
      <c r="E68" s="81"/>
      <c r="F68" s="81" t="s">
        <v>27</v>
      </c>
      <c r="G68" s="81" t="s">
        <v>16</v>
      </c>
      <c r="H68" s="80">
        <v>1</v>
      </c>
      <c r="I68" s="80">
        <v>3</v>
      </c>
    </row>
    <row r="69" spans="1:9">
      <c r="A69" s="81"/>
      <c r="B69" s="81"/>
      <c r="C69" s="81"/>
      <c r="D69" s="81"/>
      <c r="E69" s="81"/>
      <c r="F69" s="81"/>
      <c r="G69" s="81" t="s">
        <v>32</v>
      </c>
      <c r="H69" s="80">
        <v>3</v>
      </c>
      <c r="I69" s="80">
        <v>3</v>
      </c>
    </row>
    <row r="70" spans="1:9">
      <c r="A70" s="81"/>
      <c r="B70" s="81"/>
      <c r="C70" s="81"/>
      <c r="D70" s="81"/>
      <c r="E70" s="81"/>
      <c r="F70" s="81" t="s">
        <v>1422</v>
      </c>
      <c r="G70" s="81" t="s">
        <v>1423</v>
      </c>
      <c r="H70" s="80">
        <v>3</v>
      </c>
      <c r="I70" s="80">
        <v>3</v>
      </c>
    </row>
    <row r="71" spans="1:9">
      <c r="A71" s="81"/>
      <c r="B71" s="81"/>
      <c r="C71" s="81"/>
      <c r="D71" s="81"/>
      <c r="E71" s="81"/>
      <c r="F71" s="81" t="s">
        <v>10</v>
      </c>
      <c r="G71" s="81" t="s">
        <v>11</v>
      </c>
      <c r="H71" s="80">
        <v>3</v>
      </c>
      <c r="I71" s="80">
        <v>3</v>
      </c>
    </row>
    <row r="72" spans="1:9">
      <c r="A72" s="81"/>
      <c r="B72" s="81" t="s">
        <v>1599</v>
      </c>
      <c r="C72" s="81" t="s">
        <v>186</v>
      </c>
      <c r="D72" s="81" t="s">
        <v>184</v>
      </c>
      <c r="E72" s="81" t="s">
        <v>1600</v>
      </c>
      <c r="F72" s="81" t="s">
        <v>1422</v>
      </c>
      <c r="G72" s="81" t="s">
        <v>1423</v>
      </c>
      <c r="H72" s="80">
        <v>5</v>
      </c>
      <c r="I72" s="80">
        <v>3</v>
      </c>
    </row>
    <row r="73" spans="1:9">
      <c r="A73" s="81"/>
      <c r="B73" s="81" t="s">
        <v>1630</v>
      </c>
      <c r="C73" s="81" t="s">
        <v>258</v>
      </c>
      <c r="D73" s="81" t="s">
        <v>259</v>
      </c>
      <c r="E73" s="81" t="s">
        <v>258</v>
      </c>
      <c r="F73" s="81" t="s">
        <v>28</v>
      </c>
      <c r="G73" s="81" t="s">
        <v>16</v>
      </c>
      <c r="H73" s="80">
        <v>1</v>
      </c>
      <c r="I73" s="80">
        <v>1</v>
      </c>
    </row>
    <row r="74" spans="1:9">
      <c r="A74" s="81"/>
      <c r="B74" s="81"/>
      <c r="C74" s="81"/>
      <c r="D74" s="81"/>
      <c r="E74" s="81"/>
      <c r="F74" s="81" t="s">
        <v>1422</v>
      </c>
      <c r="G74" s="81" t="s">
        <v>1423</v>
      </c>
      <c r="H74" s="80">
        <v>1</v>
      </c>
      <c r="I74" s="80">
        <v>1</v>
      </c>
    </row>
    <row r="75" spans="1:9">
      <c r="A75" s="81"/>
      <c r="B75" s="81"/>
      <c r="C75" s="81"/>
      <c r="D75" s="81"/>
      <c r="E75" s="81"/>
      <c r="F75" s="81" t="s">
        <v>1437</v>
      </c>
      <c r="G75" s="81" t="s">
        <v>1438</v>
      </c>
      <c r="H75" s="80">
        <v>2</v>
      </c>
      <c r="I75" s="80">
        <v>1</v>
      </c>
    </row>
    <row r="76" spans="1:9">
      <c r="A76" s="81"/>
      <c r="B76" s="81" t="s">
        <v>1915</v>
      </c>
      <c r="C76" s="81" t="s">
        <v>189</v>
      </c>
      <c r="D76" s="81" t="s">
        <v>184</v>
      </c>
      <c r="E76" s="81" t="s">
        <v>1592</v>
      </c>
      <c r="F76" s="81" t="s">
        <v>1427</v>
      </c>
      <c r="G76" s="81" t="s">
        <v>16</v>
      </c>
      <c r="H76" s="80">
        <v>1</v>
      </c>
      <c r="I76" s="80">
        <v>3</v>
      </c>
    </row>
    <row r="77" spans="1:9">
      <c r="A77" s="81"/>
      <c r="B77" s="81"/>
      <c r="C77" s="81"/>
      <c r="D77" s="81"/>
      <c r="E77" s="81"/>
      <c r="F77" s="81" t="s">
        <v>1431</v>
      </c>
      <c r="G77" s="81" t="s">
        <v>16</v>
      </c>
      <c r="H77" s="80">
        <v>1</v>
      </c>
      <c r="I77" s="80">
        <v>3</v>
      </c>
    </row>
    <row r="78" spans="1:9">
      <c r="A78" s="81"/>
      <c r="B78" s="81"/>
      <c r="C78" s="81"/>
      <c r="D78" s="81"/>
      <c r="E78" s="81"/>
      <c r="F78" s="81" t="s">
        <v>1434</v>
      </c>
      <c r="G78" s="81" t="s">
        <v>1436</v>
      </c>
      <c r="H78" s="80">
        <v>1</v>
      </c>
      <c r="I78" s="80">
        <v>3</v>
      </c>
    </row>
    <row r="79" spans="1:9">
      <c r="A79" s="81"/>
      <c r="B79" s="81" t="s">
        <v>1918</v>
      </c>
      <c r="C79" s="81" t="s">
        <v>186</v>
      </c>
      <c r="D79" s="81" t="s">
        <v>184</v>
      </c>
      <c r="E79" s="81" t="s">
        <v>1600</v>
      </c>
      <c r="F79" s="81" t="s">
        <v>1431</v>
      </c>
      <c r="G79" s="81" t="s">
        <v>16</v>
      </c>
      <c r="H79" s="80">
        <v>2</v>
      </c>
      <c r="I79" s="80">
        <v>3</v>
      </c>
    </row>
    <row r="80" spans="1:9">
      <c r="A80" s="81"/>
      <c r="B80" s="81"/>
      <c r="C80" s="81"/>
      <c r="D80" s="81"/>
      <c r="E80" s="81"/>
      <c r="F80" s="81" t="s">
        <v>1434</v>
      </c>
      <c r="G80" s="81" t="s">
        <v>1436</v>
      </c>
      <c r="H80" s="80">
        <v>3</v>
      </c>
      <c r="I80" s="80">
        <v>3</v>
      </c>
    </row>
    <row r="81" spans="1:10">
      <c r="A81" s="81"/>
      <c r="B81" s="81"/>
      <c r="C81" s="81"/>
      <c r="D81" s="81"/>
      <c r="E81" s="81"/>
      <c r="F81" s="81"/>
      <c r="G81" s="81" t="s">
        <v>1435</v>
      </c>
      <c r="H81" s="80">
        <v>1</v>
      </c>
      <c r="I81" s="80">
        <v>3</v>
      </c>
    </row>
    <row r="82" spans="1:10">
      <c r="A82" s="81"/>
      <c r="B82" s="81" t="s">
        <v>1921</v>
      </c>
      <c r="C82" s="81" t="s">
        <v>393</v>
      </c>
      <c r="D82" s="81" t="s">
        <v>184</v>
      </c>
      <c r="E82" s="81" t="s">
        <v>393</v>
      </c>
      <c r="F82" s="81" t="s">
        <v>1431</v>
      </c>
      <c r="G82" s="81" t="s">
        <v>16</v>
      </c>
      <c r="H82" s="80">
        <v>1</v>
      </c>
      <c r="I82" s="80">
        <v>1</v>
      </c>
    </row>
    <row r="83" spans="1:10">
      <c r="A83" s="81" t="s">
        <v>1983</v>
      </c>
      <c r="B83" s="81"/>
      <c r="C83" s="81"/>
      <c r="D83" s="81"/>
      <c r="E83" s="81"/>
      <c r="F83" s="81"/>
      <c r="G83" s="81"/>
      <c r="H83" s="172">
        <v>30</v>
      </c>
      <c r="I83" s="80">
        <v>3</v>
      </c>
    </row>
    <row r="84" spans="1:10">
      <c r="A84" s="81" t="s">
        <v>1985</v>
      </c>
      <c r="B84" s="81" t="s">
        <v>1748</v>
      </c>
      <c r="C84" s="81" t="s">
        <v>149</v>
      </c>
      <c r="D84" s="81" t="s">
        <v>150</v>
      </c>
      <c r="E84" s="81" t="s">
        <v>1749</v>
      </c>
      <c r="F84" s="81" t="s">
        <v>14</v>
      </c>
      <c r="G84" s="81" t="s">
        <v>16</v>
      </c>
      <c r="H84" s="80">
        <v>1</v>
      </c>
      <c r="I84" s="80">
        <v>2</v>
      </c>
    </row>
    <row r="85" spans="1:10">
      <c r="A85" s="81"/>
      <c r="B85" s="81"/>
      <c r="C85" s="81"/>
      <c r="D85" s="81"/>
      <c r="E85" s="81"/>
      <c r="F85" s="81"/>
      <c r="G85" s="81" t="s">
        <v>1421</v>
      </c>
      <c r="H85" s="80">
        <v>2</v>
      </c>
      <c r="I85" s="80">
        <v>2</v>
      </c>
    </row>
    <row r="86" spans="1:10">
      <c r="A86" s="81"/>
      <c r="B86" s="81"/>
      <c r="C86" s="81"/>
      <c r="D86" s="81"/>
      <c r="E86" s="81"/>
      <c r="F86" s="81" t="s">
        <v>27</v>
      </c>
      <c r="G86" s="81" t="s">
        <v>16</v>
      </c>
      <c r="H86" s="80">
        <v>2</v>
      </c>
      <c r="I86" s="80">
        <v>2</v>
      </c>
    </row>
    <row r="87" spans="1:10">
      <c r="A87" s="81"/>
      <c r="B87" s="81"/>
      <c r="C87" s="81"/>
      <c r="D87" s="81"/>
      <c r="E87" s="81"/>
      <c r="F87" s="81"/>
      <c r="G87" s="81" t="s">
        <v>32</v>
      </c>
      <c r="H87" s="80">
        <v>3</v>
      </c>
      <c r="I87" s="80">
        <v>2</v>
      </c>
    </row>
    <row r="88" spans="1:10">
      <c r="A88" s="81"/>
      <c r="B88" s="81"/>
      <c r="C88" s="81"/>
      <c r="D88" s="81"/>
      <c r="E88" s="81"/>
      <c r="F88" s="81" t="s">
        <v>1422</v>
      </c>
      <c r="G88" s="81" t="s">
        <v>1423</v>
      </c>
      <c r="H88" s="80">
        <v>1</v>
      </c>
      <c r="I88" s="80">
        <v>2</v>
      </c>
    </row>
    <row r="89" spans="1:10">
      <c r="A89" s="81"/>
      <c r="B89" s="81"/>
      <c r="C89" s="81"/>
      <c r="D89" s="81"/>
      <c r="E89" s="81"/>
      <c r="F89" s="81" t="s">
        <v>10</v>
      </c>
      <c r="G89" s="81" t="s">
        <v>11</v>
      </c>
      <c r="H89" s="80">
        <v>2</v>
      </c>
      <c r="I89" s="80">
        <v>2</v>
      </c>
    </row>
    <row r="90" spans="1:10">
      <c r="A90" s="81"/>
      <c r="B90" s="81"/>
      <c r="C90" s="81"/>
      <c r="D90" s="81"/>
      <c r="E90" s="81"/>
      <c r="F90" s="81" t="s">
        <v>1428</v>
      </c>
      <c r="G90" s="81" t="s">
        <v>1430</v>
      </c>
      <c r="H90" s="80">
        <v>2</v>
      </c>
      <c r="I90" s="80">
        <v>2</v>
      </c>
    </row>
    <row r="91" spans="1:10">
      <c r="A91" s="81"/>
      <c r="B91" s="81"/>
      <c r="C91" s="81"/>
      <c r="D91" s="81"/>
      <c r="E91" s="81"/>
      <c r="F91" s="81" t="s">
        <v>1433</v>
      </c>
      <c r="G91" s="81" t="s">
        <v>16</v>
      </c>
      <c r="H91" s="80">
        <v>2</v>
      </c>
      <c r="I91" s="80">
        <v>2</v>
      </c>
    </row>
    <row r="92" spans="1:10">
      <c r="A92" s="81"/>
      <c r="B92" s="81" t="s">
        <v>1750</v>
      </c>
      <c r="C92" s="81" t="s">
        <v>151</v>
      </c>
      <c r="D92" s="81" t="s">
        <v>168</v>
      </c>
      <c r="E92" s="81" t="s">
        <v>1751</v>
      </c>
      <c r="F92" s="81" t="s">
        <v>1422</v>
      </c>
      <c r="G92" s="81" t="s">
        <v>1423</v>
      </c>
      <c r="H92" s="80">
        <v>1</v>
      </c>
      <c r="I92" s="80">
        <v>3</v>
      </c>
    </row>
    <row r="93" spans="1:10">
      <c r="A93" s="81"/>
      <c r="B93" s="81"/>
      <c r="C93" s="81"/>
      <c r="D93" s="81"/>
      <c r="E93" s="81"/>
      <c r="F93" s="81" t="s">
        <v>10</v>
      </c>
      <c r="G93" s="81" t="s">
        <v>13</v>
      </c>
      <c r="H93" s="80">
        <v>1</v>
      </c>
      <c r="I93" s="80">
        <v>3</v>
      </c>
    </row>
    <row r="94" spans="1:10" ht="15" customHeight="1">
      <c r="A94" s="81"/>
      <c r="B94" s="81"/>
      <c r="C94" s="81"/>
      <c r="D94" s="81"/>
      <c r="E94" s="81"/>
      <c r="F94" s="81" t="s">
        <v>1437</v>
      </c>
      <c r="G94" s="81" t="s">
        <v>1426</v>
      </c>
      <c r="H94" s="80">
        <v>1</v>
      </c>
      <c r="I94" s="80">
        <v>3</v>
      </c>
    </row>
    <row r="95" spans="1:10" ht="15" customHeight="1">
      <c r="A95" s="81"/>
      <c r="B95" s="81" t="s">
        <v>1754</v>
      </c>
      <c r="C95" s="81" t="s">
        <v>151</v>
      </c>
      <c r="D95" s="81" t="s">
        <v>171</v>
      </c>
      <c r="E95" s="81" t="s">
        <v>1755</v>
      </c>
      <c r="F95" s="81" t="s">
        <v>28</v>
      </c>
      <c r="G95" s="81" t="s">
        <v>16</v>
      </c>
      <c r="H95" s="80">
        <v>1</v>
      </c>
      <c r="I95" s="80">
        <v>3</v>
      </c>
    </row>
    <row r="96" spans="1:10" ht="15" customHeight="1">
      <c r="A96" s="81"/>
      <c r="B96" s="81"/>
      <c r="C96" s="81"/>
      <c r="D96" s="81"/>
      <c r="E96" s="81"/>
      <c r="F96" s="81" t="s">
        <v>1428</v>
      </c>
      <c r="G96" s="81" t="s">
        <v>1430</v>
      </c>
      <c r="H96" s="80">
        <v>1</v>
      </c>
      <c r="I96" s="80">
        <v>3</v>
      </c>
      <c r="J96" s="176" t="s">
        <v>1988</v>
      </c>
    </row>
    <row r="97" spans="1:9" ht="15" customHeight="1">
      <c r="A97" s="81"/>
      <c r="B97" s="81"/>
      <c r="C97" s="81"/>
      <c r="D97" s="81"/>
      <c r="E97" s="81"/>
      <c r="F97" s="81"/>
      <c r="G97" s="81" t="s">
        <v>1429</v>
      </c>
      <c r="H97" s="80">
        <v>1</v>
      </c>
      <c r="I97" s="80">
        <v>3</v>
      </c>
    </row>
    <row r="98" spans="1:9" ht="15" customHeight="1">
      <c r="A98" s="81"/>
      <c r="B98" s="81" t="s">
        <v>1809</v>
      </c>
      <c r="C98" s="81" t="s">
        <v>159</v>
      </c>
      <c r="D98" s="81" t="s">
        <v>128</v>
      </c>
      <c r="E98" s="81" t="s">
        <v>159</v>
      </c>
      <c r="F98" s="81" t="s">
        <v>27</v>
      </c>
      <c r="G98" s="81" t="s">
        <v>32</v>
      </c>
      <c r="H98" s="80">
        <v>4</v>
      </c>
      <c r="I98" s="80">
        <v>1</v>
      </c>
    </row>
    <row r="99" spans="1:9" ht="15" customHeight="1">
      <c r="A99" s="81"/>
      <c r="B99" s="81" t="s">
        <v>1866</v>
      </c>
      <c r="C99" s="81" t="s">
        <v>149</v>
      </c>
      <c r="D99" s="81" t="s">
        <v>150</v>
      </c>
      <c r="E99" s="81" t="s">
        <v>1749</v>
      </c>
      <c r="F99" s="81" t="s">
        <v>27</v>
      </c>
      <c r="G99" s="81" t="s">
        <v>16</v>
      </c>
      <c r="H99" s="80">
        <v>2</v>
      </c>
      <c r="I99" s="80">
        <v>2</v>
      </c>
    </row>
    <row r="100" spans="1:9" ht="15" customHeight="1">
      <c r="A100" s="81"/>
      <c r="B100" s="81" t="s">
        <v>1891</v>
      </c>
      <c r="C100" s="81" t="s">
        <v>151</v>
      </c>
      <c r="D100" s="81" t="s">
        <v>168</v>
      </c>
      <c r="E100" s="81" t="s">
        <v>1751</v>
      </c>
      <c r="F100" s="81" t="s">
        <v>1422</v>
      </c>
      <c r="G100" s="81" t="s">
        <v>1423</v>
      </c>
      <c r="H100" s="80">
        <v>2</v>
      </c>
      <c r="I100" s="80">
        <v>3</v>
      </c>
    </row>
    <row r="101" spans="1:9" ht="15" customHeight="1">
      <c r="A101" s="81"/>
      <c r="B101" s="81" t="s">
        <v>1932</v>
      </c>
      <c r="C101" s="81" t="s">
        <v>149</v>
      </c>
      <c r="D101" s="81" t="s">
        <v>150</v>
      </c>
      <c r="E101" s="81" t="s">
        <v>1749</v>
      </c>
      <c r="F101" s="81" t="s">
        <v>1427</v>
      </c>
      <c r="G101" s="81" t="s">
        <v>16</v>
      </c>
      <c r="H101" s="80">
        <v>1</v>
      </c>
      <c r="I101" s="80">
        <v>2</v>
      </c>
    </row>
    <row r="102" spans="1:9" ht="15" customHeight="1">
      <c r="A102" s="81" t="s">
        <v>1987</v>
      </c>
      <c r="B102" s="81"/>
      <c r="C102" s="81"/>
      <c r="D102" s="81"/>
      <c r="E102" s="81"/>
      <c r="F102" s="81"/>
      <c r="G102" s="81"/>
      <c r="H102" s="172">
        <v>30</v>
      </c>
      <c r="I102" s="80">
        <v>3</v>
      </c>
    </row>
    <row r="103" spans="1:9" ht="15.75" customHeight="1">
      <c r="A103" s="81" t="s">
        <v>1991</v>
      </c>
      <c r="B103" s="81" t="s">
        <v>1723</v>
      </c>
      <c r="C103" s="81" t="s">
        <v>33</v>
      </c>
      <c r="D103" s="81" t="s">
        <v>34</v>
      </c>
      <c r="E103" s="81" t="s">
        <v>33</v>
      </c>
      <c r="F103" s="81" t="s">
        <v>14</v>
      </c>
      <c r="G103" s="81" t="s">
        <v>15</v>
      </c>
      <c r="H103" s="80">
        <v>1</v>
      </c>
      <c r="I103" s="80">
        <v>1</v>
      </c>
    </row>
    <row r="104" spans="1:9">
      <c r="A104" s="81"/>
      <c r="B104" s="81"/>
      <c r="C104" s="81"/>
      <c r="D104" s="81"/>
      <c r="E104" s="81"/>
      <c r="F104" s="81"/>
      <c r="G104" s="81" t="s">
        <v>17</v>
      </c>
      <c r="H104" s="80">
        <v>1</v>
      </c>
      <c r="I104" s="80">
        <v>1</v>
      </c>
    </row>
    <row r="105" spans="1:9">
      <c r="A105" s="81"/>
      <c r="B105" s="81"/>
      <c r="C105" s="81"/>
      <c r="D105" s="81"/>
      <c r="E105" s="81"/>
      <c r="F105" s="81" t="s">
        <v>27</v>
      </c>
      <c r="G105" s="81" t="s">
        <v>32</v>
      </c>
      <c r="H105" s="80">
        <v>1</v>
      </c>
      <c r="I105" s="80">
        <v>1</v>
      </c>
    </row>
    <row r="106" spans="1:9">
      <c r="A106" s="81"/>
      <c r="B106" s="81"/>
      <c r="C106" s="81"/>
      <c r="D106" s="81"/>
      <c r="E106" s="81"/>
      <c r="F106" s="81" t="s">
        <v>10</v>
      </c>
      <c r="G106" s="81" t="s">
        <v>13</v>
      </c>
      <c r="H106" s="80">
        <v>1</v>
      </c>
      <c r="I106" s="80">
        <v>1</v>
      </c>
    </row>
    <row r="107" spans="1:9">
      <c r="A107" s="81"/>
      <c r="B107" s="81" t="s">
        <v>1727</v>
      </c>
      <c r="C107" s="81" t="s">
        <v>35</v>
      </c>
      <c r="D107" s="81" t="s">
        <v>41</v>
      </c>
      <c r="E107" s="81" t="s">
        <v>1728</v>
      </c>
      <c r="F107" s="81" t="s">
        <v>27</v>
      </c>
      <c r="G107" s="81" t="s">
        <v>16</v>
      </c>
      <c r="H107" s="80">
        <v>1</v>
      </c>
      <c r="I107" s="80">
        <v>1</v>
      </c>
    </row>
    <row r="108" spans="1:9">
      <c r="A108" s="81"/>
      <c r="B108" s="81"/>
      <c r="C108" s="81"/>
      <c r="D108" s="81"/>
      <c r="E108" s="81"/>
      <c r="F108" s="81"/>
      <c r="G108" s="81" t="s">
        <v>32</v>
      </c>
      <c r="H108" s="80">
        <v>1</v>
      </c>
      <c r="I108" s="80">
        <v>1</v>
      </c>
    </row>
    <row r="109" spans="1:9">
      <c r="A109" s="81"/>
      <c r="B109" s="81"/>
      <c r="C109" s="81"/>
      <c r="D109" s="81"/>
      <c r="E109" s="81"/>
      <c r="F109" s="81" t="s">
        <v>1437</v>
      </c>
      <c r="G109" s="81" t="s">
        <v>1438</v>
      </c>
      <c r="H109" s="80">
        <v>1</v>
      </c>
      <c r="I109" s="80">
        <v>1</v>
      </c>
    </row>
    <row r="110" spans="1:9">
      <c r="A110" s="81"/>
      <c r="B110" s="81" t="s">
        <v>1788</v>
      </c>
      <c r="C110" s="81" t="s">
        <v>81</v>
      </c>
      <c r="D110" s="81" t="s">
        <v>210</v>
      </c>
      <c r="E110" s="81" t="s">
        <v>1789</v>
      </c>
      <c r="F110" s="81" t="s">
        <v>27</v>
      </c>
      <c r="G110" s="81" t="s">
        <v>32</v>
      </c>
      <c r="H110" s="80">
        <v>2</v>
      </c>
      <c r="I110" s="80">
        <v>1</v>
      </c>
    </row>
    <row r="111" spans="1:9">
      <c r="A111" s="81"/>
      <c r="B111" s="81"/>
      <c r="C111" s="81"/>
      <c r="D111" s="81"/>
      <c r="E111" s="81"/>
      <c r="F111" s="81" t="s">
        <v>1428</v>
      </c>
      <c r="G111" s="81" t="s">
        <v>1430</v>
      </c>
      <c r="H111" s="80">
        <v>3</v>
      </c>
      <c r="I111" s="80">
        <v>1</v>
      </c>
    </row>
    <row r="112" spans="1:9">
      <c r="A112" s="81"/>
      <c r="B112" s="81"/>
      <c r="C112" s="81"/>
      <c r="D112" s="81"/>
      <c r="E112" s="81"/>
      <c r="F112" s="81" t="s">
        <v>1433</v>
      </c>
      <c r="G112" s="81" t="s">
        <v>16</v>
      </c>
      <c r="H112" s="80">
        <v>2</v>
      </c>
      <c r="I112" s="80">
        <v>1</v>
      </c>
    </row>
    <row r="113" spans="1:9">
      <c r="A113" s="81"/>
      <c r="B113" s="81"/>
      <c r="C113" s="81"/>
      <c r="D113" s="81"/>
      <c r="E113" s="81"/>
      <c r="F113" s="81" t="s">
        <v>1437</v>
      </c>
      <c r="G113" s="81" t="s">
        <v>16</v>
      </c>
      <c r="H113" s="80">
        <v>6</v>
      </c>
      <c r="I113" s="80">
        <v>1</v>
      </c>
    </row>
    <row r="114" spans="1:9">
      <c r="A114" s="81"/>
      <c r="B114" s="81"/>
      <c r="C114" s="81"/>
      <c r="D114" s="81"/>
      <c r="E114" s="81"/>
      <c r="F114" s="81"/>
      <c r="G114" s="81" t="s">
        <v>1426</v>
      </c>
      <c r="H114" s="80">
        <v>4</v>
      </c>
      <c r="I114" s="80">
        <v>1</v>
      </c>
    </row>
    <row r="115" spans="1:9">
      <c r="A115" s="81"/>
      <c r="B115" s="81"/>
      <c r="C115" s="81"/>
      <c r="D115" s="81"/>
      <c r="E115" s="81"/>
      <c r="F115" s="81"/>
      <c r="G115" s="81" t="s">
        <v>1438</v>
      </c>
      <c r="H115" s="80">
        <v>4</v>
      </c>
      <c r="I115" s="80">
        <v>1</v>
      </c>
    </row>
    <row r="116" spans="1:9">
      <c r="A116" s="81"/>
      <c r="B116" s="81" t="s">
        <v>1796</v>
      </c>
      <c r="C116" s="81" t="s">
        <v>81</v>
      </c>
      <c r="D116" s="81" t="s">
        <v>80</v>
      </c>
      <c r="E116" s="81" t="s">
        <v>1797</v>
      </c>
      <c r="F116" s="81" t="s">
        <v>27</v>
      </c>
      <c r="G116" s="81" t="s">
        <v>16</v>
      </c>
      <c r="H116" s="80">
        <v>2</v>
      </c>
      <c r="I116" s="80">
        <v>1</v>
      </c>
    </row>
    <row r="117" spans="1:9">
      <c r="A117" s="81"/>
      <c r="B117" s="81"/>
      <c r="C117" s="81"/>
      <c r="D117" s="81"/>
      <c r="E117" s="81"/>
      <c r="F117" s="81"/>
      <c r="G117" s="81" t="s">
        <v>32</v>
      </c>
      <c r="H117" s="80">
        <v>2</v>
      </c>
      <c r="I117" s="80">
        <v>1</v>
      </c>
    </row>
    <row r="118" spans="1:9">
      <c r="A118" s="81"/>
      <c r="B118" s="81"/>
      <c r="C118" s="81"/>
      <c r="D118" s="81"/>
      <c r="E118" s="81"/>
      <c r="F118" s="81" t="s">
        <v>1422</v>
      </c>
      <c r="G118" s="81" t="s">
        <v>1423</v>
      </c>
      <c r="H118" s="80">
        <v>1</v>
      </c>
      <c r="I118" s="80">
        <v>1</v>
      </c>
    </row>
    <row r="119" spans="1:9">
      <c r="A119" s="81"/>
      <c r="B119" s="81"/>
      <c r="C119" s="81"/>
      <c r="D119" s="81"/>
      <c r="E119" s="81"/>
      <c r="F119" s="81" t="s">
        <v>10</v>
      </c>
      <c r="G119" s="81" t="s">
        <v>11</v>
      </c>
      <c r="H119" s="80">
        <v>1</v>
      </c>
      <c r="I119" s="80">
        <v>1</v>
      </c>
    </row>
    <row r="120" spans="1:9">
      <c r="A120" s="81"/>
      <c r="B120" s="81"/>
      <c r="C120" s="81"/>
      <c r="D120" s="81"/>
      <c r="E120" s="81"/>
      <c r="F120" s="81"/>
      <c r="G120" s="81" t="s">
        <v>13</v>
      </c>
      <c r="H120" s="80">
        <v>1</v>
      </c>
      <c r="I120" s="80">
        <v>1</v>
      </c>
    </row>
    <row r="121" spans="1:9">
      <c r="A121" s="81"/>
      <c r="B121" s="81"/>
      <c r="C121" s="81"/>
      <c r="D121" s="81"/>
      <c r="E121" s="81"/>
      <c r="F121" s="81" t="s">
        <v>1428</v>
      </c>
      <c r="G121" s="81" t="s">
        <v>1430</v>
      </c>
      <c r="H121" s="80">
        <v>1</v>
      </c>
      <c r="I121" s="80">
        <v>1</v>
      </c>
    </row>
    <row r="122" spans="1:9">
      <c r="A122" s="81" t="s">
        <v>1992</v>
      </c>
      <c r="B122" s="81"/>
      <c r="C122" s="81"/>
      <c r="D122" s="81"/>
      <c r="E122" s="81"/>
      <c r="F122" s="81"/>
      <c r="G122" s="81"/>
      <c r="H122" s="172">
        <v>36</v>
      </c>
      <c r="I122" s="80">
        <v>1</v>
      </c>
    </row>
    <row r="123" spans="1:9">
      <c r="A123" s="81" t="s">
        <v>1993</v>
      </c>
      <c r="B123" s="81" t="s">
        <v>1783</v>
      </c>
      <c r="C123" s="81" t="s">
        <v>43</v>
      </c>
      <c r="D123" s="81" t="s">
        <v>42</v>
      </c>
      <c r="E123" s="81" t="s">
        <v>457</v>
      </c>
      <c r="F123" s="81" t="s">
        <v>14</v>
      </c>
      <c r="G123" s="81" t="s">
        <v>16</v>
      </c>
      <c r="H123" s="80">
        <v>6</v>
      </c>
      <c r="I123" s="80">
        <v>1</v>
      </c>
    </row>
    <row r="124" spans="1:9">
      <c r="A124" s="81"/>
      <c r="B124" s="81"/>
      <c r="C124" s="81"/>
      <c r="D124" s="81"/>
      <c r="E124" s="81"/>
      <c r="F124" s="81" t="s">
        <v>27</v>
      </c>
      <c r="G124" s="81" t="s">
        <v>16</v>
      </c>
      <c r="H124" s="80">
        <v>5</v>
      </c>
      <c r="I124" s="80">
        <v>1</v>
      </c>
    </row>
    <row r="125" spans="1:9">
      <c r="A125" s="81"/>
      <c r="B125" s="81"/>
      <c r="C125" s="81"/>
      <c r="D125" s="81"/>
      <c r="E125" s="81"/>
      <c r="F125" s="81" t="s">
        <v>1428</v>
      </c>
      <c r="G125" s="81" t="s">
        <v>1430</v>
      </c>
      <c r="H125" s="80">
        <v>3</v>
      </c>
      <c r="I125" s="80">
        <v>1</v>
      </c>
    </row>
    <row r="126" spans="1:9">
      <c r="A126" s="81"/>
      <c r="B126" s="81"/>
      <c r="C126" s="81"/>
      <c r="D126" s="81"/>
      <c r="E126" s="81"/>
      <c r="F126" s="81" t="s">
        <v>1437</v>
      </c>
      <c r="G126" s="81" t="s">
        <v>16</v>
      </c>
      <c r="H126" s="80">
        <v>5</v>
      </c>
      <c r="I126" s="80">
        <v>1</v>
      </c>
    </row>
    <row r="127" spans="1:9">
      <c r="A127" s="81"/>
      <c r="B127" s="81" t="s">
        <v>1787</v>
      </c>
      <c r="C127" s="81" t="s">
        <v>43</v>
      </c>
      <c r="D127" s="81" t="s">
        <v>47</v>
      </c>
      <c r="E127" s="81" t="s">
        <v>1223</v>
      </c>
      <c r="F127" s="81" t="s">
        <v>14</v>
      </c>
      <c r="G127" s="81" t="s">
        <v>16</v>
      </c>
      <c r="H127" s="80">
        <v>3</v>
      </c>
      <c r="I127" s="80">
        <v>1</v>
      </c>
    </row>
    <row r="128" spans="1:9">
      <c r="A128" s="81"/>
      <c r="B128" s="81"/>
      <c r="C128" s="81"/>
      <c r="D128" s="81"/>
      <c r="E128" s="81"/>
      <c r="F128" s="81" t="s">
        <v>27</v>
      </c>
      <c r="G128" s="81" t="s">
        <v>16</v>
      </c>
      <c r="H128" s="80">
        <v>2</v>
      </c>
      <c r="I128" s="80">
        <v>1</v>
      </c>
    </row>
    <row r="129" spans="1:9">
      <c r="A129" s="81"/>
      <c r="B129" s="81"/>
      <c r="C129" s="81"/>
      <c r="D129" s="81"/>
      <c r="E129" s="81"/>
      <c r="F129" s="81"/>
      <c r="G129" s="81" t="s">
        <v>32</v>
      </c>
      <c r="H129" s="80">
        <v>1</v>
      </c>
      <c r="I129" s="80">
        <v>1</v>
      </c>
    </row>
    <row r="130" spans="1:9">
      <c r="A130" s="81"/>
      <c r="B130" s="81"/>
      <c r="C130" s="81"/>
      <c r="D130" s="81"/>
      <c r="E130" s="81"/>
      <c r="F130" s="81" t="s">
        <v>10</v>
      </c>
      <c r="G130" s="81" t="s">
        <v>11</v>
      </c>
      <c r="H130" s="80">
        <v>1</v>
      </c>
      <c r="I130" s="80">
        <v>1</v>
      </c>
    </row>
    <row r="131" spans="1:9">
      <c r="A131" s="81"/>
      <c r="B131" s="81"/>
      <c r="C131" s="81"/>
      <c r="D131" s="81"/>
      <c r="E131" s="81"/>
      <c r="F131" s="81" t="s">
        <v>1428</v>
      </c>
      <c r="G131" s="81" t="s">
        <v>1430</v>
      </c>
      <c r="H131" s="80">
        <v>1</v>
      </c>
      <c r="I131" s="80">
        <v>1</v>
      </c>
    </row>
    <row r="132" spans="1:9">
      <c r="A132" s="81"/>
      <c r="B132" s="81"/>
      <c r="C132" s="81"/>
      <c r="D132" s="81"/>
      <c r="E132" s="81"/>
      <c r="F132" s="81" t="s">
        <v>1433</v>
      </c>
      <c r="G132" s="81" t="s">
        <v>16</v>
      </c>
      <c r="H132" s="80">
        <v>1</v>
      </c>
      <c r="I132" s="80">
        <v>1</v>
      </c>
    </row>
    <row r="133" spans="1:9">
      <c r="A133" s="81"/>
      <c r="B133" s="81"/>
      <c r="C133" s="81"/>
      <c r="D133" s="81"/>
      <c r="E133" s="81"/>
      <c r="F133" s="81" t="s">
        <v>1437</v>
      </c>
      <c r="G133" s="81" t="s">
        <v>16</v>
      </c>
      <c r="H133" s="80">
        <v>3</v>
      </c>
      <c r="I133" s="80">
        <v>1</v>
      </c>
    </row>
    <row r="134" spans="1:9">
      <c r="A134" s="81"/>
      <c r="B134" s="81"/>
      <c r="C134" s="81"/>
      <c r="D134" s="81"/>
      <c r="E134" s="81"/>
      <c r="F134" s="81"/>
      <c r="G134" s="81" t="s">
        <v>1438</v>
      </c>
      <c r="H134" s="80">
        <v>1</v>
      </c>
      <c r="I134" s="80">
        <v>1</v>
      </c>
    </row>
    <row r="135" spans="1:9">
      <c r="A135" s="81" t="s">
        <v>1994</v>
      </c>
      <c r="B135" s="81"/>
      <c r="C135" s="81"/>
      <c r="D135" s="81"/>
      <c r="E135" s="81"/>
      <c r="F135" s="81"/>
      <c r="G135" s="81"/>
      <c r="H135" s="172">
        <v>32</v>
      </c>
      <c r="I135" s="80">
        <v>1</v>
      </c>
    </row>
    <row r="136" spans="1:9">
      <c r="A136" s="81" t="s">
        <v>264</v>
      </c>
      <c r="B136" s="81"/>
      <c r="C136" s="81"/>
      <c r="D136" s="81"/>
      <c r="E136" s="81"/>
      <c r="F136" s="81"/>
      <c r="G136" s="81"/>
      <c r="H136" s="80">
        <v>241</v>
      </c>
      <c r="I136" s="80">
        <v>3</v>
      </c>
    </row>
    <row r="137" spans="1:9" ht="15">
      <c r="A137"/>
      <c r="B137"/>
      <c r="C137"/>
      <c r="D137"/>
      <c r="E137"/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5">
      <c r="A142"/>
      <c r="B142"/>
      <c r="C142"/>
      <c r="D142"/>
      <c r="E142"/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5">
      <c r="A147"/>
      <c r="B147"/>
      <c r="C147"/>
      <c r="D147"/>
      <c r="E147"/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5">
      <c r="A151"/>
      <c r="B151"/>
      <c r="C151"/>
      <c r="D151"/>
      <c r="E151"/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5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5">
      <c r="A156"/>
      <c r="B156"/>
      <c r="C156"/>
      <c r="D156"/>
      <c r="E156"/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59" spans="1:9" ht="15">
      <c r="A159"/>
      <c r="B159"/>
      <c r="C159"/>
      <c r="D159"/>
      <c r="E159"/>
      <c r="F159"/>
      <c r="G159"/>
      <c r="H159"/>
      <c r="I159"/>
    </row>
    <row r="160" spans="1:9" ht="15">
      <c r="A160"/>
      <c r="B160"/>
      <c r="C160"/>
      <c r="D160"/>
      <c r="E160"/>
      <c r="F160"/>
      <c r="G160"/>
      <c r="H160"/>
      <c r="I160"/>
    </row>
    <row r="161" spans="1:9" ht="15">
      <c r="A161"/>
      <c r="B161"/>
      <c r="C161"/>
      <c r="D161"/>
      <c r="E161"/>
      <c r="F161"/>
      <c r="G161"/>
      <c r="H161"/>
      <c r="I161"/>
    </row>
    <row r="162" spans="1:9" ht="15">
      <c r="A162"/>
      <c r="B162"/>
      <c r="C162"/>
      <c r="D162"/>
      <c r="E162"/>
      <c r="F162"/>
      <c r="G162"/>
      <c r="H162"/>
      <c r="I162"/>
    </row>
    <row r="163" spans="1:9" ht="15">
      <c r="A163"/>
      <c r="B163"/>
      <c r="C163"/>
      <c r="D163"/>
      <c r="E163"/>
      <c r="F163"/>
      <c r="G163"/>
      <c r="H163"/>
      <c r="I163"/>
    </row>
    <row r="164" spans="1:9" ht="15">
      <c r="A164"/>
      <c r="B164"/>
      <c r="C164"/>
      <c r="D164"/>
      <c r="E164"/>
      <c r="F164"/>
      <c r="G164"/>
      <c r="H164"/>
      <c r="I164"/>
    </row>
    <row r="165" spans="1:9" ht="15">
      <c r="A165"/>
      <c r="B165"/>
      <c r="C165"/>
      <c r="D165"/>
      <c r="E165"/>
      <c r="F165"/>
      <c r="G165"/>
      <c r="H165"/>
      <c r="I165"/>
    </row>
    <row r="166" spans="1:9" ht="15">
      <c r="A166"/>
      <c r="B166"/>
      <c r="C166"/>
      <c r="D166"/>
      <c r="E166"/>
      <c r="F166"/>
      <c r="G166"/>
      <c r="H166"/>
      <c r="I166"/>
    </row>
    <row r="167" spans="1:9" ht="15">
      <c r="A167"/>
      <c r="B167"/>
      <c r="C167"/>
      <c r="D167"/>
      <c r="E167"/>
      <c r="F167"/>
      <c r="G167"/>
      <c r="H167"/>
      <c r="I167"/>
    </row>
    <row r="168" spans="1:9" ht="15">
      <c r="A168"/>
      <c r="B168"/>
      <c r="C168"/>
      <c r="D168"/>
      <c r="E168"/>
      <c r="F168"/>
      <c r="G168"/>
      <c r="H168"/>
      <c r="I168"/>
    </row>
    <row r="169" spans="1:9" ht="15">
      <c r="A169"/>
      <c r="B169"/>
      <c r="C169"/>
      <c r="D169"/>
      <c r="E169"/>
      <c r="F169"/>
      <c r="G169"/>
      <c r="H169"/>
      <c r="I169"/>
    </row>
    <row r="170" spans="1:9" ht="15">
      <c r="A170"/>
      <c r="B170"/>
      <c r="C170"/>
      <c r="D170"/>
      <c r="E170"/>
      <c r="F170"/>
      <c r="G170"/>
      <c r="H170"/>
      <c r="I170"/>
    </row>
    <row r="171" spans="1:9" ht="15">
      <c r="A171"/>
      <c r="B171"/>
      <c r="C171"/>
      <c r="D171"/>
      <c r="E171"/>
      <c r="F171"/>
      <c r="G171"/>
      <c r="H171"/>
      <c r="I171"/>
    </row>
    <row r="172" spans="1:9" ht="15">
      <c r="A172"/>
      <c r="B172"/>
      <c r="C172"/>
      <c r="D172"/>
      <c r="E172"/>
      <c r="F172"/>
      <c r="G172"/>
      <c r="H172"/>
      <c r="I172"/>
    </row>
    <row r="173" spans="1:9" ht="15">
      <c r="A173"/>
      <c r="B173"/>
      <c r="C173"/>
      <c r="D173"/>
      <c r="E173"/>
      <c r="F173"/>
      <c r="G173"/>
      <c r="H173"/>
      <c r="I173"/>
    </row>
    <row r="174" spans="1:9" ht="15">
      <c r="A174"/>
      <c r="B174"/>
      <c r="C174"/>
      <c r="D174"/>
      <c r="E174"/>
      <c r="F174"/>
      <c r="G174"/>
      <c r="H174"/>
      <c r="I174"/>
    </row>
    <row r="175" spans="1:9" ht="15">
      <c r="A175"/>
      <c r="B175"/>
      <c r="C175"/>
      <c r="D175"/>
      <c r="E175"/>
      <c r="F175"/>
      <c r="G175"/>
      <c r="H175"/>
      <c r="I175"/>
    </row>
    <row r="176" spans="1:9" ht="15">
      <c r="A176"/>
      <c r="B176"/>
      <c r="C176"/>
      <c r="D176"/>
      <c r="E176"/>
      <c r="F176"/>
      <c r="G176"/>
      <c r="H176"/>
      <c r="I176"/>
    </row>
    <row r="177" spans="1:9" ht="15">
      <c r="A177"/>
      <c r="B177"/>
      <c r="C177"/>
      <c r="D177"/>
      <c r="E177"/>
      <c r="F177"/>
      <c r="G177"/>
      <c r="H177"/>
      <c r="I177"/>
    </row>
    <row r="178" spans="1:9" ht="15">
      <c r="A178"/>
      <c r="B178"/>
      <c r="C178"/>
      <c r="D178"/>
      <c r="E178"/>
      <c r="F178"/>
      <c r="G178"/>
      <c r="H178"/>
      <c r="I178"/>
    </row>
    <row r="179" spans="1:9" ht="15">
      <c r="A179"/>
      <c r="B179"/>
      <c r="C179"/>
      <c r="D179"/>
      <c r="E179"/>
      <c r="F179"/>
      <c r="G179"/>
      <c r="H179"/>
      <c r="I179"/>
    </row>
    <row r="180" spans="1:9" ht="15">
      <c r="A180"/>
      <c r="B180"/>
      <c r="C180"/>
      <c r="D180"/>
      <c r="E180"/>
      <c r="F180"/>
      <c r="G180"/>
      <c r="H180"/>
      <c r="I180"/>
    </row>
    <row r="181" spans="1:9" ht="15">
      <c r="A181"/>
      <c r="B181"/>
      <c r="C181"/>
      <c r="D181"/>
      <c r="E181"/>
      <c r="F181"/>
      <c r="G181"/>
      <c r="H181"/>
      <c r="I181"/>
    </row>
    <row r="182" spans="1:9" ht="15">
      <c r="A182"/>
      <c r="B182"/>
      <c r="C182"/>
      <c r="D182"/>
      <c r="E182"/>
      <c r="F182"/>
      <c r="G182"/>
      <c r="H182"/>
      <c r="I182"/>
    </row>
    <row r="183" spans="1:9" ht="15">
      <c r="A183"/>
      <c r="B183"/>
      <c r="C183"/>
      <c r="D183"/>
      <c r="E183"/>
      <c r="F183"/>
      <c r="G183"/>
      <c r="H183"/>
      <c r="I183"/>
    </row>
    <row r="184" spans="1:9" ht="15">
      <c r="A184"/>
      <c r="B184"/>
      <c r="C184"/>
      <c r="D184"/>
      <c r="E184"/>
      <c r="F184"/>
      <c r="G184"/>
      <c r="H184"/>
      <c r="I184"/>
    </row>
    <row r="185" spans="1:9" ht="15">
      <c r="A185"/>
      <c r="B185"/>
      <c r="C185"/>
      <c r="D185"/>
      <c r="E185"/>
      <c r="F185"/>
      <c r="G185"/>
      <c r="H185"/>
      <c r="I185"/>
    </row>
    <row r="186" spans="1:9" ht="15">
      <c r="A186"/>
      <c r="B186"/>
      <c r="C186"/>
      <c r="D186"/>
      <c r="E186"/>
      <c r="F186"/>
      <c r="G186"/>
      <c r="H186"/>
      <c r="I186"/>
    </row>
    <row r="187" spans="1:9" ht="15">
      <c r="A187"/>
      <c r="B187"/>
      <c r="C187"/>
      <c r="D187"/>
      <c r="E187"/>
      <c r="F187"/>
      <c r="G187"/>
      <c r="H187"/>
      <c r="I187"/>
    </row>
    <row r="188" spans="1:9" ht="15">
      <c r="A188"/>
      <c r="B188"/>
      <c r="C188"/>
      <c r="D188"/>
      <c r="E188"/>
      <c r="F188"/>
      <c r="G188"/>
      <c r="H188"/>
      <c r="I188"/>
    </row>
    <row r="189" spans="1:9" ht="15">
      <c r="A189"/>
      <c r="B189"/>
      <c r="C189"/>
      <c r="D189"/>
      <c r="E189"/>
      <c r="F189"/>
      <c r="G189"/>
      <c r="H189"/>
      <c r="I189"/>
    </row>
    <row r="190" spans="1:9" ht="15">
      <c r="A190"/>
      <c r="B190"/>
      <c r="C190"/>
      <c r="D190"/>
      <c r="E190"/>
      <c r="F190"/>
      <c r="G190"/>
      <c r="H190"/>
      <c r="I190"/>
    </row>
    <row r="191" spans="1:9" s="50" customFormat="1" ht="15">
      <c r="A191"/>
      <c r="B191"/>
      <c r="C191"/>
      <c r="D191"/>
      <c r="E191"/>
      <c r="F191"/>
      <c r="G191"/>
      <c r="H191"/>
      <c r="I191"/>
    </row>
    <row r="192" spans="1:9" s="50" customFormat="1" ht="15">
      <c r="A192"/>
      <c r="B192"/>
      <c r="C192"/>
      <c r="D192"/>
      <c r="E192"/>
      <c r="F192"/>
      <c r="G192"/>
      <c r="H192"/>
      <c r="I192"/>
    </row>
    <row r="193" spans="1:9" s="50" customFormat="1" ht="15">
      <c r="A193"/>
      <c r="B193"/>
      <c r="C193"/>
      <c r="D193"/>
      <c r="E193"/>
      <c r="F193"/>
      <c r="G193"/>
      <c r="H193"/>
      <c r="I193"/>
    </row>
    <row r="194" spans="1:9" s="50" customFormat="1" ht="15">
      <c r="A194"/>
      <c r="B194"/>
      <c r="C194"/>
      <c r="D194"/>
      <c r="E194"/>
      <c r="F194"/>
      <c r="G194"/>
      <c r="H194"/>
      <c r="I194"/>
    </row>
    <row r="195" spans="1:9" s="50" customFormat="1" ht="15">
      <c r="A195"/>
      <c r="B195"/>
      <c r="C195"/>
      <c r="D195"/>
      <c r="E195"/>
      <c r="F195"/>
      <c r="G195"/>
      <c r="H195"/>
      <c r="I195"/>
    </row>
    <row r="196" spans="1:9" s="50" customFormat="1" ht="15">
      <c r="A196"/>
      <c r="B196"/>
      <c r="C196"/>
      <c r="D196"/>
      <c r="E196"/>
      <c r="F196"/>
      <c r="G196"/>
      <c r="H196"/>
      <c r="I196"/>
    </row>
    <row r="197" spans="1:9" s="50" customFormat="1" ht="15">
      <c r="A197"/>
      <c r="B197"/>
      <c r="C197"/>
      <c r="D197"/>
      <c r="E197"/>
      <c r="F197"/>
      <c r="G197"/>
      <c r="H197"/>
      <c r="I197"/>
    </row>
    <row r="198" spans="1:9" s="50" customFormat="1" ht="15">
      <c r="A198"/>
      <c r="B198"/>
      <c r="C198"/>
      <c r="D198"/>
      <c r="E198"/>
      <c r="F198"/>
      <c r="G198"/>
      <c r="H198"/>
      <c r="I198"/>
    </row>
    <row r="199" spans="1:9" s="50" customFormat="1" ht="15">
      <c r="A199"/>
      <c r="B199"/>
      <c r="C199"/>
      <c r="D199"/>
      <c r="E199"/>
      <c r="F199"/>
      <c r="G199"/>
      <c r="H199"/>
      <c r="I199"/>
    </row>
    <row r="200" spans="1:9" s="50" customFormat="1" ht="15">
      <c r="A200"/>
      <c r="B200"/>
      <c r="C200"/>
      <c r="D200"/>
      <c r="E200"/>
      <c r="F200"/>
      <c r="G200"/>
      <c r="H200"/>
      <c r="I200"/>
    </row>
    <row r="201" spans="1:9" s="50" customFormat="1" ht="15">
      <c r="A201"/>
      <c r="B201"/>
      <c r="C201"/>
      <c r="D201"/>
      <c r="E201"/>
      <c r="F201"/>
      <c r="G201"/>
      <c r="H201"/>
      <c r="I201"/>
    </row>
    <row r="202" spans="1:9" s="50" customFormat="1" ht="15">
      <c r="A202"/>
      <c r="B202"/>
      <c r="C202"/>
      <c r="D202"/>
      <c r="E202"/>
      <c r="F202"/>
      <c r="G202"/>
      <c r="H202"/>
      <c r="I202"/>
    </row>
    <row r="203" spans="1:9" s="50" customFormat="1" ht="15">
      <c r="A203"/>
      <c r="B203"/>
      <c r="C203"/>
      <c r="D203"/>
      <c r="E203"/>
      <c r="F203"/>
      <c r="G203"/>
      <c r="H203"/>
      <c r="I203"/>
    </row>
    <row r="204" spans="1:9" s="50" customFormat="1" ht="15">
      <c r="A204"/>
      <c r="B204"/>
      <c r="C204"/>
      <c r="D204"/>
      <c r="E204"/>
      <c r="F204"/>
      <c r="G204"/>
      <c r="H204"/>
      <c r="I204"/>
    </row>
    <row r="205" spans="1:9" s="50" customFormat="1" ht="15">
      <c r="A205"/>
      <c r="B205"/>
      <c r="C205"/>
      <c r="D205"/>
      <c r="E205"/>
      <c r="F205"/>
      <c r="G205"/>
      <c r="H205"/>
      <c r="I205"/>
    </row>
    <row r="206" spans="1:9" s="50" customFormat="1" ht="15">
      <c r="A206"/>
      <c r="B206"/>
      <c r="C206"/>
      <c r="D206"/>
      <c r="E206"/>
      <c r="F206"/>
      <c r="G206"/>
      <c r="H206"/>
      <c r="I206"/>
    </row>
    <row r="207" spans="1:9" s="50" customFormat="1" ht="15">
      <c r="A207"/>
      <c r="B207"/>
      <c r="C207"/>
      <c r="D207"/>
      <c r="E207"/>
      <c r="F207"/>
      <c r="G207"/>
      <c r="H207"/>
      <c r="I207"/>
    </row>
    <row r="208" spans="1:9" s="50" customFormat="1" ht="15">
      <c r="A208"/>
      <c r="B208"/>
      <c r="C208"/>
      <c r="D208"/>
      <c r="E208"/>
      <c r="F208"/>
      <c r="G208"/>
      <c r="H208"/>
      <c r="I208"/>
    </row>
    <row r="209" spans="1:9" s="50" customFormat="1" ht="15">
      <c r="A209"/>
      <c r="B209"/>
      <c r="C209"/>
      <c r="D209"/>
      <c r="E209"/>
      <c r="F209"/>
      <c r="G209"/>
      <c r="H209"/>
      <c r="I209"/>
    </row>
    <row r="210" spans="1:9" s="50" customFormat="1" ht="15">
      <c r="A210"/>
      <c r="B210"/>
      <c r="C210"/>
      <c r="D210"/>
      <c r="E210"/>
      <c r="F210"/>
      <c r="G210"/>
      <c r="H210"/>
      <c r="I210"/>
    </row>
    <row r="211" spans="1:9" s="50" customFormat="1" ht="15">
      <c r="A211"/>
      <c r="B211"/>
      <c r="C211"/>
      <c r="D211"/>
      <c r="E211"/>
      <c r="F211"/>
      <c r="G211"/>
      <c r="H211"/>
      <c r="I211"/>
    </row>
    <row r="212" spans="1:9" s="50" customFormat="1" ht="15">
      <c r="A212"/>
      <c r="B212"/>
      <c r="C212"/>
      <c r="D212"/>
      <c r="E212"/>
      <c r="F212"/>
      <c r="G212"/>
      <c r="H212"/>
      <c r="I212"/>
    </row>
    <row r="213" spans="1:9" s="50" customFormat="1" ht="15">
      <c r="A213"/>
      <c r="B213"/>
      <c r="C213"/>
      <c r="D213"/>
      <c r="E213"/>
      <c r="F213"/>
      <c r="G213"/>
      <c r="H213"/>
      <c r="I213"/>
    </row>
    <row r="214" spans="1:9" s="50" customFormat="1" ht="15">
      <c r="A214"/>
      <c r="B214"/>
      <c r="C214"/>
      <c r="D214"/>
      <c r="E214"/>
      <c r="F214"/>
      <c r="G214"/>
      <c r="H214"/>
      <c r="I214"/>
    </row>
    <row r="215" spans="1:9" s="50" customFormat="1" ht="15">
      <c r="A215"/>
      <c r="B215"/>
      <c r="C215"/>
      <c r="D215"/>
      <c r="E215"/>
      <c r="F215"/>
      <c r="G215"/>
      <c r="H215"/>
      <c r="I215"/>
    </row>
    <row r="216" spans="1:9" s="50" customFormat="1" ht="15">
      <c r="A216"/>
      <c r="B216"/>
      <c r="C216"/>
      <c r="D216"/>
      <c r="E216"/>
      <c r="F216"/>
      <c r="G216"/>
      <c r="H216"/>
      <c r="I216"/>
    </row>
    <row r="217" spans="1:9" s="50" customFormat="1" ht="15">
      <c r="A217"/>
      <c r="B217"/>
      <c r="C217"/>
      <c r="D217"/>
      <c r="E217"/>
      <c r="F217"/>
      <c r="G217"/>
      <c r="H217"/>
      <c r="I217"/>
    </row>
    <row r="218" spans="1:9" s="50" customFormat="1" ht="15">
      <c r="A218"/>
      <c r="B218"/>
      <c r="C218"/>
      <c r="D218"/>
      <c r="E218"/>
      <c r="F218"/>
      <c r="G218"/>
      <c r="H218"/>
      <c r="I218"/>
    </row>
    <row r="219" spans="1:9" s="50" customFormat="1" ht="15">
      <c r="A219"/>
      <c r="B219"/>
      <c r="C219"/>
      <c r="D219"/>
      <c r="E219"/>
      <c r="F219"/>
      <c r="G219"/>
      <c r="H219"/>
      <c r="I219"/>
    </row>
    <row r="220" spans="1:9" s="50" customFormat="1" ht="15">
      <c r="A220"/>
      <c r="B220"/>
      <c r="C220"/>
      <c r="D220"/>
      <c r="E220"/>
      <c r="F220"/>
      <c r="G220"/>
      <c r="H220"/>
      <c r="I220"/>
    </row>
    <row r="221" spans="1:9" s="50" customFormat="1" ht="15">
      <c r="A221"/>
      <c r="B221"/>
      <c r="C221"/>
      <c r="D221"/>
      <c r="E221"/>
      <c r="F221"/>
      <c r="G221"/>
      <c r="H221"/>
      <c r="I221"/>
    </row>
    <row r="222" spans="1:9" s="50" customFormat="1" ht="15">
      <c r="A222"/>
      <c r="B222"/>
      <c r="C222"/>
      <c r="D222"/>
      <c r="E222"/>
      <c r="F222"/>
      <c r="G222"/>
      <c r="H222"/>
      <c r="I222"/>
    </row>
    <row r="223" spans="1:9" s="50" customFormat="1" ht="15">
      <c r="A223"/>
      <c r="B223"/>
      <c r="C223"/>
      <c r="D223"/>
      <c r="E223"/>
      <c r="F223"/>
      <c r="G223"/>
      <c r="H223"/>
      <c r="I223"/>
    </row>
    <row r="224" spans="1:9" s="50" customFormat="1" ht="15">
      <c r="A224"/>
      <c r="B224"/>
      <c r="C224"/>
      <c r="D224"/>
      <c r="E224"/>
      <c r="F224"/>
      <c r="G224"/>
      <c r="H224"/>
      <c r="I224"/>
    </row>
    <row r="225" spans="1:9" s="50" customFormat="1" ht="15">
      <c r="A225"/>
      <c r="B225"/>
      <c r="C225"/>
      <c r="D225"/>
      <c r="E225"/>
      <c r="F225"/>
      <c r="G225"/>
      <c r="H225"/>
      <c r="I225"/>
    </row>
    <row r="226" spans="1:9" s="50" customFormat="1" ht="15">
      <c r="A226"/>
      <c r="B226"/>
      <c r="C226"/>
      <c r="D226"/>
      <c r="E226"/>
      <c r="F226"/>
      <c r="G226"/>
      <c r="H226"/>
      <c r="I226"/>
    </row>
    <row r="227" spans="1:9" s="50" customFormat="1" ht="15">
      <c r="A227"/>
      <c r="B227"/>
      <c r="C227"/>
      <c r="D227"/>
      <c r="E227"/>
      <c r="F227"/>
      <c r="G227"/>
      <c r="H227"/>
      <c r="I227"/>
    </row>
    <row r="228" spans="1:9" s="50" customFormat="1" ht="15">
      <c r="A228"/>
      <c r="B228"/>
      <c r="C228"/>
      <c r="D228"/>
      <c r="E228"/>
      <c r="F228"/>
      <c r="G228"/>
      <c r="H228"/>
      <c r="I228"/>
    </row>
    <row r="229" spans="1:9" s="50" customFormat="1" ht="15">
      <c r="A229"/>
      <c r="B229"/>
      <c r="C229"/>
      <c r="D229"/>
      <c r="E229"/>
      <c r="F229"/>
      <c r="G229"/>
      <c r="H229"/>
      <c r="I229"/>
    </row>
    <row r="230" spans="1:9" s="50" customFormat="1" ht="15">
      <c r="A230"/>
      <c r="B230"/>
      <c r="C230"/>
      <c r="D230"/>
      <c r="E230"/>
      <c r="F230"/>
      <c r="G230"/>
      <c r="H230"/>
      <c r="I230"/>
    </row>
    <row r="231" spans="1:9" s="50" customFormat="1" ht="15">
      <c r="A231"/>
      <c r="B231"/>
      <c r="C231"/>
      <c r="D231"/>
      <c r="E231"/>
      <c r="F231"/>
      <c r="G231"/>
      <c r="H231"/>
      <c r="I231"/>
    </row>
    <row r="232" spans="1:9" s="50" customFormat="1" ht="15">
      <c r="A232"/>
      <c r="B232"/>
      <c r="C232"/>
      <c r="D232"/>
      <c r="E232"/>
      <c r="F232"/>
      <c r="G232"/>
      <c r="H232"/>
      <c r="I232"/>
    </row>
    <row r="233" spans="1:9" s="50" customFormat="1" ht="15">
      <c r="A233"/>
      <c r="B233"/>
      <c r="C233"/>
      <c r="D233"/>
      <c r="E233"/>
      <c r="F233"/>
      <c r="G233"/>
      <c r="H233"/>
      <c r="I233"/>
    </row>
    <row r="234" spans="1:9" s="50" customFormat="1" ht="15">
      <c r="A234"/>
      <c r="B234"/>
      <c r="C234"/>
      <c r="D234"/>
      <c r="E234"/>
      <c r="F234"/>
      <c r="G234"/>
      <c r="H234"/>
      <c r="I234"/>
    </row>
    <row r="235" spans="1:9" s="50" customFormat="1" ht="15">
      <c r="A235"/>
      <c r="B235"/>
      <c r="C235"/>
      <c r="D235"/>
      <c r="E235"/>
      <c r="F235"/>
      <c r="G235"/>
      <c r="H235"/>
      <c r="I235"/>
    </row>
    <row r="236" spans="1:9" s="50" customFormat="1" ht="15">
      <c r="A236"/>
      <c r="B236"/>
      <c r="C236"/>
      <c r="D236"/>
      <c r="E236"/>
      <c r="F236"/>
      <c r="G236"/>
      <c r="H236"/>
      <c r="I236"/>
    </row>
    <row r="237" spans="1:9" s="50" customFormat="1" ht="15">
      <c r="A237"/>
      <c r="B237"/>
      <c r="C237"/>
      <c r="D237"/>
      <c r="E237"/>
      <c r="F237"/>
      <c r="G237"/>
      <c r="H237"/>
      <c r="I237"/>
    </row>
    <row r="238" spans="1:9" s="50" customFormat="1" ht="15">
      <c r="A238"/>
      <c r="B238"/>
      <c r="C238"/>
      <c r="D238"/>
      <c r="E238"/>
      <c r="F238"/>
      <c r="G238"/>
      <c r="H238"/>
      <c r="I238"/>
    </row>
    <row r="239" spans="1:9" s="50" customFormat="1" ht="15">
      <c r="A239"/>
      <c r="B239"/>
      <c r="C239"/>
      <c r="D239"/>
      <c r="E239"/>
      <c r="F239"/>
      <c r="G239"/>
      <c r="H239"/>
      <c r="I239"/>
    </row>
    <row r="240" spans="1:9" s="50" customFormat="1" ht="15">
      <c r="A240"/>
      <c r="B240"/>
      <c r="C240"/>
      <c r="D240"/>
      <c r="E240"/>
      <c r="F240"/>
      <c r="G240"/>
      <c r="H240"/>
      <c r="I240"/>
    </row>
    <row r="241" spans="1:9" s="50" customFormat="1" ht="15">
      <c r="A241"/>
      <c r="B241"/>
      <c r="C241"/>
      <c r="D241"/>
      <c r="E241"/>
      <c r="F241"/>
      <c r="G241"/>
      <c r="H241"/>
      <c r="I241"/>
    </row>
    <row r="242" spans="1:9" s="50" customFormat="1" ht="15">
      <c r="A242"/>
      <c r="B242"/>
      <c r="C242"/>
      <c r="D242"/>
      <c r="E242"/>
      <c r="F242"/>
      <c r="G242"/>
      <c r="H242"/>
      <c r="I242"/>
    </row>
    <row r="243" spans="1:9" s="50" customFormat="1" ht="15">
      <c r="A243"/>
      <c r="B243"/>
      <c r="C243"/>
      <c r="D243"/>
      <c r="E243"/>
      <c r="F243"/>
      <c r="G243"/>
      <c r="H243"/>
      <c r="I243"/>
    </row>
    <row r="244" spans="1:9" ht="15">
      <c r="A244"/>
      <c r="B244"/>
      <c r="C244"/>
      <c r="D244"/>
      <c r="E244"/>
      <c r="F244"/>
      <c r="G244"/>
      <c r="H244"/>
      <c r="I244"/>
    </row>
    <row r="245" spans="1:9" ht="15">
      <c r="A245"/>
      <c r="B245"/>
      <c r="C245"/>
      <c r="D245"/>
      <c r="E245"/>
      <c r="F245"/>
      <c r="G245"/>
      <c r="H245"/>
      <c r="I245"/>
    </row>
    <row r="246" spans="1:9" ht="15">
      <c r="A246"/>
      <c r="B246"/>
      <c r="C246"/>
      <c r="D246"/>
      <c r="E246"/>
      <c r="F246"/>
      <c r="G246"/>
      <c r="H246"/>
      <c r="I246"/>
    </row>
    <row r="247" spans="1:9" ht="15">
      <c r="A247"/>
      <c r="B247"/>
      <c r="C247"/>
      <c r="D247"/>
      <c r="E247"/>
      <c r="F247"/>
      <c r="G247"/>
      <c r="H247"/>
      <c r="I247"/>
    </row>
    <row r="248" spans="1:9" ht="15">
      <c r="A248"/>
      <c r="B248"/>
      <c r="C248"/>
      <c r="D248"/>
      <c r="E248"/>
      <c r="F248"/>
      <c r="G248"/>
      <c r="H248"/>
      <c r="I248"/>
    </row>
    <row r="249" spans="1:9" ht="15">
      <c r="A249"/>
      <c r="B249"/>
      <c r="C249"/>
      <c r="D249"/>
      <c r="E249"/>
      <c r="F249"/>
      <c r="G249"/>
      <c r="H249"/>
      <c r="I249"/>
    </row>
    <row r="250" spans="1:9" ht="15">
      <c r="A250"/>
      <c r="B250"/>
      <c r="C250"/>
      <c r="D250"/>
      <c r="E250"/>
      <c r="F250"/>
      <c r="G250"/>
      <c r="H250"/>
      <c r="I250"/>
    </row>
    <row r="251" spans="1:9" ht="15">
      <c r="A251"/>
      <c r="B251"/>
      <c r="C251"/>
      <c r="D251"/>
      <c r="E251"/>
      <c r="F251"/>
      <c r="G251"/>
      <c r="H251"/>
      <c r="I251"/>
    </row>
    <row r="252" spans="1:9" ht="15">
      <c r="A252"/>
      <c r="B252"/>
      <c r="C252"/>
      <c r="D252"/>
      <c r="E252"/>
      <c r="F252"/>
      <c r="G252"/>
      <c r="H252"/>
      <c r="I252"/>
    </row>
    <row r="253" spans="1:9" ht="15">
      <c r="A253"/>
      <c r="B253"/>
      <c r="C253"/>
      <c r="D253"/>
      <c r="E253"/>
      <c r="F253"/>
      <c r="G253"/>
      <c r="H253"/>
      <c r="I253"/>
    </row>
    <row r="254" spans="1:9" ht="15">
      <c r="A254"/>
      <c r="B254"/>
      <c r="C254"/>
      <c r="D254"/>
      <c r="E254"/>
      <c r="F254"/>
      <c r="G254"/>
      <c r="H254"/>
      <c r="I254"/>
    </row>
    <row r="255" spans="1:9" ht="15">
      <c r="A255"/>
      <c r="B255"/>
      <c r="C255"/>
      <c r="D255"/>
      <c r="E255"/>
      <c r="F255"/>
      <c r="G255"/>
      <c r="H255"/>
      <c r="I255"/>
    </row>
    <row r="256" spans="1:9" ht="15">
      <c r="A256"/>
      <c r="B256"/>
      <c r="C256"/>
      <c r="D256"/>
      <c r="E256"/>
      <c r="F256"/>
      <c r="G256"/>
      <c r="H256"/>
      <c r="I256"/>
    </row>
    <row r="257" spans="1:9" ht="15">
      <c r="A257"/>
      <c r="B257"/>
      <c r="C257"/>
      <c r="D257"/>
      <c r="E257"/>
      <c r="F257"/>
      <c r="G257"/>
      <c r="H257"/>
      <c r="I257"/>
    </row>
    <row r="258" spans="1:9" ht="15">
      <c r="A258"/>
      <c r="B258"/>
      <c r="C258"/>
      <c r="D258"/>
      <c r="E258"/>
      <c r="F258"/>
      <c r="G258"/>
      <c r="H258"/>
      <c r="I258"/>
    </row>
    <row r="259" spans="1:9" ht="15">
      <c r="A259"/>
      <c r="B259"/>
      <c r="C259"/>
      <c r="D259"/>
      <c r="E259"/>
      <c r="F259"/>
      <c r="G259"/>
      <c r="H259"/>
      <c r="I259"/>
    </row>
    <row r="260" spans="1:9" ht="15">
      <c r="A260"/>
      <c r="B260"/>
      <c r="C260"/>
      <c r="D260"/>
      <c r="E260"/>
      <c r="F260"/>
      <c r="G260"/>
      <c r="H260"/>
      <c r="I260"/>
    </row>
    <row r="261" spans="1:9" ht="15">
      <c r="A261"/>
      <c r="B261"/>
      <c r="C261"/>
      <c r="D261"/>
      <c r="E261"/>
      <c r="F261"/>
      <c r="G261"/>
      <c r="H261"/>
      <c r="I261"/>
    </row>
    <row r="262" spans="1:9" ht="15">
      <c r="A262"/>
      <c r="B262"/>
      <c r="C262"/>
      <c r="D262"/>
      <c r="E262"/>
      <c r="F262"/>
      <c r="G262"/>
      <c r="H262"/>
      <c r="I262"/>
    </row>
    <row r="263" spans="1:9" ht="15">
      <c r="A263"/>
      <c r="B263"/>
      <c r="C263"/>
      <c r="D263"/>
      <c r="E263"/>
      <c r="F263"/>
      <c r="G263"/>
      <c r="H263"/>
      <c r="I263"/>
    </row>
    <row r="264" spans="1:9" ht="15">
      <c r="A264"/>
      <c r="B264"/>
      <c r="C264"/>
      <c r="D264"/>
      <c r="E264"/>
      <c r="F264"/>
      <c r="G264"/>
      <c r="H264"/>
      <c r="I264"/>
    </row>
    <row r="265" spans="1:9" ht="15">
      <c r="A265"/>
      <c r="B265"/>
      <c r="C265"/>
      <c r="D265"/>
      <c r="E265"/>
      <c r="F265"/>
      <c r="G265"/>
      <c r="H265"/>
      <c r="I265"/>
    </row>
    <row r="266" spans="1:9" ht="15">
      <c r="A266"/>
      <c r="B266"/>
      <c r="C266"/>
      <c r="D266"/>
      <c r="E266"/>
      <c r="F266"/>
      <c r="G266"/>
      <c r="H266"/>
      <c r="I266"/>
    </row>
    <row r="267" spans="1:9" ht="15">
      <c r="A267"/>
      <c r="B267"/>
      <c r="C267"/>
      <c r="D267"/>
      <c r="E267"/>
      <c r="F267"/>
      <c r="G267"/>
      <c r="H267"/>
      <c r="I267"/>
    </row>
    <row r="268" spans="1:9" ht="15">
      <c r="A268"/>
      <c r="B268"/>
      <c r="C268"/>
      <c r="D268"/>
      <c r="E268"/>
      <c r="F268"/>
      <c r="G268"/>
      <c r="H268"/>
      <c r="I268"/>
    </row>
    <row r="269" spans="1:9" ht="15">
      <c r="A269"/>
      <c r="B269"/>
      <c r="C269"/>
      <c r="D269"/>
      <c r="E269"/>
      <c r="F269"/>
      <c r="G269"/>
      <c r="H269"/>
      <c r="I269"/>
    </row>
    <row r="270" spans="1:9" ht="15">
      <c r="A270"/>
      <c r="B270"/>
      <c r="C270"/>
      <c r="D270"/>
      <c r="E270"/>
      <c r="F270"/>
      <c r="G270"/>
      <c r="H270"/>
      <c r="I270"/>
    </row>
    <row r="271" spans="1:9" ht="15">
      <c r="A271"/>
      <c r="B271"/>
      <c r="C271"/>
      <c r="D271"/>
      <c r="E271"/>
      <c r="F271"/>
      <c r="G271"/>
      <c r="H271"/>
      <c r="I271"/>
    </row>
    <row r="272" spans="1:9" ht="15">
      <c r="A272"/>
      <c r="B272"/>
      <c r="C272"/>
      <c r="D272"/>
      <c r="E272"/>
      <c r="F272"/>
      <c r="G272"/>
      <c r="H272"/>
      <c r="I272"/>
    </row>
    <row r="273" spans="1:9" ht="15">
      <c r="A273"/>
      <c r="B273"/>
      <c r="C273"/>
      <c r="D273"/>
      <c r="E273"/>
      <c r="F273"/>
      <c r="G273"/>
      <c r="H273"/>
      <c r="I273"/>
    </row>
    <row r="274" spans="1:9" ht="15">
      <c r="A274"/>
      <c r="B274"/>
      <c r="C274"/>
      <c r="D274"/>
      <c r="E274"/>
      <c r="F274"/>
      <c r="G274"/>
      <c r="H274"/>
      <c r="I274"/>
    </row>
    <row r="275" spans="1:9" ht="15">
      <c r="A275"/>
      <c r="B275"/>
      <c r="C275"/>
      <c r="D275"/>
      <c r="E275"/>
      <c r="F275"/>
      <c r="G275"/>
      <c r="H275"/>
      <c r="I275"/>
    </row>
    <row r="276" spans="1:9" ht="15">
      <c r="A276"/>
      <c r="B276"/>
      <c r="C276"/>
      <c r="D276"/>
      <c r="E276"/>
      <c r="F276"/>
      <c r="G276"/>
      <c r="H276"/>
      <c r="I276"/>
    </row>
    <row r="277" spans="1:9" ht="15">
      <c r="A277"/>
      <c r="B277"/>
      <c r="C277"/>
      <c r="D277"/>
      <c r="E277"/>
      <c r="F277"/>
      <c r="G277"/>
      <c r="H277"/>
      <c r="I277"/>
    </row>
    <row r="278" spans="1:9" ht="15">
      <c r="A278"/>
      <c r="B278"/>
      <c r="C278"/>
      <c r="D278"/>
      <c r="E278"/>
      <c r="F278"/>
      <c r="G278"/>
      <c r="H278"/>
      <c r="I278"/>
    </row>
    <row r="279" spans="1:9" ht="15">
      <c r="A279"/>
      <c r="B279"/>
      <c r="C279"/>
      <c r="D279"/>
      <c r="E279"/>
      <c r="F279"/>
      <c r="G279"/>
      <c r="H279"/>
      <c r="I279"/>
    </row>
    <row r="280" spans="1:9" ht="15">
      <c r="A280"/>
      <c r="B280"/>
      <c r="C280"/>
      <c r="D280"/>
      <c r="E280"/>
      <c r="F280"/>
      <c r="G280"/>
      <c r="H280"/>
      <c r="I280"/>
    </row>
    <row r="281" spans="1:9" ht="15">
      <c r="A281"/>
      <c r="B281"/>
      <c r="C281"/>
      <c r="D281"/>
      <c r="E281"/>
      <c r="F281"/>
      <c r="G281"/>
      <c r="H281"/>
      <c r="I281"/>
    </row>
    <row r="282" spans="1:9" ht="15">
      <c r="A282"/>
      <c r="B282"/>
      <c r="C282"/>
      <c r="D282"/>
      <c r="E282"/>
      <c r="F282"/>
      <c r="G282"/>
      <c r="H282"/>
      <c r="I282"/>
    </row>
    <row r="283" spans="1:9" ht="15">
      <c r="A283"/>
      <c r="B283"/>
      <c r="C283"/>
      <c r="D283"/>
      <c r="E283"/>
      <c r="F283"/>
      <c r="G283"/>
      <c r="H283"/>
      <c r="I283"/>
    </row>
    <row r="284" spans="1:9" ht="15">
      <c r="A284"/>
      <c r="B284"/>
      <c r="C284"/>
      <c r="D284"/>
      <c r="E284"/>
      <c r="F284"/>
      <c r="G284"/>
      <c r="H284"/>
      <c r="I284"/>
    </row>
    <row r="285" spans="1:9" ht="15">
      <c r="A285"/>
      <c r="B285"/>
      <c r="C285"/>
      <c r="D285"/>
      <c r="E285"/>
      <c r="F285"/>
      <c r="G285"/>
      <c r="H285"/>
      <c r="I285"/>
    </row>
    <row r="286" spans="1:9" ht="15">
      <c r="A286"/>
      <c r="B286"/>
      <c r="C286"/>
      <c r="D286"/>
      <c r="E286"/>
      <c r="F286"/>
      <c r="G286"/>
      <c r="H286"/>
      <c r="I286"/>
    </row>
    <row r="287" spans="1:9" ht="15">
      <c r="A287"/>
      <c r="B287"/>
      <c r="C287"/>
      <c r="D287"/>
      <c r="E287"/>
      <c r="F287"/>
      <c r="G287"/>
      <c r="H287"/>
      <c r="I287"/>
    </row>
    <row r="288" spans="1:9" ht="15">
      <c r="A288"/>
      <c r="B288"/>
      <c r="C288"/>
      <c r="D288"/>
      <c r="E288"/>
      <c r="F288"/>
      <c r="G288"/>
      <c r="H288"/>
      <c r="I288"/>
    </row>
    <row r="289" spans="1:9" ht="15">
      <c r="A289"/>
      <c r="B289"/>
      <c r="C289"/>
      <c r="D289"/>
      <c r="E289"/>
      <c r="F289"/>
      <c r="G289"/>
      <c r="H289"/>
      <c r="I289"/>
    </row>
    <row r="290" spans="1:9" ht="15">
      <c r="A290"/>
      <c r="B290"/>
      <c r="C290"/>
      <c r="D290"/>
      <c r="E290"/>
      <c r="F290"/>
      <c r="G290"/>
      <c r="H290"/>
      <c r="I290"/>
    </row>
    <row r="291" spans="1:9" ht="15">
      <c r="A291"/>
      <c r="B291"/>
      <c r="C291"/>
      <c r="D291"/>
      <c r="E291"/>
      <c r="F291"/>
      <c r="G291"/>
      <c r="H291"/>
      <c r="I291"/>
    </row>
    <row r="292" spans="1:9" ht="15">
      <c r="A292"/>
      <c r="B292"/>
      <c r="C292"/>
      <c r="D292"/>
      <c r="E292"/>
      <c r="F292"/>
      <c r="G292"/>
      <c r="H292"/>
      <c r="I292"/>
    </row>
    <row r="293" spans="1:9" ht="15">
      <c r="A293"/>
      <c r="B293"/>
      <c r="C293"/>
      <c r="D293"/>
      <c r="E293"/>
      <c r="F293"/>
      <c r="G293"/>
      <c r="H293"/>
      <c r="I293"/>
    </row>
    <row r="294" spans="1:9" ht="15">
      <c r="A294"/>
      <c r="B294"/>
      <c r="C294"/>
      <c r="D294"/>
      <c r="E294"/>
      <c r="F294"/>
      <c r="G294"/>
      <c r="H294"/>
      <c r="I294"/>
    </row>
    <row r="295" spans="1:9" ht="15">
      <c r="A295"/>
      <c r="B295"/>
      <c r="C295"/>
      <c r="D295"/>
      <c r="E295"/>
      <c r="F295"/>
      <c r="G295"/>
      <c r="H295"/>
      <c r="I295"/>
    </row>
    <row r="296" spans="1:9" ht="15">
      <c r="A296"/>
      <c r="B296"/>
      <c r="C296"/>
      <c r="D296"/>
      <c r="E296"/>
      <c r="F296"/>
      <c r="G296"/>
      <c r="H296"/>
      <c r="I296"/>
    </row>
    <row r="297" spans="1:9" ht="15">
      <c r="A297"/>
      <c r="B297"/>
      <c r="C297"/>
      <c r="D297"/>
      <c r="E297"/>
      <c r="F297"/>
      <c r="G297"/>
      <c r="H297"/>
      <c r="I297"/>
    </row>
    <row r="298" spans="1:9" ht="15">
      <c r="A298"/>
      <c r="B298"/>
      <c r="C298"/>
      <c r="D298"/>
      <c r="E298"/>
      <c r="F298"/>
      <c r="G298"/>
      <c r="H298"/>
      <c r="I298"/>
    </row>
    <row r="299" spans="1:9" ht="15">
      <c r="A299"/>
      <c r="B299"/>
      <c r="C299"/>
      <c r="D299"/>
      <c r="E299"/>
      <c r="F299"/>
      <c r="G299"/>
      <c r="H299"/>
      <c r="I299"/>
    </row>
    <row r="300" spans="1:9" ht="15">
      <c r="A300"/>
      <c r="B300"/>
      <c r="C300"/>
      <c r="D300"/>
      <c r="E300"/>
      <c r="F300"/>
      <c r="G300"/>
      <c r="H300"/>
      <c r="I300"/>
    </row>
    <row r="301" spans="1:9" ht="15">
      <c r="A301"/>
      <c r="B301"/>
      <c r="C301"/>
      <c r="D301"/>
      <c r="E301"/>
      <c r="F301"/>
      <c r="G301"/>
      <c r="H301"/>
      <c r="I301"/>
    </row>
    <row r="302" spans="1:9" ht="15">
      <c r="A302"/>
      <c r="B302"/>
      <c r="C302"/>
      <c r="D302"/>
      <c r="E302"/>
      <c r="F302"/>
      <c r="G302"/>
      <c r="H302"/>
      <c r="I302"/>
    </row>
    <row r="303" spans="1:9" ht="15">
      <c r="A303"/>
      <c r="B303"/>
      <c r="C303"/>
      <c r="D303"/>
      <c r="E303"/>
      <c r="F303"/>
      <c r="G303"/>
      <c r="H303"/>
      <c r="I303"/>
    </row>
    <row r="304" spans="1:9" ht="15">
      <c r="A304"/>
      <c r="B304"/>
      <c r="C304"/>
      <c r="D304"/>
      <c r="E304"/>
      <c r="F304"/>
      <c r="G304"/>
      <c r="H304"/>
      <c r="I304"/>
    </row>
    <row r="305" spans="1:9" ht="15">
      <c r="A305"/>
      <c r="B305"/>
      <c r="C305"/>
      <c r="D305"/>
      <c r="E305"/>
      <c r="F305"/>
      <c r="G305"/>
      <c r="H305"/>
      <c r="I305"/>
    </row>
    <row r="306" spans="1:9" ht="15">
      <c r="A306"/>
      <c r="B306"/>
      <c r="C306"/>
      <c r="D306"/>
      <c r="E306"/>
      <c r="F306"/>
      <c r="G306"/>
      <c r="H306"/>
      <c r="I306"/>
    </row>
    <row r="307" spans="1:9" ht="15">
      <c r="A307"/>
      <c r="B307"/>
      <c r="C307"/>
      <c r="D307"/>
      <c r="E307"/>
      <c r="F307"/>
      <c r="G307"/>
      <c r="H307"/>
      <c r="I307"/>
    </row>
    <row r="308" spans="1:9" ht="15">
      <c r="A308"/>
      <c r="B308"/>
      <c r="C308"/>
      <c r="D308"/>
      <c r="E308"/>
      <c r="F308"/>
      <c r="G308"/>
      <c r="H308"/>
      <c r="I308"/>
    </row>
    <row r="309" spans="1:9" ht="15">
      <c r="A309"/>
      <c r="B309"/>
      <c r="C309"/>
      <c r="D309"/>
      <c r="E309"/>
      <c r="F309"/>
      <c r="G309"/>
      <c r="H309"/>
      <c r="I309"/>
    </row>
    <row r="310" spans="1:9" ht="15">
      <c r="A310"/>
      <c r="B310"/>
      <c r="C310"/>
      <c r="D310"/>
      <c r="E310"/>
      <c r="F310"/>
      <c r="G310"/>
      <c r="H310"/>
      <c r="I310"/>
    </row>
    <row r="311" spans="1:9" ht="15">
      <c r="A311"/>
      <c r="B311"/>
      <c r="C311"/>
      <c r="D311"/>
      <c r="E311"/>
      <c r="F311"/>
      <c r="G311"/>
      <c r="H311"/>
      <c r="I311"/>
    </row>
    <row r="312" spans="1:9" ht="15">
      <c r="A312"/>
      <c r="B312"/>
      <c r="C312"/>
      <c r="D312"/>
      <c r="E312"/>
      <c r="F312"/>
      <c r="G312"/>
      <c r="H312"/>
      <c r="I312"/>
    </row>
    <row r="313" spans="1:9" ht="15">
      <c r="A313"/>
      <c r="B313"/>
      <c r="C313"/>
      <c r="D313"/>
      <c r="E313"/>
      <c r="F313"/>
      <c r="G313"/>
      <c r="H313"/>
      <c r="I313"/>
    </row>
    <row r="314" spans="1:9" ht="15">
      <c r="A314"/>
      <c r="B314"/>
      <c r="C314"/>
      <c r="D314"/>
      <c r="E314"/>
      <c r="F314"/>
      <c r="G314"/>
      <c r="H314"/>
      <c r="I314"/>
    </row>
    <row r="315" spans="1:9" ht="15">
      <c r="A315"/>
      <c r="B315"/>
      <c r="C315"/>
      <c r="D315"/>
      <c r="E315"/>
      <c r="F315"/>
      <c r="G315"/>
      <c r="H315"/>
      <c r="I315"/>
    </row>
    <row r="316" spans="1:9" ht="15">
      <c r="A316"/>
      <c r="B316"/>
      <c r="C316"/>
      <c r="D316"/>
      <c r="E316"/>
      <c r="F316"/>
      <c r="G316"/>
      <c r="H316"/>
      <c r="I316"/>
    </row>
    <row r="317" spans="1:9" ht="15">
      <c r="A317"/>
      <c r="B317"/>
      <c r="C317"/>
      <c r="D317"/>
      <c r="E317"/>
      <c r="F317"/>
      <c r="G317"/>
      <c r="H317"/>
      <c r="I317"/>
    </row>
    <row r="318" spans="1:9" ht="15">
      <c r="A318"/>
      <c r="B318"/>
      <c r="C318"/>
      <c r="D318"/>
      <c r="E318"/>
      <c r="F318"/>
      <c r="G318"/>
      <c r="H318"/>
      <c r="I318"/>
    </row>
    <row r="319" spans="1:9" ht="15">
      <c r="A319"/>
      <c r="B319"/>
      <c r="C319"/>
      <c r="D319"/>
      <c r="E319"/>
      <c r="F319"/>
      <c r="G319"/>
      <c r="H319"/>
      <c r="I319"/>
    </row>
    <row r="320" spans="1:9" ht="15">
      <c r="A320"/>
      <c r="B320"/>
      <c r="C320"/>
      <c r="D320"/>
      <c r="E320"/>
      <c r="F320"/>
      <c r="G320"/>
      <c r="H320"/>
      <c r="I320"/>
    </row>
    <row r="321" spans="1:9" ht="15">
      <c r="A321"/>
      <c r="B321"/>
      <c r="C321"/>
      <c r="D321"/>
      <c r="E321"/>
      <c r="F321"/>
      <c r="G321"/>
      <c r="H321"/>
      <c r="I321"/>
    </row>
    <row r="322" spans="1:9" ht="15">
      <c r="A322"/>
      <c r="B322"/>
      <c r="C322"/>
      <c r="D322"/>
      <c r="E322"/>
      <c r="F322"/>
      <c r="G322"/>
      <c r="H322"/>
      <c r="I322"/>
    </row>
    <row r="323" spans="1:9" ht="15">
      <c r="A323"/>
      <c r="B323"/>
      <c r="C323"/>
      <c r="D323"/>
      <c r="E323"/>
      <c r="F323"/>
      <c r="G323"/>
      <c r="H323"/>
      <c r="I323"/>
    </row>
    <row r="324" spans="1:9" ht="15">
      <c r="A324"/>
      <c r="B324"/>
      <c r="C324"/>
      <c r="D324"/>
      <c r="E324"/>
      <c r="F324"/>
      <c r="G324"/>
      <c r="H324"/>
      <c r="I324"/>
    </row>
    <row r="325" spans="1:9" ht="15">
      <c r="A325"/>
      <c r="B325"/>
      <c r="C325"/>
      <c r="D325"/>
      <c r="E325"/>
      <c r="F325"/>
      <c r="G325"/>
      <c r="H325"/>
      <c r="I325"/>
    </row>
    <row r="326" spans="1:9" ht="15">
      <c r="A326"/>
      <c r="B326"/>
      <c r="C326"/>
      <c r="D326"/>
      <c r="E326"/>
      <c r="F326"/>
      <c r="G326"/>
      <c r="H326"/>
      <c r="I326"/>
    </row>
    <row r="327" spans="1:9" ht="15">
      <c r="A327"/>
      <c r="B327"/>
      <c r="C327"/>
      <c r="D327"/>
      <c r="E327"/>
      <c r="F327"/>
      <c r="G327"/>
      <c r="H327"/>
      <c r="I327"/>
    </row>
    <row r="328" spans="1:9" ht="15">
      <c r="A328"/>
      <c r="B328"/>
      <c r="C328"/>
      <c r="D328"/>
      <c r="E328"/>
      <c r="F328"/>
      <c r="G328"/>
      <c r="H328"/>
      <c r="I328"/>
    </row>
    <row r="329" spans="1:9" ht="15">
      <c r="A329"/>
      <c r="B329"/>
      <c r="C329"/>
      <c r="D329"/>
      <c r="E329"/>
      <c r="F329"/>
      <c r="G329"/>
      <c r="H329"/>
      <c r="I329"/>
    </row>
    <row r="330" spans="1:9" ht="15">
      <c r="A330"/>
      <c r="B330"/>
      <c r="C330"/>
      <c r="D330"/>
      <c r="E330"/>
      <c r="F330"/>
      <c r="G330"/>
      <c r="H330"/>
      <c r="I330"/>
    </row>
    <row r="331" spans="1:9" ht="15">
      <c r="A331"/>
      <c r="B331"/>
      <c r="C331"/>
      <c r="D331"/>
      <c r="E331"/>
      <c r="F331"/>
      <c r="G331"/>
      <c r="H331"/>
      <c r="I331"/>
    </row>
    <row r="332" spans="1:9" ht="15">
      <c r="A332"/>
      <c r="B332"/>
      <c r="C332"/>
      <c r="D332"/>
      <c r="E332"/>
      <c r="F332"/>
      <c r="G332"/>
      <c r="H332"/>
      <c r="I332"/>
    </row>
    <row r="333" spans="1:9" ht="15">
      <c r="A333"/>
      <c r="B333"/>
      <c r="C333"/>
      <c r="D333"/>
      <c r="E333"/>
      <c r="F333"/>
      <c r="G333"/>
      <c r="H333"/>
      <c r="I333"/>
    </row>
    <row r="334" spans="1:9" ht="15">
      <c r="A334"/>
      <c r="B334"/>
      <c r="C334"/>
      <c r="D334"/>
      <c r="E334"/>
      <c r="F334"/>
      <c r="G334"/>
      <c r="H334"/>
      <c r="I334"/>
    </row>
    <row r="335" spans="1:9" ht="15">
      <c r="A335"/>
      <c r="B335"/>
      <c r="C335"/>
      <c r="D335"/>
      <c r="E335"/>
      <c r="F335"/>
      <c r="G335"/>
      <c r="H335"/>
      <c r="I335"/>
    </row>
    <row r="336" spans="1:9" ht="15">
      <c r="A336"/>
      <c r="B336"/>
      <c r="C336"/>
      <c r="D336"/>
      <c r="E336"/>
      <c r="F336"/>
      <c r="G336"/>
      <c r="H336"/>
      <c r="I336"/>
    </row>
    <row r="337" spans="1:9" ht="15">
      <c r="A337"/>
      <c r="B337"/>
      <c r="C337"/>
      <c r="D337"/>
      <c r="E337"/>
      <c r="F337"/>
      <c r="G337"/>
      <c r="H337"/>
      <c r="I337"/>
    </row>
    <row r="338" spans="1:9" ht="15">
      <c r="A338"/>
      <c r="B338"/>
      <c r="C338"/>
      <c r="D338"/>
      <c r="E338"/>
      <c r="F338"/>
      <c r="G338"/>
      <c r="H338"/>
      <c r="I338"/>
    </row>
    <row r="339" spans="1:9" ht="15">
      <c r="A339"/>
      <c r="B339"/>
      <c r="C339"/>
      <c r="D339"/>
      <c r="E339"/>
      <c r="F339"/>
      <c r="G339"/>
      <c r="H339"/>
      <c r="I339"/>
    </row>
    <row r="340" spans="1:9" ht="15">
      <c r="A340"/>
      <c r="B340"/>
      <c r="C340"/>
      <c r="D340"/>
      <c r="E340"/>
      <c r="F340"/>
      <c r="G340"/>
      <c r="H340"/>
      <c r="I340"/>
    </row>
    <row r="341" spans="1:9" ht="15">
      <c r="A341"/>
      <c r="B341"/>
      <c r="C341"/>
      <c r="D341"/>
      <c r="E341"/>
      <c r="F341"/>
      <c r="G341"/>
      <c r="H341"/>
      <c r="I341"/>
    </row>
    <row r="342" spans="1:9" ht="15">
      <c r="A342"/>
      <c r="B342"/>
      <c r="C342"/>
      <c r="D342"/>
      <c r="E342"/>
      <c r="F342"/>
      <c r="G342"/>
      <c r="H342"/>
      <c r="I342"/>
    </row>
    <row r="343" spans="1:9" ht="15">
      <c r="A343"/>
      <c r="B343"/>
      <c r="C343"/>
      <c r="D343"/>
      <c r="E343"/>
      <c r="F343"/>
      <c r="G343"/>
      <c r="H343"/>
      <c r="I343"/>
    </row>
    <row r="344" spans="1:9" ht="15">
      <c r="A344"/>
      <c r="B344"/>
      <c r="C344"/>
      <c r="D344"/>
      <c r="E344"/>
      <c r="F344"/>
      <c r="G344"/>
      <c r="H344"/>
      <c r="I344"/>
    </row>
    <row r="345" spans="1:9" ht="15">
      <c r="A345"/>
      <c r="B345"/>
      <c r="C345"/>
      <c r="D345"/>
      <c r="E345"/>
      <c r="F345"/>
      <c r="G345"/>
      <c r="H345"/>
      <c r="I345"/>
    </row>
    <row r="346" spans="1:9" ht="15">
      <c r="A346"/>
      <c r="B346"/>
      <c r="C346"/>
      <c r="D346"/>
      <c r="E346"/>
      <c r="F346"/>
      <c r="G346"/>
      <c r="H346"/>
      <c r="I346"/>
    </row>
    <row r="347" spans="1:9" ht="15">
      <c r="A347"/>
      <c r="B347"/>
      <c r="C347"/>
      <c r="D347"/>
      <c r="E347"/>
      <c r="F347"/>
      <c r="G347"/>
      <c r="H347"/>
      <c r="I347"/>
    </row>
    <row r="348" spans="1:9" ht="15">
      <c r="A348"/>
      <c r="B348"/>
      <c r="C348"/>
      <c r="D348"/>
      <c r="E348"/>
      <c r="F348"/>
      <c r="G348"/>
      <c r="H348"/>
      <c r="I348"/>
    </row>
    <row r="349" spans="1:9" ht="15">
      <c r="A349"/>
      <c r="B349"/>
      <c r="C349"/>
      <c r="D349"/>
      <c r="E349"/>
      <c r="F349"/>
      <c r="G349"/>
      <c r="H349"/>
      <c r="I349"/>
    </row>
    <row r="350" spans="1:9" ht="15">
      <c r="A350"/>
      <c r="B350"/>
      <c r="C350"/>
      <c r="D350"/>
      <c r="E350"/>
      <c r="F350"/>
      <c r="G350"/>
      <c r="H350"/>
      <c r="I350"/>
    </row>
    <row r="351" spans="1:9" ht="15">
      <c r="A351"/>
      <c r="B351"/>
      <c r="C351"/>
      <c r="D351"/>
      <c r="E351"/>
      <c r="F351"/>
      <c r="G351"/>
      <c r="H351"/>
      <c r="I351"/>
    </row>
    <row r="352" spans="1:9" ht="15">
      <c r="A352"/>
      <c r="B352"/>
      <c r="C352"/>
      <c r="D352"/>
      <c r="E352"/>
      <c r="F352"/>
      <c r="G352"/>
      <c r="H352"/>
      <c r="I352"/>
    </row>
    <row r="353" spans="1:9" ht="15">
      <c r="A353"/>
      <c r="B353"/>
      <c r="C353"/>
      <c r="D353"/>
      <c r="E353"/>
      <c r="F353"/>
      <c r="G353"/>
      <c r="H353"/>
      <c r="I353"/>
    </row>
    <row r="354" spans="1:9" ht="15">
      <c r="A354"/>
      <c r="B354"/>
      <c r="C354"/>
      <c r="D354"/>
      <c r="E354"/>
      <c r="F354"/>
      <c r="G354"/>
      <c r="H354"/>
      <c r="I354"/>
    </row>
    <row r="355" spans="1:9" ht="15">
      <c r="A355"/>
      <c r="B355"/>
      <c r="C355"/>
      <c r="D355"/>
      <c r="E355"/>
      <c r="F355"/>
      <c r="G355"/>
      <c r="H355"/>
      <c r="I355"/>
    </row>
    <row r="356" spans="1:9" ht="15">
      <c r="A356"/>
      <c r="B356"/>
      <c r="C356"/>
      <c r="D356"/>
      <c r="E356"/>
      <c r="F356"/>
      <c r="G356"/>
      <c r="H356"/>
      <c r="I356"/>
    </row>
    <row r="357" spans="1:9" ht="15">
      <c r="A357"/>
      <c r="B357"/>
      <c r="C357"/>
      <c r="D357"/>
      <c r="E357"/>
      <c r="F357"/>
      <c r="G357"/>
      <c r="H357"/>
      <c r="I357"/>
    </row>
    <row r="358" spans="1:9" ht="15">
      <c r="A358"/>
      <c r="B358"/>
      <c r="C358"/>
      <c r="D358"/>
      <c r="E358"/>
      <c r="F358"/>
      <c r="G358"/>
      <c r="H358"/>
      <c r="I358"/>
    </row>
    <row r="359" spans="1:9" ht="15">
      <c r="A359"/>
      <c r="B359"/>
      <c r="C359"/>
      <c r="D359"/>
      <c r="E359"/>
      <c r="F359"/>
      <c r="G359"/>
      <c r="H359"/>
      <c r="I359"/>
    </row>
    <row r="360" spans="1:9" ht="15">
      <c r="A360"/>
      <c r="B360"/>
      <c r="C360"/>
      <c r="D360"/>
      <c r="E360"/>
      <c r="F360"/>
      <c r="G360"/>
      <c r="H360"/>
      <c r="I360"/>
    </row>
    <row r="361" spans="1:9" ht="15">
      <c r="A361"/>
      <c r="B361"/>
      <c r="C361"/>
      <c r="D361"/>
      <c r="E361"/>
      <c r="F361"/>
      <c r="G361"/>
      <c r="H361"/>
      <c r="I361"/>
    </row>
    <row r="362" spans="1:9" ht="15">
      <c r="A362"/>
      <c r="B362"/>
      <c r="C362"/>
      <c r="D362"/>
      <c r="E362"/>
      <c r="F362"/>
      <c r="G362"/>
      <c r="H362"/>
      <c r="I362"/>
    </row>
    <row r="363" spans="1:9" ht="15">
      <c r="A363"/>
      <c r="B363"/>
      <c r="C363"/>
      <c r="D363"/>
      <c r="E363"/>
      <c r="F363"/>
      <c r="G363"/>
      <c r="H363"/>
      <c r="I363"/>
    </row>
    <row r="364" spans="1:9" ht="15">
      <c r="A364"/>
      <c r="B364"/>
      <c r="C364"/>
      <c r="D364"/>
      <c r="E364"/>
      <c r="F364"/>
      <c r="G364"/>
      <c r="H364"/>
      <c r="I364"/>
    </row>
    <row r="365" spans="1:9" ht="15">
      <c r="A365"/>
      <c r="B365"/>
      <c r="C365"/>
      <c r="D365"/>
      <c r="E365"/>
      <c r="F365"/>
      <c r="G365"/>
      <c r="H365"/>
      <c r="I365"/>
    </row>
    <row r="366" spans="1:9" ht="15">
      <c r="A366"/>
      <c r="B366"/>
      <c r="C366"/>
      <c r="D366"/>
      <c r="E366"/>
      <c r="F366"/>
      <c r="G366"/>
      <c r="H366"/>
      <c r="I366"/>
    </row>
    <row r="367" spans="1:9" ht="15">
      <c r="A367"/>
      <c r="B367"/>
      <c r="C367"/>
      <c r="D367"/>
      <c r="E367"/>
      <c r="F367"/>
      <c r="G367"/>
      <c r="H367"/>
      <c r="I367"/>
    </row>
    <row r="368" spans="1:9" ht="15">
      <c r="A368"/>
      <c r="B368"/>
      <c r="C368"/>
      <c r="D368"/>
      <c r="E368"/>
      <c r="F368"/>
      <c r="G368"/>
      <c r="H368"/>
      <c r="I368"/>
    </row>
    <row r="369" spans="1:9" ht="15">
      <c r="A369"/>
      <c r="B369"/>
      <c r="C369"/>
      <c r="D369"/>
      <c r="E369"/>
      <c r="F369"/>
      <c r="G369"/>
      <c r="H369"/>
      <c r="I369"/>
    </row>
    <row r="370" spans="1:9" ht="15">
      <c r="A370"/>
      <c r="B370"/>
      <c r="C370"/>
      <c r="D370"/>
      <c r="E370"/>
      <c r="F370"/>
      <c r="G370"/>
      <c r="H370"/>
      <c r="I370"/>
    </row>
    <row r="371" spans="1:9" ht="15">
      <c r="A371"/>
      <c r="B371"/>
      <c r="C371"/>
      <c r="D371"/>
      <c r="E371"/>
      <c r="F371"/>
      <c r="G371"/>
      <c r="H371"/>
      <c r="I371"/>
    </row>
    <row r="372" spans="1:9" ht="15">
      <c r="A372"/>
      <c r="B372"/>
      <c r="C372"/>
      <c r="D372"/>
      <c r="E372"/>
      <c r="F372"/>
      <c r="G372"/>
      <c r="H372"/>
      <c r="I372"/>
    </row>
    <row r="373" spans="1:9" ht="15">
      <c r="A373"/>
      <c r="B373"/>
      <c r="C373"/>
      <c r="D373"/>
      <c r="E373"/>
      <c r="F373"/>
      <c r="G373"/>
      <c r="H373"/>
      <c r="I373"/>
    </row>
    <row r="374" spans="1:9" ht="15">
      <c r="A374"/>
      <c r="B374"/>
      <c r="C374"/>
      <c r="D374"/>
      <c r="E374"/>
      <c r="F374"/>
      <c r="G374"/>
      <c r="H374"/>
      <c r="I374"/>
    </row>
    <row r="375" spans="1:9" ht="15">
      <c r="A375"/>
      <c r="B375"/>
      <c r="C375"/>
      <c r="D375"/>
      <c r="E375"/>
      <c r="F375"/>
      <c r="G375"/>
      <c r="H375"/>
      <c r="I375"/>
    </row>
    <row r="376" spans="1:9" ht="15">
      <c r="A376"/>
      <c r="B376"/>
      <c r="C376"/>
      <c r="D376"/>
      <c r="E376"/>
      <c r="F376"/>
      <c r="G376"/>
      <c r="H376"/>
      <c r="I376"/>
    </row>
    <row r="377" spans="1:9" ht="15">
      <c r="A377"/>
      <c r="B377"/>
      <c r="C377"/>
      <c r="D377"/>
      <c r="E377"/>
      <c r="F377"/>
      <c r="G377"/>
      <c r="H377"/>
      <c r="I377"/>
    </row>
    <row r="378" spans="1:9" ht="15">
      <c r="A378"/>
      <c r="B378"/>
      <c r="C378"/>
      <c r="D378"/>
      <c r="E378"/>
      <c r="F378"/>
      <c r="G378"/>
      <c r="H378"/>
      <c r="I378"/>
    </row>
    <row r="379" spans="1:9" ht="15">
      <c r="A379"/>
      <c r="B379"/>
      <c r="C379"/>
      <c r="D379"/>
      <c r="E379"/>
      <c r="F379"/>
      <c r="G379"/>
      <c r="H379"/>
      <c r="I379"/>
    </row>
    <row r="380" spans="1:9" ht="15">
      <c r="A380"/>
      <c r="B380"/>
      <c r="C380"/>
      <c r="D380"/>
      <c r="E380"/>
      <c r="F380"/>
      <c r="G380"/>
      <c r="H380"/>
      <c r="I380"/>
    </row>
    <row r="381" spans="1:9" ht="15">
      <c r="A381"/>
      <c r="B381"/>
      <c r="C381"/>
      <c r="D381"/>
      <c r="E381"/>
      <c r="F381"/>
      <c r="G381"/>
      <c r="H381"/>
      <c r="I381"/>
    </row>
    <row r="382" spans="1:9" ht="15">
      <c r="A382"/>
      <c r="B382"/>
      <c r="C382"/>
      <c r="D382"/>
      <c r="E382"/>
      <c r="F382"/>
      <c r="G382"/>
      <c r="H382"/>
      <c r="I382"/>
    </row>
    <row r="383" spans="1:9" ht="15">
      <c r="A383"/>
      <c r="B383"/>
      <c r="C383"/>
      <c r="D383"/>
      <c r="E383"/>
      <c r="F383"/>
      <c r="G383"/>
      <c r="H383"/>
      <c r="I383"/>
    </row>
    <row r="384" spans="1:9" ht="15">
      <c r="A384"/>
      <c r="B384"/>
      <c r="C384"/>
      <c r="D384"/>
      <c r="E384"/>
      <c r="F384"/>
      <c r="G384"/>
      <c r="H384"/>
      <c r="I384"/>
    </row>
    <row r="385" spans="1:9" ht="15">
      <c r="A385"/>
      <c r="B385"/>
      <c r="C385"/>
      <c r="D385"/>
      <c r="E385"/>
      <c r="F385"/>
      <c r="G385"/>
      <c r="H385"/>
      <c r="I385"/>
    </row>
    <row r="386" spans="1:9" ht="15">
      <c r="A386"/>
      <c r="B386"/>
      <c r="C386"/>
      <c r="D386"/>
      <c r="E386"/>
      <c r="F386"/>
      <c r="G386"/>
      <c r="H386"/>
      <c r="I386"/>
    </row>
    <row r="387" spans="1:9" ht="15">
      <c r="A387"/>
      <c r="B387"/>
      <c r="C387"/>
      <c r="D387"/>
      <c r="E387"/>
      <c r="F387"/>
      <c r="G387"/>
      <c r="H387"/>
      <c r="I387"/>
    </row>
    <row r="388" spans="1:9" ht="15">
      <c r="A388"/>
      <c r="B388"/>
      <c r="C388"/>
      <c r="D388"/>
      <c r="E388"/>
      <c r="F388"/>
      <c r="G388"/>
      <c r="H388"/>
      <c r="I388"/>
    </row>
    <row r="389" spans="1:9" ht="15">
      <c r="A389"/>
      <c r="B389"/>
      <c r="C389"/>
      <c r="D389"/>
      <c r="E389"/>
      <c r="F389"/>
      <c r="G389"/>
      <c r="H389"/>
      <c r="I389"/>
    </row>
    <row r="390" spans="1:9" ht="15">
      <c r="A390"/>
      <c r="B390"/>
      <c r="C390"/>
      <c r="D390"/>
      <c r="E390"/>
      <c r="F390"/>
      <c r="G390"/>
      <c r="H390"/>
      <c r="I390"/>
    </row>
    <row r="391" spans="1:9" ht="15">
      <c r="A391"/>
      <c r="B391"/>
      <c r="C391"/>
      <c r="D391"/>
      <c r="E391"/>
      <c r="F391"/>
      <c r="G391"/>
      <c r="H391"/>
      <c r="I391"/>
    </row>
    <row r="392" spans="1:9" ht="15">
      <c r="A392"/>
      <c r="B392"/>
      <c r="C392"/>
      <c r="D392"/>
      <c r="E392"/>
      <c r="F392"/>
      <c r="G392"/>
      <c r="H392"/>
      <c r="I392"/>
    </row>
    <row r="393" spans="1:9" ht="15">
      <c r="A393"/>
      <c r="B393"/>
      <c r="C393"/>
      <c r="D393"/>
      <c r="E393"/>
      <c r="F393"/>
      <c r="G393"/>
      <c r="H393"/>
      <c r="I393"/>
    </row>
    <row r="394" spans="1:9" ht="15">
      <c r="A394"/>
      <c r="B394"/>
      <c r="C394"/>
      <c r="D394"/>
      <c r="E394"/>
      <c r="F394"/>
      <c r="G394"/>
      <c r="H394"/>
      <c r="I394"/>
    </row>
    <row r="395" spans="1:9" ht="15">
      <c r="A395"/>
      <c r="B395"/>
      <c r="C395"/>
      <c r="D395"/>
      <c r="E395"/>
      <c r="F395"/>
      <c r="G395"/>
      <c r="H395"/>
      <c r="I395"/>
    </row>
    <row r="396" spans="1:9" ht="15">
      <c r="A396"/>
      <c r="B396"/>
      <c r="C396"/>
      <c r="D396"/>
      <c r="E396"/>
      <c r="F396"/>
      <c r="G396"/>
      <c r="H396"/>
      <c r="I396"/>
    </row>
    <row r="397" spans="1:9" ht="15">
      <c r="A397"/>
      <c r="B397"/>
      <c r="C397"/>
      <c r="D397"/>
      <c r="E397"/>
      <c r="F397"/>
      <c r="G397"/>
      <c r="H397"/>
      <c r="I397"/>
    </row>
    <row r="398" spans="1:9" ht="15">
      <c r="A398"/>
      <c r="B398"/>
      <c r="C398"/>
      <c r="D398"/>
      <c r="E398"/>
      <c r="F398"/>
      <c r="G398"/>
      <c r="H398"/>
      <c r="I398"/>
    </row>
    <row r="399" spans="1:9" ht="15">
      <c r="A399"/>
      <c r="B399"/>
      <c r="C399"/>
      <c r="D399"/>
      <c r="E399"/>
      <c r="F399"/>
      <c r="G399"/>
      <c r="H399"/>
      <c r="I399"/>
    </row>
    <row r="400" spans="1:9" ht="15">
      <c r="A400"/>
      <c r="B400"/>
      <c r="C400"/>
      <c r="D400"/>
      <c r="E400"/>
      <c r="F400"/>
      <c r="G400"/>
      <c r="H400"/>
      <c r="I400"/>
    </row>
    <row r="401" spans="1:9" ht="15">
      <c r="A401"/>
      <c r="B401"/>
      <c r="C401"/>
      <c r="D401"/>
      <c r="E401"/>
      <c r="F401"/>
      <c r="G401"/>
      <c r="H401"/>
      <c r="I401"/>
    </row>
    <row r="402" spans="1:9" ht="15">
      <c r="A402"/>
      <c r="B402"/>
      <c r="C402"/>
      <c r="D402"/>
      <c r="E402"/>
      <c r="F402"/>
      <c r="G402"/>
      <c r="H402"/>
      <c r="I402"/>
    </row>
    <row r="403" spans="1:9" ht="15">
      <c r="A403"/>
      <c r="B403"/>
      <c r="C403"/>
      <c r="D403"/>
      <c r="E403"/>
      <c r="F403"/>
      <c r="G403"/>
      <c r="H403"/>
      <c r="I403"/>
    </row>
    <row r="404" spans="1:9" ht="15">
      <c r="A404"/>
      <c r="B404"/>
      <c r="C404"/>
      <c r="D404"/>
      <c r="E404"/>
      <c r="F404"/>
      <c r="G404"/>
      <c r="H404"/>
      <c r="I404"/>
    </row>
    <row r="405" spans="1:9" ht="15">
      <c r="A405"/>
      <c r="B405"/>
      <c r="C405"/>
      <c r="D405"/>
      <c r="E405"/>
      <c r="F405"/>
      <c r="G405"/>
      <c r="H405"/>
      <c r="I405"/>
    </row>
    <row r="406" spans="1:9" ht="15">
      <c r="A406"/>
      <c r="B406"/>
      <c r="C406"/>
      <c r="D406"/>
      <c r="E406"/>
      <c r="F406"/>
      <c r="G406"/>
      <c r="H406"/>
      <c r="I406"/>
    </row>
    <row r="407" spans="1:9" ht="15">
      <c r="A407"/>
      <c r="B407"/>
      <c r="C407"/>
      <c r="D407"/>
      <c r="E407"/>
      <c r="F407"/>
      <c r="G407"/>
      <c r="H407"/>
      <c r="I407"/>
    </row>
    <row r="408" spans="1:9" ht="15">
      <c r="A408"/>
      <c r="B408"/>
      <c r="C408"/>
      <c r="D408"/>
      <c r="E408"/>
      <c r="F408"/>
      <c r="G408"/>
      <c r="H408"/>
      <c r="I408"/>
    </row>
    <row r="409" spans="1:9" ht="15">
      <c r="A409"/>
      <c r="B409"/>
      <c r="C409"/>
      <c r="D409"/>
      <c r="E409"/>
      <c r="F409"/>
      <c r="G409"/>
      <c r="H409"/>
      <c r="I409"/>
    </row>
    <row r="410" spans="1:9" ht="15">
      <c r="A410"/>
      <c r="B410"/>
      <c r="C410"/>
      <c r="D410"/>
      <c r="E410"/>
      <c r="F410"/>
      <c r="G410"/>
      <c r="H410"/>
      <c r="I410"/>
    </row>
    <row r="411" spans="1:9" ht="15">
      <c r="A411"/>
      <c r="B411"/>
      <c r="C411"/>
      <c r="D411"/>
      <c r="E411"/>
      <c r="F411"/>
      <c r="G411"/>
      <c r="H411"/>
      <c r="I411"/>
    </row>
    <row r="412" spans="1:9" ht="15">
      <c r="A412"/>
      <c r="B412"/>
      <c r="C412"/>
      <c r="D412"/>
      <c r="E412"/>
      <c r="F412"/>
      <c r="G412"/>
      <c r="H412"/>
      <c r="I412"/>
    </row>
    <row r="413" spans="1:9" ht="15">
      <c r="A413"/>
      <c r="B413"/>
      <c r="C413"/>
      <c r="D413"/>
      <c r="E413"/>
      <c r="F413"/>
      <c r="G413"/>
      <c r="H413"/>
      <c r="I413"/>
    </row>
    <row r="414" spans="1:9" ht="15">
      <c r="A414"/>
      <c r="B414"/>
      <c r="C414"/>
      <c r="D414"/>
      <c r="E414"/>
      <c r="F414"/>
      <c r="G414"/>
      <c r="H414"/>
      <c r="I414"/>
    </row>
    <row r="415" spans="1:9" ht="15">
      <c r="A415"/>
      <c r="B415"/>
      <c r="C415"/>
      <c r="D415"/>
      <c r="E415"/>
      <c r="F415"/>
      <c r="G415"/>
      <c r="H415"/>
      <c r="I415"/>
    </row>
    <row r="416" spans="1:9" ht="15">
      <c r="A416"/>
      <c r="B416"/>
      <c r="C416"/>
      <c r="D416"/>
      <c r="E416"/>
      <c r="F416"/>
      <c r="G416"/>
      <c r="H416"/>
      <c r="I416"/>
    </row>
    <row r="417" spans="1:9" ht="15">
      <c r="A417"/>
      <c r="B417"/>
      <c r="C417"/>
      <c r="D417"/>
      <c r="E417"/>
      <c r="F417"/>
      <c r="G417"/>
      <c r="H417"/>
      <c r="I417"/>
    </row>
    <row r="418" spans="1:9" ht="15">
      <c r="A418"/>
      <c r="B418"/>
      <c r="C418"/>
      <c r="D418"/>
      <c r="E418"/>
      <c r="F418"/>
      <c r="G418"/>
      <c r="H418"/>
      <c r="I418"/>
    </row>
    <row r="419" spans="1:9" ht="15">
      <c r="A419"/>
      <c r="B419"/>
      <c r="C419"/>
      <c r="D419"/>
      <c r="E419"/>
      <c r="F419"/>
      <c r="G419"/>
      <c r="H419"/>
      <c r="I419"/>
    </row>
    <row r="420" spans="1:9" ht="15">
      <c r="A420"/>
      <c r="B420"/>
      <c r="C420"/>
      <c r="D420"/>
      <c r="E420"/>
      <c r="F420"/>
      <c r="G420"/>
      <c r="H420"/>
      <c r="I420"/>
    </row>
    <row r="421" spans="1:9" ht="15">
      <c r="A421"/>
      <c r="B421"/>
      <c r="C421"/>
      <c r="D421"/>
      <c r="E421"/>
      <c r="F421"/>
      <c r="G421"/>
      <c r="H421"/>
      <c r="I421"/>
    </row>
    <row r="422" spans="1:9" ht="15">
      <c r="A422"/>
      <c r="B422"/>
      <c r="C422"/>
      <c r="D422"/>
      <c r="E422"/>
      <c r="F422"/>
      <c r="G422"/>
      <c r="H422"/>
      <c r="I422"/>
    </row>
    <row r="423" spans="1:9" ht="15">
      <c r="A423"/>
      <c r="B423"/>
      <c r="C423"/>
      <c r="D423"/>
      <c r="E423"/>
      <c r="F423"/>
      <c r="G423"/>
      <c r="H423"/>
      <c r="I423"/>
    </row>
    <row r="424" spans="1:9" ht="15">
      <c r="A424"/>
      <c r="B424"/>
      <c r="C424"/>
      <c r="D424"/>
      <c r="E424"/>
      <c r="F424"/>
      <c r="G424"/>
      <c r="H424"/>
      <c r="I424"/>
    </row>
    <row r="425" spans="1:9" ht="15">
      <c r="A425"/>
      <c r="B425"/>
      <c r="C425"/>
      <c r="D425"/>
      <c r="E425"/>
      <c r="F425"/>
      <c r="G425"/>
      <c r="H425"/>
      <c r="I425"/>
    </row>
    <row r="426" spans="1:9" ht="15">
      <c r="A426"/>
      <c r="B426"/>
      <c r="C426"/>
      <c r="D426"/>
      <c r="E426"/>
      <c r="F426"/>
      <c r="G426"/>
      <c r="H426"/>
      <c r="I426"/>
    </row>
    <row r="427" spans="1:9" ht="15">
      <c r="A427"/>
      <c r="B427"/>
      <c r="C427"/>
      <c r="D427"/>
      <c r="E427"/>
      <c r="F427"/>
      <c r="G427"/>
      <c r="H427"/>
      <c r="I427"/>
    </row>
    <row r="428" spans="1:9" ht="15">
      <c r="A428"/>
      <c r="B428"/>
      <c r="C428"/>
      <c r="D428"/>
      <c r="E428"/>
      <c r="F428"/>
      <c r="G428"/>
      <c r="H428"/>
      <c r="I428"/>
    </row>
    <row r="429" spans="1:9" ht="15">
      <c r="A429"/>
      <c r="B429"/>
      <c r="C429"/>
      <c r="D429"/>
      <c r="E429"/>
      <c r="F429"/>
      <c r="G429"/>
      <c r="H429"/>
      <c r="I429"/>
    </row>
    <row r="430" spans="1:9" ht="15">
      <c r="A430"/>
      <c r="B430"/>
      <c r="C430"/>
      <c r="D430"/>
      <c r="E430"/>
      <c r="F430"/>
      <c r="G430"/>
      <c r="H430"/>
      <c r="I430"/>
    </row>
    <row r="431" spans="1:9" ht="15">
      <c r="A431"/>
      <c r="B431"/>
      <c r="C431"/>
      <c r="D431"/>
      <c r="E431"/>
      <c r="F431"/>
      <c r="G431"/>
      <c r="H431"/>
      <c r="I431"/>
    </row>
    <row r="432" spans="1:9" ht="15">
      <c r="A432"/>
      <c r="B432"/>
      <c r="C432"/>
      <c r="D432"/>
      <c r="E432"/>
      <c r="F432"/>
      <c r="G432"/>
      <c r="H432"/>
      <c r="I432"/>
    </row>
    <row r="433" spans="1:9" ht="15">
      <c r="A433"/>
      <c r="B433"/>
      <c r="C433"/>
      <c r="D433"/>
      <c r="E433"/>
      <c r="F433"/>
      <c r="G433"/>
      <c r="H433"/>
      <c r="I433"/>
    </row>
    <row r="434" spans="1:9" ht="15">
      <c r="A434"/>
      <c r="B434"/>
      <c r="C434"/>
      <c r="D434"/>
      <c r="E434"/>
      <c r="F434"/>
      <c r="G434"/>
      <c r="H434"/>
      <c r="I434"/>
    </row>
    <row r="435" spans="1:9" ht="15">
      <c r="A435"/>
      <c r="B435"/>
      <c r="C435"/>
      <c r="D435"/>
      <c r="E435"/>
      <c r="F435"/>
      <c r="G435"/>
      <c r="H435"/>
      <c r="I435"/>
    </row>
    <row r="436" spans="1:9" ht="15">
      <c r="A436"/>
      <c r="B436"/>
      <c r="C436"/>
      <c r="D436"/>
      <c r="E436"/>
      <c r="F436"/>
      <c r="G436"/>
      <c r="H436"/>
      <c r="I436"/>
    </row>
    <row r="437" spans="1:9" ht="15">
      <c r="A437"/>
      <c r="B437"/>
      <c r="C437"/>
      <c r="D437"/>
      <c r="E437"/>
      <c r="F437"/>
      <c r="G437"/>
      <c r="H437"/>
      <c r="I437"/>
    </row>
    <row r="438" spans="1:9" ht="15">
      <c r="A438"/>
      <c r="B438"/>
      <c r="C438"/>
      <c r="D438"/>
      <c r="E438"/>
      <c r="F438"/>
      <c r="G438"/>
      <c r="H438"/>
      <c r="I438"/>
    </row>
    <row r="439" spans="1:9" ht="15">
      <c r="A439"/>
      <c r="B439"/>
      <c r="C439"/>
      <c r="D439"/>
      <c r="E439"/>
      <c r="F439"/>
      <c r="G439"/>
      <c r="H439"/>
      <c r="I439"/>
    </row>
    <row r="440" spans="1:9" ht="15">
      <c r="A440"/>
      <c r="B440"/>
      <c r="C440"/>
      <c r="D440"/>
      <c r="E440"/>
      <c r="F440"/>
      <c r="G440"/>
      <c r="H440"/>
      <c r="I440"/>
    </row>
    <row r="441" spans="1:9" ht="15">
      <c r="A441"/>
      <c r="B441"/>
      <c r="C441"/>
      <c r="D441"/>
      <c r="E441"/>
      <c r="F441"/>
      <c r="G441"/>
      <c r="H441"/>
      <c r="I441"/>
    </row>
    <row r="442" spans="1:9" ht="15">
      <c r="A442"/>
      <c r="B442"/>
      <c r="C442"/>
      <c r="D442"/>
      <c r="E442"/>
      <c r="F442"/>
      <c r="G442"/>
      <c r="H442"/>
      <c r="I442"/>
    </row>
    <row r="443" spans="1:9" ht="15">
      <c r="A443"/>
      <c r="B443"/>
      <c r="C443"/>
      <c r="D443"/>
      <c r="E443"/>
      <c r="F443"/>
      <c r="G443"/>
      <c r="H443"/>
      <c r="I443"/>
    </row>
    <row r="444" spans="1:9" ht="15">
      <c r="A444"/>
      <c r="B444"/>
      <c r="C444"/>
      <c r="D444"/>
      <c r="E444"/>
      <c r="F444"/>
      <c r="G444"/>
      <c r="H444"/>
      <c r="I444"/>
    </row>
    <row r="445" spans="1:9" ht="15">
      <c r="A445"/>
      <c r="B445"/>
      <c r="C445"/>
      <c r="D445"/>
      <c r="E445"/>
      <c r="F445"/>
      <c r="G445"/>
      <c r="H445"/>
      <c r="I445"/>
    </row>
    <row r="446" spans="1:9" ht="15">
      <c r="A446"/>
      <c r="B446"/>
      <c r="C446"/>
      <c r="D446"/>
      <c r="E446"/>
      <c r="F446"/>
      <c r="G446"/>
      <c r="H446"/>
      <c r="I446"/>
    </row>
    <row r="447" spans="1:9" ht="15">
      <c r="A447"/>
      <c r="B447"/>
      <c r="C447"/>
      <c r="D447"/>
      <c r="E447"/>
      <c r="F447"/>
      <c r="G447"/>
      <c r="H447"/>
      <c r="I447"/>
    </row>
    <row r="448" spans="1:9" ht="15">
      <c r="A448"/>
      <c r="B448"/>
      <c r="C448"/>
      <c r="D448"/>
      <c r="E448"/>
      <c r="F448"/>
      <c r="G448"/>
      <c r="H448"/>
      <c r="I448"/>
    </row>
    <row r="449" spans="1:9" ht="15">
      <c r="A449"/>
      <c r="B449"/>
      <c r="C449"/>
      <c r="D449"/>
      <c r="E449"/>
      <c r="F449"/>
      <c r="G449"/>
      <c r="H449"/>
      <c r="I449"/>
    </row>
    <row r="450" spans="1:9" ht="15">
      <c r="A450"/>
      <c r="B450"/>
      <c r="C450"/>
      <c r="D450"/>
      <c r="E450"/>
      <c r="F450"/>
      <c r="G450"/>
      <c r="H450"/>
      <c r="I450"/>
    </row>
    <row r="451" spans="1:9" ht="15">
      <c r="A451"/>
      <c r="B451"/>
      <c r="C451"/>
      <c r="D451"/>
      <c r="E451"/>
      <c r="F451"/>
      <c r="G451"/>
      <c r="H451"/>
      <c r="I451"/>
    </row>
    <row r="452" spans="1:9" ht="15">
      <c r="A452"/>
      <c r="B452"/>
      <c r="C452"/>
      <c r="D452"/>
      <c r="E452"/>
      <c r="F452"/>
      <c r="G452"/>
      <c r="H452"/>
      <c r="I452"/>
    </row>
    <row r="453" spans="1:9" ht="15">
      <c r="A453"/>
      <c r="B453"/>
      <c r="C453"/>
      <c r="D453"/>
      <c r="E453"/>
      <c r="F453"/>
      <c r="G453"/>
      <c r="H453"/>
      <c r="I453"/>
    </row>
    <row r="454" spans="1:9" ht="15">
      <c r="A454"/>
      <c r="B454"/>
      <c r="C454"/>
      <c r="D454"/>
      <c r="E454"/>
      <c r="F454"/>
      <c r="G454"/>
      <c r="H454"/>
      <c r="I454"/>
    </row>
    <row r="455" spans="1:9" ht="15">
      <c r="A455"/>
      <c r="B455"/>
      <c r="C455"/>
      <c r="D455"/>
      <c r="E455"/>
      <c r="F455"/>
      <c r="G455"/>
      <c r="H455"/>
      <c r="I455"/>
    </row>
    <row r="456" spans="1:9" ht="15">
      <c r="A456"/>
      <c r="B456"/>
      <c r="C456"/>
      <c r="D456"/>
      <c r="E456"/>
      <c r="F456"/>
      <c r="G456"/>
      <c r="H456"/>
      <c r="I456"/>
    </row>
    <row r="457" spans="1:9" ht="15">
      <c r="A457"/>
      <c r="B457"/>
      <c r="C457"/>
      <c r="D457"/>
      <c r="E457"/>
      <c r="F457"/>
      <c r="G457"/>
      <c r="H457"/>
      <c r="I457"/>
    </row>
    <row r="458" spans="1:9" ht="15">
      <c r="A458"/>
      <c r="B458"/>
      <c r="C458"/>
      <c r="D458"/>
      <c r="E458"/>
      <c r="F458"/>
      <c r="G458"/>
      <c r="H458"/>
      <c r="I458"/>
    </row>
    <row r="459" spans="1:9" ht="15">
      <c r="A459"/>
      <c r="B459"/>
      <c r="C459"/>
      <c r="D459"/>
      <c r="E459"/>
      <c r="F459"/>
      <c r="G459"/>
      <c r="H459"/>
      <c r="I459"/>
    </row>
    <row r="460" spans="1:9" ht="15">
      <c r="A460"/>
      <c r="B460"/>
      <c r="C460"/>
      <c r="D460"/>
      <c r="E460"/>
      <c r="F460"/>
      <c r="G460"/>
      <c r="H460"/>
      <c r="I460"/>
    </row>
    <row r="461" spans="1:9" ht="15">
      <c r="A461"/>
      <c r="B461"/>
      <c r="C461"/>
      <c r="D461"/>
      <c r="E461"/>
      <c r="F461"/>
      <c r="G461"/>
      <c r="H461"/>
      <c r="I461"/>
    </row>
    <row r="462" spans="1:9" ht="15">
      <c r="A462"/>
      <c r="B462"/>
      <c r="C462"/>
      <c r="D462"/>
      <c r="E462"/>
      <c r="F462"/>
      <c r="G462"/>
      <c r="H462"/>
      <c r="I462"/>
    </row>
    <row r="463" spans="1:9" ht="15">
      <c r="A463"/>
      <c r="B463"/>
      <c r="C463"/>
      <c r="D463"/>
      <c r="E463"/>
      <c r="F463"/>
      <c r="G463"/>
      <c r="H463"/>
      <c r="I463"/>
    </row>
    <row r="464" spans="1:9" ht="15">
      <c r="A464"/>
      <c r="B464"/>
      <c r="C464"/>
      <c r="D464"/>
      <c r="E464"/>
      <c r="F464"/>
      <c r="G464"/>
      <c r="H464"/>
      <c r="I464"/>
    </row>
    <row r="465" spans="1:9" ht="15">
      <c r="A465"/>
      <c r="B465"/>
      <c r="C465"/>
      <c r="D465"/>
      <c r="E465"/>
      <c r="F465"/>
      <c r="G465"/>
      <c r="H465"/>
      <c r="I465"/>
    </row>
    <row r="466" spans="1:9" ht="15">
      <c r="A466"/>
      <c r="B466"/>
      <c r="C466"/>
      <c r="D466"/>
      <c r="E466"/>
      <c r="F466"/>
      <c r="G466"/>
      <c r="H466"/>
      <c r="I466"/>
    </row>
    <row r="467" spans="1:9" ht="15">
      <c r="A467"/>
      <c r="B467"/>
      <c r="C467"/>
      <c r="D467"/>
      <c r="E467"/>
      <c r="F467"/>
      <c r="G467"/>
      <c r="H467"/>
      <c r="I467"/>
    </row>
    <row r="468" spans="1:9" ht="15">
      <c r="A468"/>
      <c r="B468"/>
      <c r="C468"/>
      <c r="D468"/>
      <c r="E468"/>
      <c r="F468"/>
      <c r="G468"/>
      <c r="H468"/>
      <c r="I468"/>
    </row>
    <row r="469" spans="1:9" ht="15">
      <c r="A469"/>
      <c r="B469"/>
      <c r="C469"/>
      <c r="D469"/>
      <c r="E469"/>
      <c r="F469"/>
      <c r="G469"/>
      <c r="H469"/>
      <c r="I469"/>
    </row>
    <row r="470" spans="1:9" ht="15">
      <c r="A470"/>
      <c r="B470"/>
      <c r="C470"/>
      <c r="D470"/>
      <c r="E470"/>
      <c r="F470"/>
      <c r="G470"/>
      <c r="H470"/>
      <c r="I470"/>
    </row>
    <row r="471" spans="1:9" ht="15">
      <c r="A471"/>
      <c r="B471"/>
      <c r="C471"/>
      <c r="D471"/>
      <c r="E471"/>
      <c r="F471"/>
      <c r="G471"/>
      <c r="H471"/>
      <c r="I471"/>
    </row>
    <row r="472" spans="1:9" ht="15">
      <c r="A472"/>
      <c r="B472"/>
      <c r="C472"/>
      <c r="D472"/>
      <c r="E472"/>
      <c r="F472"/>
      <c r="G472"/>
      <c r="H472"/>
      <c r="I472"/>
    </row>
    <row r="473" spans="1:9" ht="15">
      <c r="A473"/>
      <c r="B473"/>
      <c r="C473"/>
      <c r="D473"/>
      <c r="E473"/>
      <c r="F473"/>
      <c r="G473"/>
      <c r="H473"/>
      <c r="I473"/>
    </row>
    <row r="474" spans="1:9" ht="15">
      <c r="A474"/>
      <c r="B474"/>
      <c r="C474"/>
      <c r="D474"/>
      <c r="E474"/>
      <c r="F474"/>
      <c r="G474"/>
      <c r="H474"/>
      <c r="I474"/>
    </row>
    <row r="475" spans="1:9" ht="15">
      <c r="A475"/>
      <c r="B475"/>
      <c r="C475"/>
      <c r="D475"/>
      <c r="E475"/>
      <c r="F475"/>
      <c r="G475"/>
      <c r="H475"/>
      <c r="I475"/>
    </row>
    <row r="476" spans="1:9" ht="15">
      <c r="A476"/>
      <c r="B476"/>
      <c r="C476"/>
      <c r="D476"/>
      <c r="E476"/>
      <c r="F476"/>
      <c r="G476"/>
      <c r="H476"/>
      <c r="I476"/>
    </row>
    <row r="477" spans="1:9" ht="15">
      <c r="A477"/>
      <c r="B477"/>
      <c r="C477"/>
      <c r="D477"/>
      <c r="E477"/>
      <c r="F477"/>
      <c r="G477"/>
      <c r="H477"/>
      <c r="I477"/>
    </row>
    <row r="478" spans="1:9" ht="15">
      <c r="A478"/>
      <c r="B478"/>
      <c r="C478"/>
      <c r="D478"/>
      <c r="E478"/>
      <c r="F478"/>
      <c r="G478"/>
      <c r="H478"/>
      <c r="I478"/>
    </row>
    <row r="479" spans="1:9" ht="15">
      <c r="A479"/>
      <c r="B479"/>
      <c r="C479"/>
      <c r="D479"/>
      <c r="E479"/>
      <c r="F479"/>
      <c r="G479"/>
      <c r="H479"/>
      <c r="I479"/>
    </row>
    <row r="480" spans="1:9" ht="15">
      <c r="A480"/>
      <c r="B480"/>
      <c r="C480"/>
      <c r="D480"/>
      <c r="E480"/>
      <c r="F480"/>
      <c r="G480"/>
      <c r="H480"/>
      <c r="I480"/>
    </row>
    <row r="481" spans="1:9" ht="15">
      <c r="A481"/>
      <c r="B481"/>
      <c r="C481"/>
      <c r="D481"/>
      <c r="E481"/>
      <c r="F481"/>
      <c r="G481"/>
      <c r="H481"/>
      <c r="I481"/>
    </row>
    <row r="482" spans="1:9" ht="15">
      <c r="A482"/>
      <c r="B482"/>
      <c r="C482"/>
      <c r="D482"/>
      <c r="E482"/>
      <c r="F482"/>
      <c r="G482"/>
      <c r="H482"/>
      <c r="I482"/>
    </row>
    <row r="483" spans="1:9" ht="15">
      <c r="A483"/>
      <c r="B483"/>
      <c r="C483"/>
      <c r="D483"/>
      <c r="E483"/>
      <c r="F483"/>
      <c r="G483"/>
      <c r="H483"/>
      <c r="I483"/>
    </row>
    <row r="484" spans="1:9" ht="15">
      <c r="A484"/>
      <c r="B484"/>
      <c r="C484"/>
      <c r="D484"/>
      <c r="E484"/>
      <c r="F484"/>
      <c r="G484"/>
      <c r="H484"/>
      <c r="I484"/>
    </row>
    <row r="485" spans="1:9" ht="15">
      <c r="A485"/>
      <c r="B485"/>
      <c r="C485"/>
      <c r="D485"/>
      <c r="E485"/>
      <c r="F485"/>
      <c r="G485"/>
      <c r="H485"/>
      <c r="I485"/>
    </row>
    <row r="486" spans="1:9" ht="15">
      <c r="A486"/>
      <c r="B486"/>
      <c r="C486"/>
      <c r="D486"/>
      <c r="E486"/>
      <c r="F486"/>
      <c r="G486"/>
      <c r="H486"/>
      <c r="I486"/>
    </row>
    <row r="487" spans="1:9" ht="15">
      <c r="A487"/>
      <c r="B487"/>
      <c r="C487"/>
      <c r="D487"/>
      <c r="E487"/>
      <c r="F487"/>
      <c r="G487"/>
      <c r="H487"/>
      <c r="I487"/>
    </row>
    <row r="488" spans="1:9" ht="15">
      <c r="A488"/>
      <c r="B488"/>
      <c r="C488"/>
      <c r="D488"/>
      <c r="E488"/>
      <c r="F488"/>
      <c r="G488"/>
      <c r="H488"/>
      <c r="I488"/>
    </row>
    <row r="489" spans="1:9" ht="15">
      <c r="A489"/>
      <c r="B489"/>
      <c r="C489"/>
      <c r="D489"/>
      <c r="E489"/>
      <c r="F489"/>
      <c r="G489"/>
      <c r="H489"/>
      <c r="I489"/>
    </row>
    <row r="490" spans="1:9" ht="15">
      <c r="A490"/>
      <c r="B490"/>
      <c r="C490"/>
      <c r="D490"/>
      <c r="E490"/>
      <c r="F490"/>
      <c r="G490"/>
      <c r="H490"/>
      <c r="I490"/>
    </row>
    <row r="491" spans="1:9" ht="15">
      <c r="A491"/>
      <c r="B491"/>
      <c r="C491"/>
      <c r="D491"/>
      <c r="E491"/>
      <c r="F491"/>
      <c r="G491"/>
      <c r="H491"/>
      <c r="I491"/>
    </row>
    <row r="492" spans="1:9" ht="15">
      <c r="A492"/>
      <c r="B492"/>
      <c r="C492"/>
      <c r="D492"/>
      <c r="E492"/>
      <c r="F492"/>
      <c r="G492"/>
      <c r="H492"/>
      <c r="I492"/>
    </row>
    <row r="493" spans="1:9" ht="15">
      <c r="A493"/>
      <c r="B493"/>
      <c r="C493"/>
      <c r="D493"/>
      <c r="E493"/>
      <c r="F493"/>
      <c r="G493"/>
      <c r="H493"/>
      <c r="I493"/>
    </row>
    <row r="494" spans="1:9" ht="15">
      <c r="A494"/>
      <c r="B494"/>
      <c r="C494"/>
      <c r="D494"/>
      <c r="E494"/>
      <c r="F494"/>
      <c r="G494"/>
      <c r="H494"/>
      <c r="I494"/>
    </row>
    <row r="495" spans="1:9" ht="15">
      <c r="A495"/>
      <c r="B495"/>
      <c r="C495"/>
      <c r="D495"/>
      <c r="E495"/>
      <c r="F495"/>
      <c r="G495"/>
      <c r="H495"/>
      <c r="I495"/>
    </row>
    <row r="496" spans="1:9" ht="15">
      <c r="A496"/>
      <c r="B496"/>
      <c r="C496"/>
      <c r="D496"/>
      <c r="E496"/>
      <c r="F496"/>
      <c r="G496"/>
      <c r="H496"/>
      <c r="I496"/>
    </row>
    <row r="497" spans="1:9" ht="15">
      <c r="A497"/>
      <c r="B497"/>
      <c r="C497"/>
      <c r="D497"/>
      <c r="E497"/>
      <c r="F497"/>
      <c r="G497"/>
      <c r="H497"/>
      <c r="I497"/>
    </row>
    <row r="498" spans="1:9" ht="15">
      <c r="A498"/>
      <c r="B498"/>
      <c r="C498"/>
      <c r="D498"/>
      <c r="E498"/>
      <c r="F498"/>
      <c r="G498"/>
      <c r="H498"/>
      <c r="I498"/>
    </row>
    <row r="499" spans="1:9" ht="15">
      <c r="A499"/>
      <c r="B499"/>
      <c r="C499"/>
      <c r="D499"/>
      <c r="E499"/>
      <c r="F499"/>
      <c r="G499"/>
      <c r="H499"/>
      <c r="I499"/>
    </row>
    <row r="500" spans="1:9" ht="15">
      <c r="A500"/>
      <c r="B500"/>
      <c r="C500"/>
      <c r="D500"/>
      <c r="E500"/>
      <c r="F500"/>
      <c r="G500"/>
      <c r="H500"/>
      <c r="I500"/>
    </row>
    <row r="501" spans="1:9" ht="15">
      <c r="A501"/>
      <c r="B501"/>
      <c r="C501"/>
      <c r="D501"/>
      <c r="E501"/>
      <c r="F501"/>
      <c r="G501"/>
      <c r="H501"/>
      <c r="I501"/>
    </row>
    <row r="502" spans="1:9" ht="15">
      <c r="A502"/>
      <c r="B502"/>
      <c r="C502"/>
      <c r="D502"/>
      <c r="E502"/>
      <c r="F502"/>
      <c r="G502"/>
      <c r="H502"/>
      <c r="I502"/>
    </row>
    <row r="503" spans="1:9" ht="15">
      <c r="A503"/>
      <c r="B503"/>
      <c r="C503"/>
      <c r="D503"/>
      <c r="E503"/>
      <c r="F503"/>
      <c r="G503"/>
      <c r="H503"/>
      <c r="I503"/>
    </row>
    <row r="504" spans="1:9" ht="15">
      <c r="A504"/>
      <c r="B504"/>
      <c r="C504"/>
      <c r="D504"/>
      <c r="E504"/>
      <c r="F504"/>
      <c r="G504"/>
      <c r="H504"/>
      <c r="I504"/>
    </row>
    <row r="505" spans="1:9" ht="15">
      <c r="A505"/>
      <c r="B505"/>
      <c r="C505"/>
      <c r="D505"/>
      <c r="E505"/>
      <c r="F505"/>
      <c r="G505"/>
      <c r="H505"/>
      <c r="I505"/>
    </row>
    <row r="506" spans="1:9" ht="15">
      <c r="A506"/>
      <c r="B506"/>
      <c r="C506"/>
      <c r="D506"/>
      <c r="E506"/>
      <c r="F506"/>
      <c r="G506"/>
      <c r="H506"/>
      <c r="I506"/>
    </row>
    <row r="507" spans="1:9" ht="15">
      <c r="A507"/>
      <c r="B507"/>
      <c r="C507"/>
      <c r="D507"/>
      <c r="E507"/>
      <c r="F507"/>
      <c r="G507"/>
      <c r="H507"/>
      <c r="I507"/>
    </row>
    <row r="508" spans="1:9" ht="15">
      <c r="A508"/>
      <c r="B508"/>
      <c r="C508"/>
      <c r="D508"/>
      <c r="E508"/>
      <c r="F508"/>
      <c r="G508"/>
      <c r="H508"/>
      <c r="I508"/>
    </row>
    <row r="509" spans="1:9" ht="15">
      <c r="A509"/>
      <c r="B509"/>
      <c r="C509"/>
      <c r="D509"/>
      <c r="E509"/>
      <c r="F509"/>
      <c r="G509"/>
      <c r="H509"/>
      <c r="I509"/>
    </row>
    <row r="510" spans="1:9" ht="15">
      <c r="A510"/>
      <c r="B510"/>
      <c r="C510"/>
      <c r="D510"/>
      <c r="E510"/>
      <c r="F510"/>
      <c r="G510"/>
      <c r="H510"/>
      <c r="I510"/>
    </row>
    <row r="511" spans="1:9" ht="15">
      <c r="A511"/>
      <c r="B511"/>
      <c r="C511"/>
      <c r="D511"/>
      <c r="E511"/>
      <c r="F511"/>
      <c r="G511"/>
      <c r="H511"/>
      <c r="I511"/>
    </row>
    <row r="512" spans="1:9" ht="15">
      <c r="A512"/>
      <c r="B512"/>
      <c r="C512"/>
      <c r="D512"/>
      <c r="E512"/>
      <c r="F512"/>
      <c r="G512"/>
      <c r="H512"/>
      <c r="I512"/>
    </row>
    <row r="513" spans="1:9" ht="15">
      <c r="A513"/>
      <c r="B513"/>
      <c r="C513"/>
      <c r="D513"/>
      <c r="E513"/>
      <c r="F513"/>
      <c r="G513"/>
      <c r="H513"/>
      <c r="I513"/>
    </row>
    <row r="514" spans="1:9" ht="15">
      <c r="A514"/>
      <c r="B514"/>
      <c r="C514"/>
      <c r="D514"/>
      <c r="E514"/>
      <c r="F514"/>
      <c r="G514"/>
      <c r="H514"/>
      <c r="I514"/>
    </row>
    <row r="515" spans="1:9" ht="15">
      <c r="A515"/>
      <c r="B515"/>
      <c r="C515"/>
      <c r="D515"/>
      <c r="E515"/>
      <c r="F515"/>
      <c r="G515"/>
      <c r="H515"/>
      <c r="I515"/>
    </row>
    <row r="516" spans="1:9" ht="15">
      <c r="A516"/>
      <c r="B516"/>
      <c r="C516"/>
      <c r="D516"/>
      <c r="E516"/>
      <c r="F516"/>
      <c r="G516"/>
      <c r="H516"/>
      <c r="I516"/>
    </row>
    <row r="517" spans="1:9" ht="15">
      <c r="A517"/>
      <c r="B517"/>
      <c r="C517"/>
      <c r="D517"/>
      <c r="E517"/>
      <c r="F517"/>
      <c r="G517"/>
      <c r="H517"/>
      <c r="I517"/>
    </row>
    <row r="518" spans="1:9" ht="15">
      <c r="A518"/>
      <c r="B518"/>
      <c r="C518"/>
      <c r="D518"/>
      <c r="E518"/>
      <c r="F518"/>
      <c r="G518"/>
      <c r="H518"/>
      <c r="I518"/>
    </row>
    <row r="519" spans="1:9" ht="15">
      <c r="A519"/>
      <c r="B519"/>
      <c r="C519"/>
      <c r="D519"/>
      <c r="E519"/>
      <c r="F519"/>
      <c r="G519"/>
      <c r="H519"/>
      <c r="I519"/>
    </row>
    <row r="520" spans="1:9" ht="15">
      <c r="A520"/>
      <c r="B520"/>
      <c r="C520"/>
      <c r="D520"/>
      <c r="E520"/>
      <c r="F520"/>
      <c r="G520"/>
      <c r="H520"/>
      <c r="I520"/>
    </row>
    <row r="521" spans="1:9" ht="15">
      <c r="A521"/>
      <c r="B521"/>
      <c r="C521"/>
      <c r="D521"/>
      <c r="E521"/>
      <c r="F521"/>
      <c r="G521"/>
      <c r="H521"/>
      <c r="I521"/>
    </row>
    <row r="522" spans="1:9" ht="15">
      <c r="A522"/>
      <c r="B522"/>
      <c r="C522"/>
      <c r="D522"/>
      <c r="E522"/>
      <c r="F522"/>
      <c r="G522"/>
      <c r="H522"/>
      <c r="I522"/>
    </row>
    <row r="523" spans="1:9" ht="15">
      <c r="A523"/>
      <c r="B523"/>
      <c r="C523"/>
      <c r="D523"/>
      <c r="E523"/>
      <c r="F523"/>
      <c r="G523"/>
      <c r="H523"/>
      <c r="I523"/>
    </row>
    <row r="524" spans="1:9" ht="15">
      <c r="A524"/>
      <c r="B524"/>
      <c r="C524"/>
      <c r="D524"/>
      <c r="E524"/>
      <c r="F524"/>
      <c r="G524"/>
      <c r="H524"/>
      <c r="I524"/>
    </row>
    <row r="525" spans="1:9" ht="15">
      <c r="A525"/>
      <c r="B525"/>
      <c r="C525"/>
      <c r="D525"/>
      <c r="E525"/>
      <c r="F525"/>
      <c r="G525"/>
      <c r="H525"/>
      <c r="I525"/>
    </row>
    <row r="526" spans="1:9" ht="15">
      <c r="A526"/>
      <c r="B526"/>
      <c r="C526"/>
      <c r="D526"/>
      <c r="E526"/>
      <c r="F526"/>
      <c r="G526"/>
      <c r="H526"/>
      <c r="I526"/>
    </row>
    <row r="527" spans="1:9" ht="15">
      <c r="A527"/>
      <c r="B527"/>
      <c r="C527"/>
      <c r="D527"/>
      <c r="E527"/>
      <c r="F527"/>
      <c r="G527"/>
      <c r="H527"/>
      <c r="I527"/>
    </row>
    <row r="528" spans="1:9" ht="15">
      <c r="A528"/>
      <c r="B528"/>
      <c r="C528"/>
      <c r="D528"/>
      <c r="E528"/>
      <c r="F528"/>
      <c r="G528"/>
      <c r="H528"/>
      <c r="I528"/>
    </row>
    <row r="529" spans="1:9" ht="15">
      <c r="A529"/>
      <c r="B529"/>
      <c r="C529"/>
      <c r="D529"/>
      <c r="E529"/>
      <c r="F529"/>
      <c r="G529"/>
      <c r="H529"/>
      <c r="I529"/>
    </row>
    <row r="530" spans="1:9" ht="15">
      <c r="A530"/>
      <c r="B530"/>
      <c r="C530"/>
      <c r="D530"/>
      <c r="E530"/>
      <c r="F530"/>
      <c r="G530"/>
      <c r="H530"/>
      <c r="I530"/>
    </row>
    <row r="531" spans="1:9" ht="15">
      <c r="A531"/>
      <c r="B531"/>
      <c r="C531"/>
      <c r="D531"/>
      <c r="E531"/>
      <c r="F531"/>
      <c r="G531"/>
      <c r="H531"/>
      <c r="I531"/>
    </row>
    <row r="532" spans="1:9" ht="15">
      <c r="A532"/>
      <c r="B532"/>
      <c r="C532"/>
      <c r="D532"/>
      <c r="E532"/>
      <c r="F532"/>
      <c r="G532"/>
      <c r="H532"/>
      <c r="I532"/>
    </row>
    <row r="533" spans="1:9" ht="15">
      <c r="A533"/>
      <c r="B533"/>
      <c r="C533"/>
      <c r="D533"/>
      <c r="E533"/>
      <c r="F533"/>
      <c r="G533"/>
      <c r="H533"/>
      <c r="I533"/>
    </row>
    <row r="534" spans="1:9" ht="15">
      <c r="A534"/>
      <c r="B534"/>
      <c r="C534"/>
      <c r="D534"/>
      <c r="E534"/>
      <c r="F534"/>
      <c r="G534"/>
      <c r="H534"/>
      <c r="I534"/>
    </row>
    <row r="535" spans="1:9" ht="15">
      <c r="A535"/>
      <c r="B535"/>
      <c r="C535"/>
      <c r="D535"/>
      <c r="E535"/>
      <c r="F535"/>
      <c r="G535"/>
      <c r="H535"/>
      <c r="I535"/>
    </row>
    <row r="536" spans="1:9" ht="15">
      <c r="A536"/>
      <c r="B536"/>
      <c r="C536"/>
      <c r="D536"/>
      <c r="E536"/>
      <c r="F536"/>
      <c r="G536"/>
      <c r="H536"/>
      <c r="I536"/>
    </row>
    <row r="537" spans="1:9" ht="15">
      <c r="A537"/>
      <c r="B537"/>
      <c r="C537"/>
      <c r="D537"/>
      <c r="E537"/>
      <c r="F537"/>
      <c r="G537"/>
      <c r="H537"/>
      <c r="I537"/>
    </row>
    <row r="538" spans="1:9" ht="15">
      <c r="A538"/>
      <c r="B538"/>
      <c r="C538"/>
      <c r="D538"/>
      <c r="E538"/>
      <c r="F538"/>
      <c r="G538"/>
      <c r="H538"/>
      <c r="I538"/>
    </row>
    <row r="539" spans="1:9" ht="15">
      <c r="A539"/>
      <c r="B539"/>
      <c r="C539"/>
      <c r="D539"/>
      <c r="E539"/>
      <c r="F539"/>
      <c r="G539"/>
      <c r="H539"/>
      <c r="I539"/>
    </row>
    <row r="540" spans="1:9" ht="15">
      <c r="A540"/>
      <c r="B540"/>
      <c r="C540"/>
      <c r="D540"/>
      <c r="E540"/>
      <c r="F540"/>
      <c r="G540"/>
      <c r="H540"/>
      <c r="I540"/>
    </row>
    <row r="541" spans="1:9" ht="15">
      <c r="A541"/>
      <c r="B541"/>
      <c r="C541"/>
      <c r="D541"/>
      <c r="E541"/>
      <c r="F541"/>
      <c r="G541"/>
      <c r="H541"/>
      <c r="I541"/>
    </row>
    <row r="542" spans="1:9" ht="15">
      <c r="A542"/>
      <c r="B542"/>
      <c r="C542"/>
      <c r="D542"/>
      <c r="E542"/>
      <c r="F542"/>
      <c r="G542"/>
      <c r="H542"/>
      <c r="I542"/>
    </row>
    <row r="543" spans="1:9" ht="15">
      <c r="A543"/>
      <c r="B543"/>
      <c r="C543"/>
      <c r="D543"/>
      <c r="E543"/>
      <c r="F543"/>
      <c r="G543"/>
      <c r="H543"/>
      <c r="I543"/>
    </row>
    <row r="544" spans="1:9" ht="15">
      <c r="A544"/>
      <c r="B544"/>
      <c r="C544"/>
      <c r="D544"/>
      <c r="E544"/>
      <c r="F544"/>
      <c r="G544"/>
      <c r="H544"/>
      <c r="I544"/>
    </row>
    <row r="545" spans="1:9" ht="15">
      <c r="A545"/>
      <c r="B545"/>
      <c r="C545"/>
      <c r="D545"/>
      <c r="E545"/>
      <c r="F545"/>
      <c r="G545"/>
      <c r="H545"/>
      <c r="I545"/>
    </row>
    <row r="546" spans="1:9" ht="15">
      <c r="A546"/>
      <c r="B546"/>
      <c r="C546"/>
      <c r="D546"/>
      <c r="E546"/>
      <c r="F546"/>
      <c r="G546"/>
      <c r="H546"/>
      <c r="I546"/>
    </row>
    <row r="547" spans="1:9" ht="15">
      <c r="A547"/>
      <c r="B547"/>
      <c r="C547"/>
      <c r="D547"/>
      <c r="E547"/>
      <c r="F547"/>
      <c r="G547"/>
      <c r="H547"/>
      <c r="I547"/>
    </row>
    <row r="548" spans="1:9" ht="15">
      <c r="A548"/>
      <c r="B548"/>
      <c r="C548"/>
      <c r="D548"/>
      <c r="E548"/>
      <c r="F548"/>
      <c r="G548"/>
      <c r="H548"/>
      <c r="I548"/>
    </row>
    <row r="549" spans="1:9" ht="15">
      <c r="A549"/>
      <c r="B549"/>
      <c r="C549"/>
      <c r="D549"/>
      <c r="E549"/>
      <c r="F549"/>
      <c r="G549"/>
      <c r="H549"/>
      <c r="I549"/>
    </row>
    <row r="550" spans="1:9" ht="15">
      <c r="A550"/>
      <c r="B550"/>
      <c r="C550"/>
      <c r="D550"/>
      <c r="E550"/>
      <c r="F550"/>
      <c r="G550"/>
      <c r="H550"/>
      <c r="I550"/>
    </row>
    <row r="551" spans="1:9" ht="15">
      <c r="A551"/>
      <c r="B551"/>
      <c r="C551"/>
      <c r="D551"/>
      <c r="E551"/>
      <c r="F551"/>
      <c r="G551"/>
      <c r="H551"/>
      <c r="I551"/>
    </row>
    <row r="552" spans="1:9" ht="15">
      <c r="A552"/>
      <c r="B552"/>
      <c r="C552"/>
      <c r="D552"/>
      <c r="E552"/>
      <c r="F552"/>
      <c r="G552"/>
      <c r="H552"/>
      <c r="I552"/>
    </row>
    <row r="553" spans="1:9" ht="15">
      <c r="A553"/>
      <c r="B553"/>
      <c r="C553"/>
      <c r="D553"/>
      <c r="E553"/>
      <c r="F553"/>
      <c r="G553"/>
      <c r="H553"/>
      <c r="I553"/>
    </row>
    <row r="554" spans="1:9" ht="15">
      <c r="A554"/>
      <c r="B554"/>
      <c r="C554"/>
      <c r="D554"/>
      <c r="E554"/>
      <c r="F554"/>
      <c r="G554"/>
      <c r="H554"/>
      <c r="I554"/>
    </row>
    <row r="555" spans="1:9" ht="15">
      <c r="A555"/>
      <c r="B555"/>
      <c r="C555"/>
      <c r="D555"/>
      <c r="E555"/>
      <c r="F555"/>
      <c r="G555"/>
      <c r="H555"/>
      <c r="I555"/>
    </row>
    <row r="556" spans="1:9" ht="15">
      <c r="A556"/>
      <c r="B556"/>
      <c r="C556"/>
      <c r="D556"/>
      <c r="E556"/>
      <c r="F556"/>
      <c r="G556"/>
      <c r="H556"/>
      <c r="I556"/>
    </row>
    <row r="557" spans="1:9" ht="15">
      <c r="A557"/>
      <c r="B557"/>
      <c r="C557"/>
      <c r="D557"/>
      <c r="E557"/>
      <c r="F557"/>
      <c r="G557"/>
      <c r="H557"/>
      <c r="I557"/>
    </row>
    <row r="558" spans="1:9" ht="15">
      <c r="A558"/>
      <c r="B558"/>
      <c r="C558"/>
      <c r="D558"/>
      <c r="E558"/>
      <c r="F558"/>
      <c r="G558"/>
      <c r="H558"/>
      <c r="I558"/>
    </row>
    <row r="559" spans="1:9" ht="15">
      <c r="A559"/>
      <c r="B559"/>
      <c r="C559"/>
      <c r="D559"/>
      <c r="E559"/>
      <c r="F559"/>
      <c r="G559"/>
      <c r="H559"/>
      <c r="I559"/>
    </row>
    <row r="560" spans="1:9" ht="15">
      <c r="A560"/>
      <c r="B560"/>
      <c r="C560"/>
      <c r="D560"/>
      <c r="E560"/>
      <c r="F560"/>
      <c r="G560"/>
      <c r="H560"/>
      <c r="I560"/>
    </row>
    <row r="561" spans="1:9" ht="15">
      <c r="A561"/>
      <c r="B561"/>
      <c r="C561"/>
      <c r="D561"/>
      <c r="E561"/>
      <c r="F561"/>
      <c r="G561"/>
      <c r="H561"/>
      <c r="I561"/>
    </row>
    <row r="562" spans="1:9" ht="15">
      <c r="A562"/>
      <c r="B562"/>
      <c r="C562"/>
      <c r="D562"/>
      <c r="E562"/>
      <c r="F562"/>
      <c r="G562"/>
      <c r="H562"/>
      <c r="I562"/>
    </row>
    <row r="563" spans="1:9" ht="15">
      <c r="A563"/>
      <c r="B563"/>
      <c r="C563"/>
      <c r="D563"/>
      <c r="E563"/>
      <c r="F563"/>
      <c r="G563"/>
      <c r="H563"/>
      <c r="I563"/>
    </row>
    <row r="564" spans="1:9" ht="15">
      <c r="A564"/>
      <c r="B564"/>
      <c r="C564"/>
      <c r="D564"/>
      <c r="E564"/>
      <c r="F564"/>
      <c r="G564"/>
      <c r="H564"/>
      <c r="I564"/>
    </row>
    <row r="565" spans="1:9" ht="15">
      <c r="A565"/>
      <c r="B565"/>
      <c r="C565"/>
      <c r="D565"/>
      <c r="E565"/>
      <c r="F565"/>
      <c r="G565"/>
      <c r="H565"/>
      <c r="I565"/>
    </row>
    <row r="566" spans="1:9" ht="15">
      <c r="A566"/>
      <c r="B566"/>
      <c r="C566"/>
      <c r="D566"/>
      <c r="E566"/>
      <c r="F566"/>
      <c r="G566"/>
      <c r="H566"/>
      <c r="I566"/>
    </row>
    <row r="567" spans="1:9" ht="15">
      <c r="A567"/>
      <c r="B567"/>
      <c r="C567"/>
      <c r="D567"/>
      <c r="E567"/>
      <c r="F567"/>
      <c r="G567"/>
      <c r="H567"/>
      <c r="I567"/>
    </row>
    <row r="568" spans="1:9" ht="15">
      <c r="A568"/>
      <c r="B568"/>
      <c r="C568"/>
      <c r="D568"/>
      <c r="E568"/>
      <c r="F568"/>
      <c r="G568"/>
      <c r="H568"/>
      <c r="I568"/>
    </row>
    <row r="569" spans="1:9" ht="15">
      <c r="A569"/>
      <c r="B569"/>
      <c r="C569"/>
      <c r="D569"/>
      <c r="E569"/>
      <c r="F569"/>
      <c r="G569"/>
      <c r="H569"/>
      <c r="I569"/>
    </row>
    <row r="570" spans="1:9" ht="15">
      <c r="A570"/>
      <c r="B570"/>
      <c r="C570"/>
      <c r="D570"/>
      <c r="E570"/>
      <c r="F570"/>
      <c r="G570"/>
      <c r="H570"/>
      <c r="I570"/>
    </row>
    <row r="571" spans="1:9" ht="15">
      <c r="A571"/>
      <c r="B571"/>
      <c r="C571"/>
      <c r="D571"/>
      <c r="E571"/>
      <c r="F571"/>
      <c r="G571"/>
      <c r="H571"/>
      <c r="I571"/>
    </row>
    <row r="572" spans="1:9" ht="15">
      <c r="A572"/>
      <c r="B572"/>
      <c r="C572"/>
      <c r="D572"/>
      <c r="E572"/>
      <c r="F572"/>
      <c r="G572"/>
      <c r="H572"/>
      <c r="I572"/>
    </row>
    <row r="573" spans="1:9" ht="15">
      <c r="A573"/>
      <c r="B573"/>
      <c r="C573"/>
      <c r="D573"/>
      <c r="E573"/>
      <c r="F573"/>
      <c r="G573"/>
      <c r="H573"/>
      <c r="I573"/>
    </row>
    <row r="574" spans="1:9" ht="15">
      <c r="A574"/>
      <c r="B574"/>
      <c r="C574"/>
      <c r="D574"/>
      <c r="E574"/>
      <c r="F574"/>
      <c r="G574"/>
      <c r="H574"/>
      <c r="I574"/>
    </row>
    <row r="575" spans="1:9" ht="15">
      <c r="A575"/>
      <c r="B575"/>
      <c r="C575"/>
      <c r="D575"/>
      <c r="E575"/>
      <c r="F575"/>
      <c r="G575"/>
      <c r="H575"/>
      <c r="I575"/>
    </row>
    <row r="576" spans="1:9" ht="15">
      <c r="A576"/>
      <c r="B576"/>
      <c r="C576"/>
      <c r="D576"/>
      <c r="E576"/>
      <c r="F576"/>
      <c r="G576"/>
      <c r="H576"/>
      <c r="I576"/>
    </row>
    <row r="577" spans="1:9" ht="15">
      <c r="A577"/>
      <c r="B577"/>
      <c r="C577"/>
      <c r="D577"/>
      <c r="E577"/>
      <c r="F577"/>
      <c r="G577"/>
      <c r="H577"/>
      <c r="I577"/>
    </row>
    <row r="578" spans="1:9" ht="15">
      <c r="A578"/>
      <c r="B578"/>
      <c r="C578"/>
      <c r="D578"/>
      <c r="E578"/>
      <c r="F578"/>
      <c r="G578"/>
      <c r="H578"/>
      <c r="I578"/>
    </row>
    <row r="579" spans="1:9" ht="15">
      <c r="A579"/>
      <c r="B579"/>
      <c r="C579"/>
      <c r="D579"/>
      <c r="E579"/>
      <c r="F579"/>
      <c r="G579"/>
      <c r="H579"/>
      <c r="I579"/>
    </row>
    <row r="580" spans="1:9" ht="15">
      <c r="A580"/>
      <c r="B580"/>
      <c r="C580"/>
      <c r="D580"/>
      <c r="E580"/>
      <c r="F580"/>
      <c r="G580"/>
      <c r="H580"/>
      <c r="I580"/>
    </row>
    <row r="581" spans="1:9" ht="15">
      <c r="A581"/>
      <c r="B581"/>
      <c r="C581"/>
      <c r="D581"/>
      <c r="E581"/>
      <c r="F581"/>
      <c r="G581"/>
      <c r="H581"/>
      <c r="I581"/>
    </row>
    <row r="582" spans="1:9" ht="15">
      <c r="A582"/>
      <c r="B582"/>
      <c r="C582"/>
      <c r="D582"/>
      <c r="E582"/>
      <c r="F582"/>
      <c r="G582"/>
      <c r="H582"/>
      <c r="I582"/>
    </row>
    <row r="583" spans="1:9" ht="15">
      <c r="A583"/>
      <c r="B583"/>
      <c r="C583"/>
      <c r="D583"/>
      <c r="E583"/>
      <c r="F583"/>
      <c r="G583"/>
      <c r="H583"/>
      <c r="I583"/>
    </row>
    <row r="584" spans="1:9" ht="15">
      <c r="A584"/>
      <c r="B584"/>
      <c r="C584"/>
      <c r="D584"/>
      <c r="E584"/>
      <c r="F584"/>
      <c r="G584"/>
      <c r="H584"/>
      <c r="I584"/>
    </row>
    <row r="585" spans="1:9" ht="15">
      <c r="A585"/>
      <c r="B585"/>
      <c r="C585"/>
      <c r="D585"/>
      <c r="E585"/>
      <c r="F585"/>
      <c r="G585"/>
      <c r="H585"/>
      <c r="I585"/>
    </row>
    <row r="586" spans="1:9" ht="15">
      <c r="A586"/>
      <c r="B586"/>
      <c r="C586"/>
      <c r="D586"/>
      <c r="E586"/>
      <c r="F586"/>
      <c r="G586"/>
      <c r="H586"/>
      <c r="I586"/>
    </row>
    <row r="587" spans="1:9" ht="15">
      <c r="A587"/>
      <c r="B587"/>
      <c r="C587"/>
      <c r="D587"/>
      <c r="E587"/>
      <c r="F587"/>
      <c r="G587"/>
      <c r="H587"/>
      <c r="I587"/>
    </row>
    <row r="588" spans="1:9" ht="15">
      <c r="A588"/>
      <c r="B588"/>
      <c r="C588"/>
      <c r="D588"/>
      <c r="E588"/>
      <c r="F588"/>
      <c r="G588"/>
      <c r="H588"/>
      <c r="I588"/>
    </row>
    <row r="589" spans="1:9" ht="15">
      <c r="A589"/>
      <c r="B589"/>
      <c r="C589"/>
      <c r="D589"/>
      <c r="E589"/>
      <c r="F589"/>
      <c r="G589"/>
      <c r="H589"/>
      <c r="I589"/>
    </row>
    <row r="590" spans="1:9" ht="15">
      <c r="A590"/>
      <c r="B590"/>
      <c r="C590"/>
      <c r="D590"/>
      <c r="E590"/>
      <c r="F590"/>
      <c r="G590"/>
      <c r="H590"/>
      <c r="I590"/>
    </row>
    <row r="591" spans="1:9" ht="15">
      <c r="A591"/>
      <c r="B591"/>
      <c r="C591"/>
      <c r="D591"/>
      <c r="E591"/>
      <c r="F591"/>
      <c r="G591"/>
      <c r="H591"/>
      <c r="I591"/>
    </row>
    <row r="592" spans="1:9" ht="15">
      <c r="A592"/>
      <c r="B592"/>
      <c r="C592"/>
      <c r="D592"/>
      <c r="E592"/>
      <c r="F592"/>
      <c r="G592"/>
      <c r="H592"/>
      <c r="I592"/>
    </row>
    <row r="593" spans="1:9" ht="15">
      <c r="A593"/>
      <c r="B593"/>
      <c r="C593"/>
      <c r="D593"/>
      <c r="E593"/>
      <c r="F593"/>
      <c r="G593"/>
      <c r="H593"/>
      <c r="I593"/>
    </row>
    <row r="594" spans="1:9" ht="15">
      <c r="A594"/>
      <c r="B594"/>
      <c r="C594"/>
      <c r="D594"/>
      <c r="E594"/>
      <c r="F594"/>
      <c r="G594"/>
      <c r="H594"/>
      <c r="I594"/>
    </row>
    <row r="595" spans="1:9" ht="15">
      <c r="A595"/>
      <c r="B595"/>
      <c r="C595"/>
      <c r="D595"/>
      <c r="E595"/>
      <c r="F595"/>
      <c r="G595"/>
      <c r="H595"/>
      <c r="I595"/>
    </row>
    <row r="596" spans="1:9" ht="15">
      <c r="A596"/>
      <c r="B596"/>
      <c r="C596"/>
      <c r="D596"/>
      <c r="E596"/>
      <c r="F596"/>
      <c r="G596"/>
      <c r="H596"/>
      <c r="I596"/>
    </row>
    <row r="597" spans="1:9" ht="15">
      <c r="A597"/>
      <c r="B597"/>
      <c r="C597"/>
      <c r="D597"/>
      <c r="E597"/>
      <c r="F597"/>
      <c r="G597"/>
      <c r="H597"/>
      <c r="I597"/>
    </row>
    <row r="598" spans="1:9" ht="15">
      <c r="A598"/>
      <c r="B598"/>
      <c r="C598"/>
      <c r="D598"/>
      <c r="E598"/>
      <c r="F598"/>
      <c r="G598"/>
      <c r="H598"/>
      <c r="I598"/>
    </row>
    <row r="599" spans="1:9" ht="15">
      <c r="A599"/>
      <c r="B599"/>
      <c r="C599"/>
      <c r="D599"/>
      <c r="E599"/>
      <c r="F599"/>
      <c r="G599"/>
      <c r="H599"/>
      <c r="I599"/>
    </row>
    <row r="600" spans="1:9" ht="15">
      <c r="A600"/>
      <c r="B600"/>
      <c r="C600"/>
      <c r="D600"/>
      <c r="E600"/>
      <c r="F600"/>
      <c r="G600"/>
      <c r="H600"/>
      <c r="I600"/>
    </row>
    <row r="601" spans="1:9" ht="15">
      <c r="A601"/>
      <c r="B601"/>
      <c r="C601"/>
      <c r="D601"/>
      <c r="E601"/>
      <c r="F601"/>
      <c r="G601"/>
      <c r="H601"/>
      <c r="I601"/>
    </row>
    <row r="602" spans="1:9" ht="15">
      <c r="A602"/>
      <c r="B602"/>
      <c r="C602"/>
      <c r="D602"/>
      <c r="E602"/>
      <c r="F602"/>
      <c r="G602"/>
      <c r="H602"/>
      <c r="I602"/>
    </row>
    <row r="603" spans="1:9" ht="15">
      <c r="A603"/>
      <c r="B603"/>
      <c r="C603"/>
      <c r="D603"/>
      <c r="E603"/>
      <c r="F603"/>
      <c r="G603"/>
      <c r="H603"/>
      <c r="I603"/>
    </row>
    <row r="604" spans="1:9" ht="15">
      <c r="A604"/>
      <c r="B604"/>
      <c r="C604"/>
      <c r="D604"/>
      <c r="E604"/>
      <c r="F604"/>
      <c r="G604"/>
      <c r="H604"/>
      <c r="I604"/>
    </row>
    <row r="605" spans="1:9" ht="15">
      <c r="A605"/>
      <c r="B605"/>
      <c r="C605"/>
      <c r="D605"/>
      <c r="E605"/>
      <c r="F605"/>
      <c r="G605"/>
      <c r="H605"/>
      <c r="I605"/>
    </row>
    <row r="606" spans="1:9" ht="15">
      <c r="A606"/>
      <c r="B606"/>
      <c r="C606"/>
      <c r="D606"/>
      <c r="E606"/>
      <c r="F606"/>
      <c r="G606"/>
      <c r="H606"/>
      <c r="I606"/>
    </row>
    <row r="607" spans="1:9" ht="15">
      <c r="A607"/>
      <c r="B607"/>
      <c r="C607"/>
      <c r="D607"/>
      <c r="E607"/>
      <c r="F607"/>
      <c r="G607"/>
      <c r="H607"/>
      <c r="I607"/>
    </row>
    <row r="608" spans="1:9" ht="15">
      <c r="A608"/>
      <c r="B608"/>
      <c r="C608"/>
      <c r="D608"/>
      <c r="E608"/>
      <c r="F608"/>
      <c r="G608"/>
      <c r="H608"/>
      <c r="I608"/>
    </row>
    <row r="609" spans="1:9" ht="15">
      <c r="A609"/>
      <c r="B609"/>
      <c r="C609"/>
      <c r="D609"/>
      <c r="E609"/>
      <c r="F609"/>
      <c r="G609"/>
      <c r="H609"/>
      <c r="I609"/>
    </row>
    <row r="610" spans="1:9" ht="15">
      <c r="A610"/>
      <c r="B610"/>
      <c r="C610"/>
      <c r="D610"/>
      <c r="E610"/>
      <c r="F610"/>
      <c r="G610"/>
      <c r="H610"/>
      <c r="I610"/>
    </row>
    <row r="611" spans="1:9" ht="15">
      <c r="A611"/>
      <c r="B611"/>
      <c r="C611"/>
      <c r="D611"/>
      <c r="E611"/>
      <c r="F611"/>
      <c r="G611"/>
      <c r="H611"/>
      <c r="I611"/>
    </row>
    <row r="612" spans="1:9" ht="15">
      <c r="A612"/>
      <c r="B612"/>
      <c r="C612"/>
      <c r="D612"/>
      <c r="E612"/>
      <c r="F612"/>
      <c r="G612"/>
      <c r="H612"/>
      <c r="I612"/>
    </row>
    <row r="613" spans="1:9" ht="15">
      <c r="A613"/>
      <c r="B613"/>
      <c r="C613"/>
      <c r="D613"/>
      <c r="E613"/>
      <c r="F613"/>
      <c r="G613"/>
      <c r="H613"/>
      <c r="I613"/>
    </row>
    <row r="614" spans="1:9" ht="15">
      <c r="A614"/>
      <c r="B614"/>
      <c r="C614"/>
      <c r="D614"/>
      <c r="E614"/>
      <c r="F614"/>
      <c r="G614"/>
      <c r="H614"/>
      <c r="I614"/>
    </row>
    <row r="615" spans="1:9" ht="15">
      <c r="A615"/>
      <c r="B615"/>
      <c r="C615"/>
      <c r="D615"/>
      <c r="E615"/>
      <c r="F615"/>
      <c r="G615"/>
      <c r="H615"/>
      <c r="I615"/>
    </row>
    <row r="616" spans="1:9" ht="15">
      <c r="A616"/>
      <c r="B616"/>
      <c r="C616"/>
      <c r="D616"/>
      <c r="E616"/>
      <c r="F616"/>
      <c r="G616"/>
      <c r="H616"/>
      <c r="I616"/>
    </row>
    <row r="617" spans="1:9" ht="15">
      <c r="A617"/>
      <c r="B617"/>
      <c r="C617"/>
      <c r="D617"/>
      <c r="E617"/>
      <c r="F617"/>
      <c r="G617"/>
      <c r="H617"/>
      <c r="I617"/>
    </row>
    <row r="618" spans="1:9" ht="15">
      <c r="A618"/>
      <c r="B618"/>
      <c r="C618"/>
      <c r="D618"/>
      <c r="E618"/>
      <c r="F618"/>
      <c r="G618"/>
      <c r="H618"/>
      <c r="I618"/>
    </row>
    <row r="619" spans="1:9" ht="15">
      <c r="A619"/>
      <c r="B619"/>
      <c r="C619"/>
      <c r="D619"/>
      <c r="E619"/>
      <c r="F619"/>
      <c r="G619"/>
      <c r="H619"/>
      <c r="I619"/>
    </row>
    <row r="620" spans="1:9" ht="15">
      <c r="A620"/>
      <c r="B620"/>
      <c r="C620"/>
      <c r="D620"/>
      <c r="E620"/>
      <c r="F620"/>
      <c r="G620"/>
      <c r="H620"/>
      <c r="I620"/>
    </row>
    <row r="621" spans="1:9" ht="15">
      <c r="A621"/>
      <c r="B621"/>
      <c r="C621"/>
      <c r="D621"/>
      <c r="E621"/>
      <c r="F621"/>
      <c r="G621"/>
      <c r="H621"/>
      <c r="I621"/>
    </row>
    <row r="622" spans="1:9" ht="15">
      <c r="A622"/>
      <c r="B622"/>
      <c r="C622"/>
      <c r="D622"/>
      <c r="E622"/>
      <c r="F622"/>
      <c r="G622"/>
      <c r="H622"/>
      <c r="I622"/>
    </row>
    <row r="623" spans="1:9" ht="15">
      <c r="A623"/>
      <c r="B623"/>
      <c r="C623"/>
      <c r="D623"/>
      <c r="E623"/>
      <c r="F623"/>
      <c r="G623"/>
      <c r="H623"/>
      <c r="I623"/>
    </row>
    <row r="624" spans="1:9" ht="15">
      <c r="A624"/>
      <c r="B624"/>
      <c r="C624"/>
      <c r="D624"/>
      <c r="E624"/>
      <c r="F624"/>
      <c r="G624"/>
      <c r="H624"/>
      <c r="I624"/>
    </row>
    <row r="625" spans="1:9" ht="15">
      <c r="A625"/>
      <c r="B625"/>
      <c r="C625"/>
      <c r="D625"/>
      <c r="E625"/>
      <c r="F625"/>
      <c r="G625"/>
      <c r="H625"/>
      <c r="I625"/>
    </row>
    <row r="626" spans="1:9" ht="15">
      <c r="A626"/>
      <c r="B626"/>
      <c r="C626"/>
      <c r="D626"/>
      <c r="E626"/>
      <c r="F626"/>
      <c r="G626"/>
      <c r="H626"/>
      <c r="I626"/>
    </row>
    <row r="627" spans="1:9" ht="15">
      <c r="A627"/>
      <c r="B627"/>
      <c r="C627"/>
      <c r="D627"/>
      <c r="E627"/>
      <c r="F627"/>
      <c r="G627"/>
      <c r="H627"/>
      <c r="I627"/>
    </row>
    <row r="628" spans="1:9" ht="15">
      <c r="A628"/>
      <c r="B628"/>
      <c r="C628"/>
      <c r="D628"/>
      <c r="E628"/>
      <c r="F628"/>
      <c r="G628"/>
      <c r="H628"/>
      <c r="I628"/>
    </row>
    <row r="629" spans="1:9" ht="15">
      <c r="A629"/>
      <c r="B629"/>
      <c r="C629"/>
      <c r="D629"/>
      <c r="E629"/>
      <c r="F629"/>
      <c r="G629"/>
      <c r="H629"/>
      <c r="I629"/>
    </row>
    <row r="630" spans="1:9" ht="15">
      <c r="A630"/>
      <c r="B630"/>
      <c r="C630"/>
      <c r="D630"/>
      <c r="E630"/>
      <c r="F630"/>
      <c r="G630"/>
      <c r="H630"/>
      <c r="I630"/>
    </row>
    <row r="631" spans="1:9" ht="15">
      <c r="A631"/>
      <c r="B631"/>
      <c r="C631"/>
      <c r="D631"/>
      <c r="E631"/>
      <c r="F631"/>
      <c r="G631"/>
      <c r="H631"/>
      <c r="I631"/>
    </row>
    <row r="632" spans="1:9" ht="15">
      <c r="A632"/>
      <c r="B632"/>
      <c r="C632"/>
      <c r="D632"/>
      <c r="E632"/>
      <c r="F632"/>
      <c r="G632"/>
      <c r="H632"/>
      <c r="I632"/>
    </row>
    <row r="633" spans="1:9" ht="15">
      <c r="A633"/>
      <c r="B633"/>
      <c r="C633"/>
      <c r="D633"/>
      <c r="E633"/>
      <c r="F633"/>
      <c r="G633"/>
      <c r="H633"/>
      <c r="I633"/>
    </row>
    <row r="634" spans="1:9" ht="15">
      <c r="A634"/>
      <c r="B634"/>
      <c r="C634"/>
      <c r="D634"/>
      <c r="E634"/>
      <c r="F634"/>
      <c r="G634"/>
      <c r="H634"/>
      <c r="I634"/>
    </row>
    <row r="635" spans="1:9" ht="15">
      <c r="A635"/>
      <c r="B635"/>
      <c r="C635"/>
      <c r="D635"/>
      <c r="E635"/>
      <c r="F635"/>
      <c r="G635"/>
      <c r="H635"/>
      <c r="I635"/>
    </row>
    <row r="636" spans="1:9" ht="15">
      <c r="A636"/>
      <c r="B636"/>
      <c r="C636"/>
      <c r="D636"/>
      <c r="E636"/>
      <c r="F636"/>
      <c r="G636"/>
      <c r="H636"/>
      <c r="I636"/>
    </row>
    <row r="637" spans="1:9" ht="15">
      <c r="A637"/>
      <c r="B637"/>
      <c r="C637"/>
      <c r="D637"/>
      <c r="E637"/>
      <c r="F637"/>
      <c r="G637"/>
      <c r="H637"/>
      <c r="I637"/>
    </row>
    <row r="638" spans="1:9" ht="15">
      <c r="A638"/>
      <c r="B638"/>
      <c r="C638"/>
      <c r="D638"/>
      <c r="E638"/>
      <c r="F638"/>
      <c r="G638"/>
      <c r="H638"/>
      <c r="I638"/>
    </row>
    <row r="639" spans="1:9" ht="15">
      <c r="A639"/>
      <c r="B639"/>
      <c r="C639"/>
      <c r="D639"/>
      <c r="E639"/>
      <c r="F639"/>
      <c r="G639"/>
      <c r="H639"/>
      <c r="I639"/>
    </row>
    <row r="640" spans="1:9" ht="15">
      <c r="A640"/>
      <c r="B640"/>
      <c r="C640"/>
      <c r="D640"/>
      <c r="E640"/>
      <c r="F640"/>
      <c r="G640"/>
      <c r="H640"/>
      <c r="I640"/>
    </row>
    <row r="641" spans="1:9" ht="15">
      <c r="A641"/>
      <c r="B641"/>
      <c r="C641"/>
      <c r="D641"/>
      <c r="E641"/>
      <c r="F641"/>
      <c r="G641"/>
      <c r="H641"/>
      <c r="I641"/>
    </row>
    <row r="642" spans="1:9" ht="15">
      <c r="A642"/>
      <c r="B642"/>
      <c r="C642"/>
      <c r="D642"/>
      <c r="E642"/>
      <c r="F642"/>
      <c r="G642"/>
      <c r="H642"/>
      <c r="I642"/>
    </row>
    <row r="643" spans="1:9" ht="15">
      <c r="A643"/>
      <c r="B643"/>
      <c r="C643"/>
      <c r="D643"/>
      <c r="E643"/>
      <c r="F643"/>
      <c r="G643"/>
      <c r="H643"/>
      <c r="I643"/>
    </row>
    <row r="644" spans="1:9" ht="15">
      <c r="A644"/>
      <c r="B644"/>
      <c r="C644"/>
      <c r="D644"/>
      <c r="E644"/>
      <c r="F644"/>
      <c r="G644"/>
      <c r="H644"/>
      <c r="I644"/>
    </row>
    <row r="645" spans="1:9" ht="15">
      <c r="A645"/>
      <c r="B645"/>
      <c r="C645"/>
      <c r="D645"/>
      <c r="E645"/>
      <c r="F645"/>
      <c r="G645"/>
      <c r="H645"/>
      <c r="I645"/>
    </row>
    <row r="646" spans="1:9" ht="15">
      <c r="A646"/>
      <c r="B646"/>
      <c r="C646"/>
      <c r="D646"/>
      <c r="E646"/>
      <c r="F646"/>
      <c r="G646"/>
      <c r="H646"/>
      <c r="I646"/>
    </row>
    <row r="647" spans="1:9" ht="15">
      <c r="A647"/>
      <c r="B647"/>
      <c r="C647"/>
      <c r="D647"/>
      <c r="E647"/>
      <c r="F647"/>
      <c r="G647"/>
      <c r="H647"/>
      <c r="I647"/>
    </row>
    <row r="648" spans="1:9" ht="15">
      <c r="A648"/>
      <c r="B648"/>
      <c r="C648"/>
      <c r="D648"/>
      <c r="E648"/>
      <c r="F648"/>
      <c r="G648"/>
      <c r="H648"/>
      <c r="I648"/>
    </row>
    <row r="649" spans="1:9" ht="15">
      <c r="A649"/>
      <c r="B649"/>
      <c r="C649"/>
      <c r="D649"/>
      <c r="E649"/>
      <c r="F649"/>
      <c r="G649"/>
      <c r="H649"/>
      <c r="I649"/>
    </row>
    <row r="650" spans="1:9" ht="15">
      <c r="A650"/>
      <c r="B650"/>
      <c r="C650"/>
      <c r="D650"/>
      <c r="E650"/>
      <c r="F650"/>
      <c r="G650"/>
      <c r="H650"/>
      <c r="I650"/>
    </row>
    <row r="651" spans="1:9" ht="15">
      <c r="A651"/>
      <c r="B651"/>
      <c r="C651"/>
      <c r="D651"/>
      <c r="E651"/>
      <c r="F651"/>
      <c r="G651"/>
      <c r="H651"/>
      <c r="I651"/>
    </row>
    <row r="652" spans="1:9" ht="15">
      <c r="A652"/>
      <c r="B652"/>
      <c r="C652"/>
      <c r="D652"/>
      <c r="E652"/>
      <c r="F652"/>
      <c r="G652"/>
      <c r="H652"/>
      <c r="I652"/>
    </row>
    <row r="653" spans="1:9" ht="15">
      <c r="A653"/>
      <c r="B653"/>
      <c r="C653"/>
      <c r="D653"/>
      <c r="E653"/>
      <c r="F653"/>
      <c r="G653"/>
      <c r="H653"/>
      <c r="I653"/>
    </row>
    <row r="654" spans="1:9" ht="15">
      <c r="A654"/>
      <c r="B654"/>
      <c r="C654"/>
      <c r="D654"/>
      <c r="E654"/>
      <c r="F654"/>
      <c r="G654"/>
      <c r="H654"/>
      <c r="I654"/>
    </row>
    <row r="655" spans="1:9" ht="15">
      <c r="A655"/>
      <c r="B655"/>
      <c r="C655"/>
      <c r="D655"/>
      <c r="E655"/>
      <c r="F655"/>
      <c r="G655"/>
      <c r="H655"/>
      <c r="I655"/>
    </row>
    <row r="656" spans="1:9" ht="15">
      <c r="A656"/>
      <c r="B656"/>
      <c r="C656"/>
      <c r="D656"/>
      <c r="E656"/>
      <c r="F656"/>
      <c r="G656"/>
      <c r="H656"/>
      <c r="I656"/>
    </row>
    <row r="657" spans="1:9" ht="15">
      <c r="A657"/>
      <c r="B657"/>
      <c r="C657"/>
      <c r="D657"/>
      <c r="E657"/>
      <c r="F657"/>
      <c r="G657"/>
      <c r="H657"/>
      <c r="I657"/>
    </row>
    <row r="658" spans="1:9" ht="15">
      <c r="A658"/>
      <c r="B658"/>
      <c r="C658"/>
      <c r="D658"/>
      <c r="E658"/>
      <c r="F658"/>
      <c r="G658"/>
      <c r="H658"/>
      <c r="I658"/>
    </row>
    <row r="659" spans="1:9" ht="15">
      <c r="A659"/>
      <c r="B659"/>
      <c r="C659"/>
      <c r="D659"/>
      <c r="E659"/>
      <c r="F659"/>
      <c r="G659"/>
      <c r="H659"/>
      <c r="I659"/>
    </row>
    <row r="660" spans="1:9" ht="15">
      <c r="A660"/>
      <c r="B660"/>
      <c r="C660"/>
      <c r="D660"/>
      <c r="E660"/>
      <c r="F660"/>
      <c r="G660"/>
      <c r="H660"/>
      <c r="I660"/>
    </row>
    <row r="661" spans="1:9" ht="15">
      <c r="A661"/>
      <c r="B661"/>
      <c r="C661"/>
      <c r="D661"/>
      <c r="E661"/>
      <c r="F661"/>
      <c r="G661"/>
      <c r="H661"/>
      <c r="I661"/>
    </row>
    <row r="662" spans="1:9" ht="15">
      <c r="A662"/>
      <c r="B662"/>
      <c r="C662"/>
      <c r="D662"/>
      <c r="E662"/>
      <c r="F662"/>
      <c r="G662"/>
      <c r="H662"/>
      <c r="I662"/>
    </row>
    <row r="663" spans="1:9" ht="15">
      <c r="A663"/>
      <c r="B663"/>
      <c r="C663"/>
      <c r="D663"/>
      <c r="E663"/>
      <c r="F663"/>
      <c r="G663"/>
      <c r="H663"/>
      <c r="I663"/>
    </row>
    <row r="664" spans="1:9" ht="15">
      <c r="A664"/>
      <c r="B664"/>
      <c r="C664"/>
      <c r="D664"/>
      <c r="E664"/>
      <c r="F664"/>
      <c r="G664"/>
      <c r="H664"/>
      <c r="I664"/>
    </row>
    <row r="665" spans="1:9" ht="15">
      <c r="A665"/>
      <c r="B665"/>
      <c r="C665"/>
      <c r="D665"/>
      <c r="E665"/>
      <c r="F665"/>
      <c r="G665"/>
      <c r="H665"/>
      <c r="I665"/>
    </row>
    <row r="666" spans="1:9" ht="15">
      <c r="A666"/>
      <c r="B666"/>
      <c r="C666"/>
      <c r="D666"/>
      <c r="E666"/>
      <c r="F666"/>
      <c r="G666"/>
      <c r="H666"/>
      <c r="I666"/>
    </row>
    <row r="667" spans="1:9" ht="15">
      <c r="A667"/>
      <c r="B667"/>
      <c r="C667"/>
      <c r="D667"/>
      <c r="E667"/>
      <c r="F667"/>
      <c r="G667"/>
      <c r="H667"/>
      <c r="I667"/>
    </row>
    <row r="668" spans="1:9" ht="15">
      <c r="A668"/>
      <c r="B668"/>
      <c r="C668"/>
      <c r="D668"/>
      <c r="E668"/>
      <c r="F668"/>
      <c r="G668"/>
      <c r="H668"/>
      <c r="I668"/>
    </row>
    <row r="669" spans="1:9" ht="15">
      <c r="A669"/>
      <c r="B669"/>
      <c r="C669"/>
      <c r="D669"/>
      <c r="E669"/>
      <c r="F669"/>
      <c r="G669"/>
      <c r="H669"/>
      <c r="I669"/>
    </row>
    <row r="670" spans="1:9" ht="15">
      <c r="A670"/>
      <c r="B670"/>
      <c r="C670"/>
      <c r="D670"/>
      <c r="E670"/>
      <c r="F670"/>
      <c r="G670"/>
      <c r="H670"/>
      <c r="I670"/>
    </row>
    <row r="671" spans="1:9" ht="15">
      <c r="A671"/>
      <c r="B671"/>
      <c r="C671"/>
      <c r="D671"/>
      <c r="E671"/>
      <c r="F671"/>
      <c r="G671"/>
      <c r="H671"/>
      <c r="I671"/>
    </row>
    <row r="672" spans="1:9" ht="15">
      <c r="A672"/>
      <c r="B672"/>
      <c r="C672"/>
      <c r="D672"/>
      <c r="E672"/>
      <c r="F672"/>
      <c r="G672"/>
      <c r="H672"/>
      <c r="I672"/>
    </row>
    <row r="673" spans="1:9" ht="15">
      <c r="A673"/>
      <c r="B673"/>
      <c r="C673"/>
      <c r="D673"/>
      <c r="E673"/>
      <c r="F673"/>
      <c r="G673"/>
      <c r="H673"/>
      <c r="I673"/>
    </row>
    <row r="674" spans="1:9" ht="15">
      <c r="A674"/>
      <c r="B674"/>
      <c r="C674"/>
      <c r="D674"/>
      <c r="E674"/>
      <c r="F674"/>
      <c r="G674"/>
      <c r="H674"/>
      <c r="I674"/>
    </row>
    <row r="675" spans="1:9" ht="15">
      <c r="A675"/>
      <c r="B675"/>
      <c r="C675"/>
      <c r="D675"/>
      <c r="E675"/>
      <c r="F675"/>
      <c r="G675"/>
      <c r="H675"/>
      <c r="I675"/>
    </row>
    <row r="676" spans="1:9" ht="15">
      <c r="A676"/>
      <c r="B676"/>
      <c r="C676"/>
      <c r="D676"/>
      <c r="E676"/>
      <c r="F676"/>
      <c r="G676"/>
      <c r="H676"/>
      <c r="I676"/>
    </row>
    <row r="677" spans="1:9" ht="15">
      <c r="A677"/>
      <c r="B677"/>
      <c r="C677"/>
      <c r="D677"/>
      <c r="E677"/>
      <c r="F677"/>
      <c r="G677"/>
      <c r="H677"/>
      <c r="I677"/>
    </row>
    <row r="678" spans="1:9" ht="15">
      <c r="A678"/>
      <c r="B678"/>
      <c r="C678"/>
      <c r="D678"/>
      <c r="E678"/>
      <c r="F678"/>
      <c r="G678"/>
      <c r="H678"/>
      <c r="I678"/>
    </row>
    <row r="679" spans="1:9" ht="15">
      <c r="A679"/>
      <c r="B679"/>
      <c r="C679"/>
      <c r="D679"/>
      <c r="E679"/>
      <c r="F679"/>
      <c r="G679"/>
      <c r="H679"/>
      <c r="I679"/>
    </row>
    <row r="680" spans="1:9" ht="15">
      <c r="A680"/>
      <c r="B680"/>
      <c r="C680"/>
      <c r="D680"/>
      <c r="E680"/>
      <c r="F680"/>
      <c r="G680"/>
      <c r="H680"/>
      <c r="I680"/>
    </row>
    <row r="681" spans="1:9" ht="15">
      <c r="A681"/>
      <c r="B681"/>
      <c r="C681"/>
      <c r="D681"/>
      <c r="E681"/>
      <c r="F681"/>
      <c r="G681"/>
      <c r="H681"/>
      <c r="I681"/>
    </row>
    <row r="682" spans="1:9" ht="15">
      <c r="A682"/>
      <c r="B682"/>
      <c r="C682"/>
      <c r="D682"/>
      <c r="E682"/>
      <c r="F682"/>
      <c r="G682"/>
      <c r="H682"/>
      <c r="I682"/>
    </row>
    <row r="683" spans="1:9" ht="15">
      <c r="A683"/>
      <c r="B683"/>
      <c r="C683"/>
      <c r="D683"/>
      <c r="E683"/>
      <c r="F683"/>
      <c r="G683"/>
      <c r="H683"/>
      <c r="I683"/>
    </row>
    <row r="684" spans="1:9" ht="15">
      <c r="A684"/>
      <c r="B684"/>
      <c r="C684"/>
      <c r="D684"/>
      <c r="E684"/>
      <c r="F684"/>
      <c r="G684"/>
      <c r="H684"/>
      <c r="I684"/>
    </row>
    <row r="685" spans="1:9" ht="15">
      <c r="A685"/>
      <c r="B685"/>
      <c r="C685"/>
      <c r="D685"/>
      <c r="E685"/>
      <c r="F685"/>
      <c r="G685"/>
      <c r="H685"/>
      <c r="I685"/>
    </row>
    <row r="686" spans="1:9" ht="15">
      <c r="A686"/>
      <c r="B686"/>
      <c r="C686"/>
      <c r="D686"/>
      <c r="E686"/>
      <c r="F686"/>
      <c r="G686"/>
      <c r="H686"/>
      <c r="I686"/>
    </row>
    <row r="687" spans="1:9" ht="15">
      <c r="A687"/>
      <c r="B687"/>
      <c r="C687"/>
      <c r="D687"/>
      <c r="E687"/>
      <c r="F687"/>
      <c r="G687"/>
      <c r="H687"/>
      <c r="I687"/>
    </row>
    <row r="688" spans="1:9" ht="15">
      <c r="A688"/>
      <c r="B688"/>
      <c r="C688"/>
      <c r="D688"/>
      <c r="E688"/>
      <c r="F688"/>
      <c r="G688"/>
      <c r="H688"/>
      <c r="I688"/>
    </row>
    <row r="689" spans="1:9" ht="15">
      <c r="A689"/>
      <c r="B689"/>
      <c r="C689"/>
      <c r="D689"/>
      <c r="E689"/>
      <c r="F689"/>
      <c r="G689"/>
      <c r="H689"/>
      <c r="I689"/>
    </row>
    <row r="690" spans="1:9" ht="15">
      <c r="A690"/>
      <c r="B690"/>
      <c r="C690"/>
      <c r="D690"/>
      <c r="E690"/>
      <c r="F690"/>
      <c r="G690"/>
      <c r="H690"/>
      <c r="I690"/>
    </row>
    <row r="691" spans="1:9" ht="15">
      <c r="A691"/>
      <c r="B691"/>
      <c r="C691"/>
      <c r="D691"/>
      <c r="E691"/>
      <c r="F691"/>
      <c r="G691"/>
      <c r="H691"/>
      <c r="I691"/>
    </row>
    <row r="692" spans="1:9" ht="15">
      <c r="A692"/>
      <c r="B692"/>
      <c r="C692"/>
      <c r="D692"/>
      <c r="E692"/>
      <c r="F692"/>
      <c r="G692"/>
      <c r="H692"/>
      <c r="I692"/>
    </row>
    <row r="693" spans="1:9" ht="15">
      <c r="A693"/>
      <c r="B693"/>
      <c r="C693"/>
      <c r="D693"/>
      <c r="E693"/>
      <c r="F693"/>
      <c r="G693"/>
      <c r="H693"/>
      <c r="I693"/>
    </row>
    <row r="694" spans="1:9" ht="15">
      <c r="A694"/>
      <c r="B694"/>
      <c r="C694"/>
      <c r="D694"/>
      <c r="E694"/>
      <c r="F694"/>
      <c r="G694"/>
      <c r="H694"/>
      <c r="I694"/>
    </row>
    <row r="695" spans="1:9" ht="15">
      <c r="A695"/>
      <c r="B695"/>
      <c r="C695"/>
      <c r="D695"/>
      <c r="E695"/>
      <c r="F695"/>
      <c r="G695"/>
      <c r="H695"/>
      <c r="I695"/>
    </row>
    <row r="696" spans="1:9" ht="15">
      <c r="A696"/>
      <c r="B696"/>
      <c r="C696"/>
      <c r="D696"/>
      <c r="E696"/>
      <c r="F696"/>
      <c r="G696"/>
      <c r="H696"/>
      <c r="I696"/>
    </row>
    <row r="697" spans="1:9" ht="15">
      <c r="A697"/>
      <c r="B697"/>
      <c r="C697"/>
      <c r="D697"/>
      <c r="E697"/>
      <c r="F697"/>
      <c r="G697"/>
      <c r="H697"/>
      <c r="I697"/>
    </row>
    <row r="698" spans="1:9" ht="15">
      <c r="A698"/>
      <c r="B698"/>
      <c r="C698"/>
      <c r="D698"/>
      <c r="E698"/>
      <c r="F698"/>
      <c r="G698"/>
      <c r="H698"/>
      <c r="I698"/>
    </row>
    <row r="699" spans="1:9" ht="15">
      <c r="A699"/>
      <c r="B699"/>
      <c r="C699"/>
      <c r="D699"/>
      <c r="E699"/>
      <c r="F699"/>
      <c r="G699"/>
      <c r="H699"/>
      <c r="I699"/>
    </row>
    <row r="700" spans="1:9" ht="15">
      <c r="A700"/>
      <c r="B700"/>
      <c r="C700"/>
      <c r="D700"/>
      <c r="E700"/>
      <c r="F700"/>
      <c r="G700"/>
      <c r="H700"/>
      <c r="I700"/>
    </row>
    <row r="701" spans="1:9" ht="15">
      <c r="A701"/>
      <c r="B701"/>
      <c r="C701"/>
      <c r="D701"/>
      <c r="E701"/>
      <c r="F701"/>
      <c r="G701"/>
      <c r="H701"/>
      <c r="I701"/>
    </row>
    <row r="702" spans="1:9" ht="15">
      <c r="A702"/>
      <c r="B702"/>
      <c r="C702"/>
      <c r="D702"/>
      <c r="E702"/>
      <c r="F702"/>
      <c r="G702"/>
      <c r="H702"/>
      <c r="I702"/>
    </row>
    <row r="703" spans="1:9" ht="15">
      <c r="A703"/>
      <c r="B703"/>
      <c r="C703"/>
      <c r="D703"/>
      <c r="E703"/>
      <c r="F703"/>
      <c r="G703"/>
      <c r="H703"/>
      <c r="I703"/>
    </row>
    <row r="704" spans="1:9" ht="15">
      <c r="A704"/>
      <c r="B704"/>
      <c r="C704"/>
      <c r="D704"/>
      <c r="E704"/>
      <c r="F704"/>
      <c r="G704"/>
      <c r="H704"/>
      <c r="I704"/>
    </row>
    <row r="705" spans="1:9" ht="15">
      <c r="A705"/>
      <c r="B705"/>
      <c r="C705"/>
      <c r="D705"/>
      <c r="E705"/>
      <c r="F705"/>
      <c r="G705"/>
      <c r="H705"/>
      <c r="I705"/>
    </row>
    <row r="706" spans="1:9" ht="15">
      <c r="A706"/>
      <c r="B706"/>
      <c r="C706"/>
      <c r="D706"/>
      <c r="E706"/>
      <c r="F706"/>
      <c r="G706"/>
      <c r="H706"/>
      <c r="I706"/>
    </row>
    <row r="707" spans="1:9" ht="15">
      <c r="A707"/>
      <c r="B707"/>
      <c r="C707"/>
      <c r="D707"/>
      <c r="E707"/>
      <c r="F707"/>
      <c r="G707"/>
      <c r="H707"/>
      <c r="I707"/>
    </row>
    <row r="708" spans="1:9" ht="15">
      <c r="A708"/>
      <c r="B708"/>
      <c r="C708"/>
      <c r="D708"/>
      <c r="E708"/>
      <c r="F708"/>
      <c r="G708"/>
      <c r="H708"/>
      <c r="I708"/>
    </row>
    <row r="709" spans="1:9" ht="15">
      <c r="A709"/>
      <c r="B709"/>
      <c r="C709"/>
      <c r="D709"/>
      <c r="E709"/>
      <c r="F709"/>
      <c r="G709"/>
      <c r="H709"/>
      <c r="I709"/>
    </row>
    <row r="710" spans="1:9" ht="15">
      <c r="A710"/>
      <c r="B710"/>
      <c r="C710"/>
      <c r="D710"/>
      <c r="E710"/>
      <c r="F710"/>
      <c r="G710"/>
      <c r="H710"/>
      <c r="I710"/>
    </row>
    <row r="711" spans="1:9" ht="15">
      <c r="A711"/>
      <c r="B711"/>
      <c r="C711"/>
      <c r="D711"/>
      <c r="E711"/>
      <c r="F711"/>
      <c r="G711"/>
      <c r="H711"/>
      <c r="I711"/>
    </row>
    <row r="712" spans="1:9" ht="15">
      <c r="A712"/>
      <c r="B712"/>
      <c r="C712"/>
      <c r="D712"/>
      <c r="E712"/>
      <c r="F712"/>
      <c r="G712"/>
      <c r="H712"/>
      <c r="I712"/>
    </row>
    <row r="713" spans="1:9" ht="15">
      <c r="A713"/>
      <c r="B713"/>
      <c r="C713"/>
      <c r="D713"/>
      <c r="E713"/>
      <c r="F713"/>
      <c r="G713"/>
      <c r="H713"/>
      <c r="I713"/>
    </row>
    <row r="714" spans="1:9" ht="15">
      <c r="A714"/>
      <c r="B714"/>
      <c r="C714"/>
      <c r="D714"/>
      <c r="E714"/>
      <c r="F714"/>
      <c r="G714"/>
      <c r="H714"/>
      <c r="I714"/>
    </row>
    <row r="715" spans="1:9" ht="15">
      <c r="A715"/>
      <c r="B715"/>
      <c r="C715"/>
      <c r="D715"/>
      <c r="E715"/>
      <c r="F715"/>
      <c r="G715"/>
      <c r="H715"/>
      <c r="I715"/>
    </row>
    <row r="716" spans="1:9" ht="15">
      <c r="A716"/>
      <c r="B716"/>
      <c r="C716"/>
      <c r="D716"/>
      <c r="E716"/>
      <c r="F716"/>
      <c r="G716"/>
      <c r="H716"/>
      <c r="I716"/>
    </row>
    <row r="717" spans="1:9" ht="15">
      <c r="A717"/>
      <c r="B717"/>
      <c r="C717"/>
      <c r="D717"/>
      <c r="E717"/>
      <c r="F717"/>
      <c r="G717"/>
      <c r="H717"/>
      <c r="I717"/>
    </row>
    <row r="718" spans="1:9" ht="15">
      <c r="A718"/>
      <c r="B718"/>
      <c r="C718"/>
      <c r="D718"/>
      <c r="E718"/>
      <c r="F718"/>
      <c r="G718"/>
      <c r="H718"/>
      <c r="I718"/>
    </row>
    <row r="719" spans="1:9" ht="15">
      <c r="A719"/>
      <c r="B719"/>
      <c r="C719"/>
      <c r="D719"/>
      <c r="E719"/>
      <c r="F719"/>
      <c r="G719"/>
      <c r="H719"/>
      <c r="I719"/>
    </row>
    <row r="720" spans="1:9" ht="15">
      <c r="A720"/>
      <c r="B720"/>
      <c r="C720"/>
      <c r="D720"/>
      <c r="E720"/>
      <c r="F720"/>
      <c r="G720"/>
      <c r="H720"/>
      <c r="I720"/>
    </row>
    <row r="721" spans="1:9" ht="15">
      <c r="A721"/>
      <c r="B721"/>
      <c r="C721"/>
      <c r="D721"/>
      <c r="E721"/>
      <c r="F721"/>
      <c r="G721"/>
      <c r="H721"/>
      <c r="I721"/>
    </row>
    <row r="722" spans="1:9" ht="15">
      <c r="A722"/>
      <c r="B722"/>
      <c r="C722"/>
      <c r="D722"/>
      <c r="E722"/>
      <c r="F722"/>
      <c r="G722"/>
      <c r="H722"/>
      <c r="I722"/>
    </row>
    <row r="723" spans="1:9" ht="15">
      <c r="A723"/>
      <c r="B723"/>
      <c r="C723"/>
      <c r="D723"/>
      <c r="E723"/>
      <c r="F723"/>
      <c r="G723"/>
      <c r="H723"/>
      <c r="I723"/>
    </row>
    <row r="724" spans="1:9" ht="15">
      <c r="A724"/>
      <c r="B724"/>
      <c r="C724"/>
      <c r="D724"/>
      <c r="E724"/>
      <c r="F724"/>
      <c r="G724"/>
      <c r="H724"/>
      <c r="I724"/>
    </row>
    <row r="725" spans="1:9" ht="15">
      <c r="A725"/>
      <c r="B725"/>
      <c r="C725"/>
      <c r="D725"/>
      <c r="E725"/>
      <c r="F725"/>
      <c r="G725"/>
      <c r="H725"/>
      <c r="I725"/>
    </row>
    <row r="726" spans="1:9" ht="15">
      <c r="A726"/>
      <c r="B726"/>
      <c r="C726"/>
      <c r="D726"/>
      <c r="E726"/>
      <c r="F726"/>
      <c r="G726"/>
      <c r="H726"/>
      <c r="I726"/>
    </row>
    <row r="727" spans="1:9" ht="15">
      <c r="A727"/>
      <c r="B727"/>
      <c r="C727"/>
      <c r="D727"/>
      <c r="E727"/>
      <c r="F727"/>
      <c r="G727"/>
      <c r="H727"/>
      <c r="I727"/>
    </row>
    <row r="728" spans="1:9" ht="15">
      <c r="A728"/>
      <c r="B728"/>
      <c r="C728"/>
      <c r="D728"/>
      <c r="E728"/>
      <c r="F728"/>
      <c r="G728"/>
      <c r="H728"/>
      <c r="I728"/>
    </row>
    <row r="729" spans="1:9" ht="15">
      <c r="A729"/>
      <c r="B729"/>
      <c r="C729"/>
      <c r="D729"/>
      <c r="E729"/>
      <c r="F729"/>
      <c r="G729"/>
      <c r="H729"/>
      <c r="I729"/>
    </row>
    <row r="730" spans="1:9" ht="15">
      <c r="A730"/>
      <c r="B730"/>
      <c r="C730"/>
      <c r="D730"/>
      <c r="E730"/>
      <c r="F730"/>
      <c r="G730"/>
      <c r="H730"/>
      <c r="I730"/>
    </row>
    <row r="731" spans="1:9" ht="15">
      <c r="A731"/>
      <c r="B731"/>
      <c r="C731"/>
      <c r="D731"/>
      <c r="E731"/>
      <c r="F731"/>
      <c r="G731"/>
      <c r="H731"/>
      <c r="I731"/>
    </row>
    <row r="732" spans="1:9" ht="15">
      <c r="A732"/>
      <c r="B732"/>
      <c r="C732"/>
      <c r="D732"/>
      <c r="E732"/>
      <c r="F732"/>
      <c r="G732"/>
      <c r="H732"/>
      <c r="I732"/>
    </row>
    <row r="733" spans="1:9" ht="15">
      <c r="A733"/>
      <c r="B733"/>
      <c r="C733"/>
      <c r="D733"/>
      <c r="E733"/>
      <c r="F733"/>
      <c r="G733"/>
      <c r="H733"/>
      <c r="I733"/>
    </row>
    <row r="734" spans="1:9" ht="15">
      <c r="A734"/>
      <c r="B734"/>
      <c r="C734"/>
      <c r="D734"/>
      <c r="E734"/>
      <c r="F734"/>
      <c r="G734"/>
      <c r="H734"/>
      <c r="I734"/>
    </row>
    <row r="735" spans="1:9" ht="15">
      <c r="A735"/>
      <c r="B735"/>
      <c r="C735"/>
      <c r="D735"/>
      <c r="E735"/>
      <c r="F735"/>
      <c r="G735"/>
      <c r="H735"/>
      <c r="I735"/>
    </row>
    <row r="736" spans="1:9" ht="15">
      <c r="A736"/>
      <c r="B736"/>
      <c r="C736"/>
      <c r="D736"/>
      <c r="E736"/>
      <c r="F736"/>
      <c r="G736"/>
      <c r="H736"/>
      <c r="I736"/>
    </row>
    <row r="737" spans="1:9" ht="15">
      <c r="A737"/>
      <c r="B737"/>
      <c r="C737"/>
      <c r="D737"/>
      <c r="E737"/>
      <c r="F737"/>
      <c r="G737"/>
      <c r="H737"/>
      <c r="I737"/>
    </row>
    <row r="738" spans="1:9" ht="15">
      <c r="A738"/>
      <c r="B738"/>
      <c r="C738"/>
      <c r="D738"/>
      <c r="E738"/>
      <c r="F738"/>
      <c r="G738"/>
      <c r="H738"/>
      <c r="I738"/>
    </row>
    <row r="739" spans="1:9" ht="15">
      <c r="A739"/>
      <c r="B739"/>
      <c r="C739"/>
      <c r="D739"/>
      <c r="E739"/>
      <c r="F739"/>
      <c r="G739"/>
      <c r="H739"/>
      <c r="I739"/>
    </row>
    <row r="740" spans="1:9" ht="15">
      <c r="A740"/>
      <c r="B740"/>
      <c r="C740"/>
      <c r="D740"/>
      <c r="E740"/>
      <c r="F740"/>
      <c r="G740"/>
      <c r="H740"/>
      <c r="I740"/>
    </row>
    <row r="741" spans="1:9" ht="15">
      <c r="A741"/>
      <c r="B741"/>
      <c r="C741"/>
      <c r="D741"/>
      <c r="E741"/>
      <c r="F741"/>
      <c r="G741"/>
      <c r="H741"/>
      <c r="I741"/>
    </row>
    <row r="742" spans="1:9" ht="15">
      <c r="A742"/>
      <c r="B742"/>
      <c r="C742"/>
      <c r="D742"/>
      <c r="E742"/>
      <c r="F742"/>
      <c r="G742"/>
      <c r="H742"/>
      <c r="I742"/>
    </row>
    <row r="743" spans="1:9" ht="15">
      <c r="A743"/>
      <c r="B743"/>
      <c r="C743"/>
      <c r="D743"/>
      <c r="E743"/>
      <c r="F743"/>
      <c r="G743"/>
      <c r="H743"/>
      <c r="I743"/>
    </row>
    <row r="744" spans="1:9" ht="15">
      <c r="A744"/>
      <c r="B744"/>
      <c r="C744"/>
      <c r="D744"/>
      <c r="E744"/>
      <c r="F744"/>
      <c r="G744"/>
      <c r="H744"/>
      <c r="I744"/>
    </row>
    <row r="745" spans="1:9" ht="15">
      <c r="A745"/>
      <c r="B745"/>
      <c r="C745"/>
      <c r="D745"/>
      <c r="E745"/>
      <c r="F745"/>
      <c r="G745"/>
      <c r="H745"/>
      <c r="I745"/>
    </row>
    <row r="746" spans="1:9" ht="15">
      <c r="A746"/>
      <c r="B746"/>
      <c r="C746"/>
      <c r="D746"/>
      <c r="E746"/>
      <c r="F746"/>
      <c r="G746"/>
      <c r="H746"/>
      <c r="I746"/>
    </row>
    <row r="747" spans="1:9" ht="15">
      <c r="A747"/>
      <c r="B747"/>
      <c r="C747"/>
      <c r="D747"/>
      <c r="E747"/>
      <c r="F747"/>
      <c r="G747"/>
      <c r="H747"/>
      <c r="I747"/>
    </row>
    <row r="748" spans="1:9" ht="15">
      <c r="A748"/>
      <c r="B748"/>
      <c r="C748"/>
      <c r="D748"/>
      <c r="E748"/>
      <c r="F748"/>
      <c r="G748"/>
      <c r="H748"/>
      <c r="I748"/>
    </row>
    <row r="749" spans="1:9" ht="15">
      <c r="A749"/>
      <c r="B749"/>
      <c r="C749"/>
      <c r="D749"/>
      <c r="E749"/>
      <c r="F749"/>
      <c r="G749"/>
      <c r="H749"/>
      <c r="I749"/>
    </row>
    <row r="750" spans="1:9" ht="15">
      <c r="A750"/>
      <c r="B750"/>
      <c r="C750"/>
      <c r="D750"/>
      <c r="E750"/>
      <c r="F750"/>
      <c r="G750"/>
      <c r="H750"/>
      <c r="I750"/>
    </row>
    <row r="751" spans="1:9" ht="15">
      <c r="A751"/>
      <c r="B751"/>
      <c r="C751"/>
      <c r="D751"/>
      <c r="E751"/>
      <c r="F751"/>
      <c r="G751"/>
      <c r="H751"/>
      <c r="I751"/>
    </row>
    <row r="752" spans="1:9" ht="15">
      <c r="A752"/>
      <c r="B752"/>
      <c r="C752"/>
      <c r="D752"/>
      <c r="E752"/>
      <c r="F752"/>
      <c r="G752"/>
      <c r="H752"/>
      <c r="I752"/>
    </row>
    <row r="753" spans="1:9" ht="15">
      <c r="A753"/>
      <c r="B753"/>
      <c r="C753"/>
      <c r="D753"/>
      <c r="E753"/>
      <c r="F753"/>
      <c r="G753"/>
      <c r="H753"/>
      <c r="I753"/>
    </row>
    <row r="754" spans="1:9" ht="15">
      <c r="A754"/>
      <c r="B754"/>
      <c r="C754"/>
      <c r="D754"/>
      <c r="E754"/>
      <c r="F754"/>
      <c r="G754"/>
      <c r="H754"/>
      <c r="I754"/>
    </row>
    <row r="755" spans="1:9" ht="15">
      <c r="A755"/>
      <c r="B755"/>
      <c r="C755"/>
      <c r="D755"/>
      <c r="E755"/>
      <c r="F755"/>
      <c r="G755"/>
      <c r="H755"/>
      <c r="I755"/>
    </row>
    <row r="756" spans="1:9" ht="15">
      <c r="A756"/>
      <c r="B756"/>
      <c r="C756"/>
      <c r="D756"/>
      <c r="E756"/>
      <c r="F756"/>
      <c r="G756"/>
      <c r="H756"/>
      <c r="I756"/>
    </row>
    <row r="757" spans="1:9" ht="15">
      <c r="A757"/>
      <c r="B757"/>
      <c r="C757"/>
      <c r="D757"/>
      <c r="E757"/>
      <c r="F757"/>
      <c r="G757"/>
      <c r="H757"/>
      <c r="I757"/>
    </row>
    <row r="758" spans="1:9" ht="15">
      <c r="A758"/>
      <c r="B758"/>
      <c r="C758"/>
      <c r="D758"/>
      <c r="E758"/>
      <c r="F758"/>
      <c r="G758"/>
      <c r="H758"/>
      <c r="I758"/>
    </row>
    <row r="759" spans="1:9" ht="15">
      <c r="A759"/>
      <c r="B759"/>
      <c r="C759"/>
      <c r="D759"/>
      <c r="E759"/>
      <c r="F759"/>
      <c r="G759"/>
      <c r="H759"/>
      <c r="I759"/>
    </row>
    <row r="760" spans="1:9" ht="15">
      <c r="A760"/>
      <c r="B760"/>
      <c r="C760"/>
      <c r="D760"/>
      <c r="E760"/>
      <c r="F760"/>
      <c r="G760"/>
      <c r="H760"/>
      <c r="I760"/>
    </row>
    <row r="761" spans="1:9" ht="15">
      <c r="A761"/>
      <c r="B761"/>
      <c r="C761"/>
      <c r="D761"/>
      <c r="E761"/>
      <c r="F761"/>
      <c r="G761"/>
      <c r="H761"/>
      <c r="I761"/>
    </row>
    <row r="762" spans="1:9" ht="15">
      <c r="A762"/>
      <c r="B762"/>
      <c r="C762"/>
      <c r="D762"/>
      <c r="E762"/>
      <c r="F762"/>
      <c r="G762"/>
      <c r="H762"/>
      <c r="I762"/>
    </row>
    <row r="763" spans="1:9" ht="15">
      <c r="A763"/>
      <c r="B763"/>
      <c r="C763"/>
      <c r="D763"/>
      <c r="E763"/>
      <c r="F763"/>
      <c r="G763"/>
      <c r="H763"/>
      <c r="I763"/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14999847407452621"/>
  </sheetPr>
  <dimension ref="A1:AI320"/>
  <sheetViews>
    <sheetView workbookViewId="0">
      <selection activeCell="F6" sqref="F6:G200"/>
    </sheetView>
  </sheetViews>
  <sheetFormatPr defaultColWidth="11.42578125" defaultRowHeight="15"/>
  <cols>
    <col min="1" max="1" width="44.5703125" style="51" bestFit="1" customWidth="1"/>
    <col min="2" max="2" width="25" style="51" bestFit="1" customWidth="1"/>
    <col min="3" max="3" width="11.42578125" style="52" customWidth="1"/>
    <col min="4" max="35" width="11.42578125" style="52"/>
    <col min="36" max="16384" width="11.42578125" style="51"/>
  </cols>
  <sheetData>
    <row r="1" spans="1:2" s="52" customFormat="1"/>
    <row r="2" spans="1:2">
      <c r="A2" s="183" t="s">
        <v>358</v>
      </c>
      <c r="B2" s="184" t="s">
        <v>1997</v>
      </c>
    </row>
    <row r="4" spans="1:2">
      <c r="A4" s="183" t="s">
        <v>1995</v>
      </c>
      <c r="B4" s="184" t="s">
        <v>359</v>
      </c>
    </row>
    <row r="5" spans="1:2">
      <c r="A5" s="190" t="s">
        <v>258</v>
      </c>
      <c r="B5" s="186"/>
    </row>
    <row r="6" spans="1:2">
      <c r="A6" s="187" t="s">
        <v>258</v>
      </c>
      <c r="B6" s="186">
        <v>4</v>
      </c>
    </row>
    <row r="7" spans="1:2">
      <c r="A7" s="188" t="s">
        <v>28</v>
      </c>
      <c r="B7" s="186">
        <v>1</v>
      </c>
    </row>
    <row r="8" spans="1:2">
      <c r="A8" s="189" t="s">
        <v>16</v>
      </c>
      <c r="B8" s="186">
        <v>1</v>
      </c>
    </row>
    <row r="9" spans="1:2">
      <c r="A9" s="188" t="s">
        <v>1422</v>
      </c>
      <c r="B9" s="186">
        <v>1</v>
      </c>
    </row>
    <row r="10" spans="1:2">
      <c r="A10" s="189" t="s">
        <v>1423</v>
      </c>
      <c r="B10" s="186">
        <v>1</v>
      </c>
    </row>
    <row r="11" spans="1:2">
      <c r="A11" s="188" t="s">
        <v>1437</v>
      </c>
      <c r="B11" s="186">
        <v>2</v>
      </c>
    </row>
    <row r="12" spans="1:2">
      <c r="A12" s="189" t="s">
        <v>1438</v>
      </c>
      <c r="B12" s="186">
        <v>2</v>
      </c>
    </row>
    <row r="13" spans="1:2">
      <c r="A13" s="190" t="s">
        <v>33</v>
      </c>
      <c r="B13" s="186">
        <v>4</v>
      </c>
    </row>
    <row r="14" spans="1:2">
      <c r="A14" s="185" t="s">
        <v>111</v>
      </c>
      <c r="B14" s="186">
        <v>3</v>
      </c>
    </row>
    <row r="15" spans="1:2">
      <c r="A15" s="185" t="s">
        <v>131</v>
      </c>
      <c r="B15" s="186">
        <v>2</v>
      </c>
    </row>
    <row r="16" spans="1:2">
      <c r="A16" s="185" t="s">
        <v>262</v>
      </c>
      <c r="B16" s="186">
        <v>12</v>
      </c>
    </row>
    <row r="17" spans="1:2">
      <c r="A17" s="185" t="s">
        <v>393</v>
      </c>
      <c r="B17" s="186"/>
    </row>
    <row r="18" spans="1:2">
      <c r="A18" s="187" t="s">
        <v>393</v>
      </c>
      <c r="B18" s="186">
        <v>1</v>
      </c>
    </row>
    <row r="19" spans="1:2">
      <c r="A19" s="188" t="s">
        <v>1431</v>
      </c>
      <c r="B19" s="186">
        <v>1</v>
      </c>
    </row>
    <row r="20" spans="1:2">
      <c r="A20" s="189" t="s">
        <v>16</v>
      </c>
      <c r="B20" s="186">
        <v>1</v>
      </c>
    </row>
    <row r="21" spans="1:2">
      <c r="A21" s="185" t="s">
        <v>159</v>
      </c>
      <c r="B21" s="186">
        <v>4</v>
      </c>
    </row>
    <row r="22" spans="1:2">
      <c r="A22" s="185" t="s">
        <v>180</v>
      </c>
      <c r="B22" s="186">
        <v>2</v>
      </c>
    </row>
    <row r="23" spans="1:2">
      <c r="A23" s="190" t="s">
        <v>35</v>
      </c>
      <c r="B23" s="186">
        <v>3</v>
      </c>
    </row>
    <row r="24" spans="1:2">
      <c r="A24" s="185" t="s">
        <v>223</v>
      </c>
      <c r="B24" s="186"/>
    </row>
    <row r="25" spans="1:2">
      <c r="A25" s="187" t="s">
        <v>223</v>
      </c>
      <c r="B25" s="186">
        <v>3</v>
      </c>
    </row>
    <row r="26" spans="1:2">
      <c r="A26" s="188" t="s">
        <v>1433</v>
      </c>
      <c r="B26" s="186">
        <v>1</v>
      </c>
    </row>
    <row r="27" spans="1:2">
      <c r="A27" s="189" t="s">
        <v>16</v>
      </c>
      <c r="B27" s="186">
        <v>1</v>
      </c>
    </row>
    <row r="28" spans="1:2">
      <c r="A28" s="188" t="s">
        <v>1437</v>
      </c>
      <c r="B28" s="186">
        <v>2</v>
      </c>
    </row>
    <row r="29" spans="1:2">
      <c r="A29" s="189" t="s">
        <v>16</v>
      </c>
      <c r="B29" s="186">
        <v>2</v>
      </c>
    </row>
    <row r="30" spans="1:2">
      <c r="A30" s="185" t="s">
        <v>89</v>
      </c>
      <c r="B30" s="186"/>
    </row>
    <row r="31" spans="1:2">
      <c r="A31" s="187" t="s">
        <v>89</v>
      </c>
      <c r="B31" s="186">
        <v>3</v>
      </c>
    </row>
    <row r="32" spans="1:2">
      <c r="A32" s="188" t="s">
        <v>1428</v>
      </c>
      <c r="B32" s="186">
        <v>1</v>
      </c>
    </row>
    <row r="33" spans="1:2">
      <c r="A33" s="189" t="s">
        <v>1430</v>
      </c>
      <c r="B33" s="186">
        <v>1</v>
      </c>
    </row>
    <row r="34" spans="1:2" s="52" customFormat="1">
      <c r="A34" s="188" t="s">
        <v>1437</v>
      </c>
      <c r="B34" s="186">
        <v>2</v>
      </c>
    </row>
    <row r="35" spans="1:2" s="52" customFormat="1">
      <c r="A35" s="189" t="s">
        <v>16</v>
      </c>
      <c r="B35" s="186">
        <v>1</v>
      </c>
    </row>
    <row r="36" spans="1:2" s="52" customFormat="1">
      <c r="A36" s="189" t="s">
        <v>1438</v>
      </c>
      <c r="B36" s="186">
        <v>1</v>
      </c>
    </row>
    <row r="37" spans="1:2" s="52" customFormat="1">
      <c r="A37" s="190" t="s">
        <v>151</v>
      </c>
      <c r="B37" s="186">
        <v>8</v>
      </c>
    </row>
    <row r="38" spans="1:2" s="52" customFormat="1">
      <c r="A38" s="190" t="s">
        <v>189</v>
      </c>
      <c r="B38" s="186">
        <v>14</v>
      </c>
    </row>
    <row r="39" spans="1:2" s="52" customFormat="1">
      <c r="A39" s="185" t="s">
        <v>193</v>
      </c>
      <c r="B39" s="186">
        <v>17</v>
      </c>
    </row>
    <row r="40" spans="1:2" s="52" customFormat="1">
      <c r="A40" s="190" t="s">
        <v>43</v>
      </c>
      <c r="B40" s="186">
        <v>32</v>
      </c>
    </row>
    <row r="41" spans="1:2" s="52" customFormat="1">
      <c r="A41" s="190" t="s">
        <v>186</v>
      </c>
      <c r="B41" s="186">
        <v>11</v>
      </c>
    </row>
    <row r="42" spans="1:2" s="52" customFormat="1">
      <c r="A42" s="185" t="s">
        <v>149</v>
      </c>
      <c r="B42" s="186">
        <v>18</v>
      </c>
    </row>
    <row r="43" spans="1:2" s="52" customFormat="1">
      <c r="A43" s="190" t="s">
        <v>108</v>
      </c>
      <c r="B43" s="186">
        <v>1</v>
      </c>
    </row>
    <row r="44" spans="1:2" s="52" customFormat="1">
      <c r="A44" s="185" t="s">
        <v>125</v>
      </c>
      <c r="B44" s="186">
        <v>18</v>
      </c>
    </row>
    <row r="45" spans="1:2" s="52" customFormat="1">
      <c r="A45" s="185" t="s">
        <v>52</v>
      </c>
      <c r="B45" s="186">
        <v>10</v>
      </c>
    </row>
    <row r="46" spans="1:2" s="52" customFormat="1">
      <c r="A46" s="185" t="s">
        <v>81</v>
      </c>
      <c r="B46" s="186">
        <v>29</v>
      </c>
    </row>
    <row r="47" spans="1:2" s="52" customFormat="1">
      <c r="A47" s="185" t="s">
        <v>85</v>
      </c>
      <c r="B47" s="186">
        <v>18</v>
      </c>
    </row>
    <row r="48" spans="1:2" s="52" customFormat="1">
      <c r="A48" s="190" t="s">
        <v>45</v>
      </c>
      <c r="B48" s="186">
        <v>2</v>
      </c>
    </row>
    <row r="49" spans="1:2" s="52" customFormat="1">
      <c r="A49" s="185" t="s">
        <v>135</v>
      </c>
      <c r="B49" s="186">
        <v>14</v>
      </c>
    </row>
    <row r="50" spans="1:2" s="52" customFormat="1">
      <c r="A50" s="190" t="s">
        <v>59</v>
      </c>
      <c r="B50" s="186">
        <v>8</v>
      </c>
    </row>
    <row r="51" spans="1:2" s="52" customFormat="1">
      <c r="A51" s="185" t="s">
        <v>1244</v>
      </c>
      <c r="B51" s="186"/>
    </row>
    <row r="52" spans="1:2" s="52" customFormat="1">
      <c r="A52" s="187" t="s">
        <v>1244</v>
      </c>
      <c r="B52" s="186">
        <v>1</v>
      </c>
    </row>
    <row r="53" spans="1:2" s="52" customFormat="1">
      <c r="A53" s="188" t="s">
        <v>1422</v>
      </c>
      <c r="B53" s="186">
        <v>1</v>
      </c>
    </row>
    <row r="54" spans="1:2" s="52" customFormat="1">
      <c r="A54" s="189" t="s">
        <v>1423</v>
      </c>
      <c r="B54" s="186">
        <v>1</v>
      </c>
    </row>
    <row r="55" spans="1:2" s="52" customFormat="1">
      <c r="A55" s="185" t="s">
        <v>1256</v>
      </c>
      <c r="B55" s="186"/>
    </row>
    <row r="56" spans="1:2" s="52" customFormat="1">
      <c r="A56" s="187" t="s">
        <v>1256</v>
      </c>
      <c r="B56" s="186">
        <v>4</v>
      </c>
    </row>
    <row r="57" spans="1:2" s="52" customFormat="1">
      <c r="A57" s="188" t="s">
        <v>1428</v>
      </c>
      <c r="B57" s="186">
        <v>4</v>
      </c>
    </row>
    <row r="58" spans="1:2" s="52" customFormat="1">
      <c r="A58" s="189" t="s">
        <v>1430</v>
      </c>
      <c r="B58" s="186">
        <v>4</v>
      </c>
    </row>
    <row r="59" spans="1:2" s="52" customFormat="1">
      <c r="A59" s="185" t="s">
        <v>1996</v>
      </c>
      <c r="B59" s="186">
        <v>246</v>
      </c>
    </row>
    <row r="60" spans="1:2" s="52" customFormat="1">
      <c r="A60"/>
      <c r="B60"/>
    </row>
    <row r="61" spans="1:2" s="52" customFormat="1">
      <c r="A61"/>
      <c r="B61"/>
    </row>
    <row r="62" spans="1:2" s="52" customFormat="1">
      <c r="A62"/>
      <c r="B62"/>
    </row>
    <row r="63" spans="1:2" s="52" customFormat="1">
      <c r="A63"/>
      <c r="B63"/>
    </row>
    <row r="64" spans="1:2" s="52" customFormat="1">
      <c r="A64"/>
      <c r="B64"/>
    </row>
    <row r="65" spans="1:2" s="52" customFormat="1">
      <c r="A65"/>
      <c r="B65"/>
    </row>
    <row r="66" spans="1:2" s="52" customFormat="1">
      <c r="A66"/>
      <c r="B66"/>
    </row>
    <row r="67" spans="1:2" s="52" customFormat="1">
      <c r="A67"/>
      <c r="B67"/>
    </row>
    <row r="68" spans="1:2" s="52" customFormat="1">
      <c r="A68"/>
      <c r="B68"/>
    </row>
    <row r="69" spans="1:2" s="52" customFormat="1">
      <c r="A69"/>
      <c r="B69"/>
    </row>
    <row r="70" spans="1:2" s="52" customFormat="1">
      <c r="A70"/>
      <c r="B70"/>
    </row>
    <row r="71" spans="1:2" s="52" customFormat="1">
      <c r="A71"/>
      <c r="B71"/>
    </row>
    <row r="72" spans="1:2" s="52" customFormat="1">
      <c r="A72"/>
      <c r="B72"/>
    </row>
    <row r="73" spans="1:2" s="52" customFormat="1">
      <c r="A73"/>
      <c r="B73"/>
    </row>
    <row r="74" spans="1:2" s="52" customFormat="1">
      <c r="A74"/>
      <c r="B74"/>
    </row>
    <row r="75" spans="1:2" s="52" customFormat="1">
      <c r="A75"/>
      <c r="B75"/>
    </row>
    <row r="76" spans="1:2" s="52" customFormat="1"/>
    <row r="77" spans="1:2" s="52" customFormat="1"/>
    <row r="78" spans="1:2" s="52" customFormat="1"/>
    <row r="79" spans="1:2" s="52" customFormat="1"/>
    <row r="80" spans="1:2" s="52" customFormat="1"/>
    <row r="81" s="52" customFormat="1"/>
    <row r="82" s="52" customFormat="1"/>
    <row r="83" s="52" customFormat="1"/>
    <row r="84" s="52" customFormat="1"/>
    <row r="85" s="52" customFormat="1"/>
    <row r="86" s="52" customFormat="1"/>
    <row r="87" s="52" customFormat="1"/>
    <row r="88" s="52" customFormat="1"/>
    <row r="89" s="52" customFormat="1"/>
    <row r="90" s="52" customFormat="1"/>
    <row r="91" s="52" customFormat="1"/>
    <row r="92" s="52" customFormat="1"/>
    <row r="93" s="52" customFormat="1"/>
    <row r="94" s="52" customFormat="1"/>
    <row r="95" s="52" customFormat="1"/>
    <row r="96" s="52" customFormat="1"/>
    <row r="97" s="52" customFormat="1"/>
    <row r="98" s="52" customFormat="1"/>
    <row r="99" s="52" customFormat="1"/>
    <row r="100" s="52" customFormat="1"/>
    <row r="101" s="52" customFormat="1"/>
    <row r="102" s="52" customFormat="1"/>
    <row r="103" s="52" customFormat="1"/>
    <row r="104" s="52" customFormat="1"/>
    <row r="105" s="52" customFormat="1"/>
    <row r="106" s="52" customFormat="1"/>
    <row r="107" s="52" customFormat="1"/>
    <row r="108" s="52" customFormat="1"/>
    <row r="109" s="52" customFormat="1"/>
    <row r="110" s="52" customFormat="1"/>
    <row r="111" s="52" customFormat="1"/>
    <row r="112" s="52" customFormat="1"/>
    <row r="113" s="52" customFormat="1"/>
    <row r="114" s="52" customFormat="1"/>
    <row r="115" s="52" customFormat="1"/>
    <row r="116" s="52" customFormat="1"/>
    <row r="117" s="52" customFormat="1"/>
    <row r="118" s="52" customFormat="1"/>
    <row r="119" s="52" customFormat="1"/>
    <row r="120" s="52" customFormat="1"/>
    <row r="121" s="52" customFormat="1"/>
    <row r="122" s="52" customFormat="1"/>
    <row r="123" s="52" customFormat="1"/>
    <row r="124" s="52" customFormat="1"/>
    <row r="125" s="52" customFormat="1"/>
    <row r="126" s="52" customFormat="1"/>
    <row r="127" s="52" customFormat="1"/>
    <row r="128" s="52" customFormat="1"/>
    <row r="129" s="52" customFormat="1"/>
    <row r="130" s="52" customFormat="1"/>
    <row r="131" s="52" customFormat="1"/>
    <row r="132" s="52" customFormat="1"/>
    <row r="133" s="52" customFormat="1"/>
    <row r="134" s="52" customFormat="1"/>
    <row r="135" s="52" customFormat="1"/>
    <row r="136" s="52" customFormat="1"/>
    <row r="137" s="52" customFormat="1"/>
    <row r="138" s="52" customFormat="1"/>
    <row r="139" s="52" customFormat="1"/>
    <row r="140" s="52" customFormat="1"/>
    <row r="141" s="52" customFormat="1"/>
    <row r="142" s="52" customFormat="1"/>
    <row r="143" s="52" customFormat="1"/>
    <row r="144" s="52" customFormat="1"/>
    <row r="145" s="52" customFormat="1"/>
    <row r="146" s="52" customFormat="1"/>
    <row r="147" s="52" customFormat="1"/>
    <row r="148" s="52" customFormat="1"/>
    <row r="149" s="52" customFormat="1"/>
    <row r="150" s="52" customFormat="1"/>
    <row r="151" s="52" customFormat="1"/>
    <row r="152" s="52" customFormat="1"/>
    <row r="153" s="52" customFormat="1"/>
    <row r="154" s="52" customFormat="1"/>
    <row r="155" s="52" customFormat="1"/>
    <row r="156" s="52" customFormat="1"/>
    <row r="157" s="52" customFormat="1"/>
    <row r="158" s="52" customFormat="1"/>
    <row r="159" s="52" customFormat="1"/>
    <row r="160" s="52" customFormat="1"/>
    <row r="161" s="52" customFormat="1"/>
    <row r="162" s="52" customFormat="1"/>
    <row r="163" s="52" customFormat="1"/>
    <row r="164" s="52" customFormat="1"/>
    <row r="165" s="52" customFormat="1"/>
    <row r="166" s="52" customFormat="1"/>
    <row r="167" s="52" customFormat="1"/>
    <row r="168" s="52" customFormat="1"/>
    <row r="169" s="52" customFormat="1"/>
    <row r="170" s="52" customFormat="1"/>
    <row r="171" s="52" customFormat="1"/>
    <row r="172" s="52" customFormat="1"/>
    <row r="173" s="52" customFormat="1"/>
    <row r="174" s="52" customFormat="1"/>
    <row r="175" s="52" customFormat="1"/>
    <row r="176" s="52" customFormat="1"/>
    <row r="177" s="52" customFormat="1"/>
    <row r="178" s="52" customFormat="1"/>
    <row r="179" s="52" customFormat="1"/>
    <row r="180" s="52" customFormat="1"/>
    <row r="181" s="52" customFormat="1"/>
    <row r="182" s="52" customFormat="1"/>
    <row r="183" s="52" customFormat="1"/>
    <row r="184" s="52" customFormat="1"/>
    <row r="185" s="52" customFormat="1"/>
    <row r="186" s="52" customFormat="1"/>
    <row r="187" s="52" customFormat="1"/>
    <row r="188" s="52" customFormat="1"/>
    <row r="189" s="52" customFormat="1"/>
    <row r="190" s="52" customFormat="1"/>
    <row r="191" s="52" customFormat="1"/>
    <row r="192" s="52" customFormat="1"/>
    <row r="193" s="52" customFormat="1"/>
    <row r="194" s="52" customFormat="1"/>
    <row r="195" s="52" customFormat="1"/>
    <row r="196" s="52" customFormat="1"/>
    <row r="197" s="52" customFormat="1"/>
    <row r="198" s="52" customFormat="1"/>
    <row r="199" s="52" customFormat="1"/>
    <row r="200" s="52" customFormat="1"/>
    <row r="201" s="52" customFormat="1"/>
    <row r="202" s="52" customFormat="1"/>
    <row r="203" s="52" customFormat="1"/>
    <row r="204" s="52" customFormat="1"/>
    <row r="205" s="52" customFormat="1"/>
    <row r="206" s="52" customFormat="1"/>
    <row r="207" s="52" customFormat="1"/>
    <row r="208" s="52" customFormat="1"/>
    <row r="209" s="52" customFormat="1"/>
    <row r="210" s="52" customFormat="1"/>
    <row r="211" s="52" customFormat="1"/>
    <row r="212" s="52" customFormat="1"/>
    <row r="213" s="52" customFormat="1"/>
    <row r="214" s="52" customFormat="1"/>
    <row r="215" s="52" customFormat="1"/>
    <row r="216" s="52" customFormat="1"/>
    <row r="217" s="52" customFormat="1"/>
    <row r="218" s="52" customFormat="1"/>
    <row r="219" s="52" customFormat="1"/>
    <row r="220" s="52" customFormat="1"/>
    <row r="221" s="52" customFormat="1"/>
    <row r="222" s="52" customFormat="1"/>
    <row r="223" s="52" customFormat="1"/>
    <row r="224" s="52" customFormat="1"/>
    <row r="225" s="52" customFormat="1"/>
    <row r="226" s="52" customFormat="1"/>
    <row r="227" s="52" customFormat="1"/>
    <row r="228" s="52" customFormat="1"/>
    <row r="229" s="52" customFormat="1"/>
    <row r="230" s="52" customFormat="1"/>
    <row r="231" s="52" customFormat="1"/>
    <row r="232" s="52" customFormat="1"/>
    <row r="233" s="52" customFormat="1"/>
    <row r="234" s="52" customFormat="1"/>
    <row r="235" s="52" customFormat="1"/>
    <row r="236" s="52" customFormat="1"/>
    <row r="237" s="52" customFormat="1"/>
    <row r="238" s="52" customFormat="1"/>
    <row r="239" s="52" customFormat="1"/>
    <row r="240" s="52" customFormat="1"/>
    <row r="241" s="52" customFormat="1"/>
    <row r="242" s="52" customFormat="1"/>
    <row r="243" s="52" customFormat="1"/>
    <row r="244" s="52" customFormat="1"/>
    <row r="245" s="52" customFormat="1"/>
    <row r="246" s="52" customFormat="1"/>
    <row r="247" s="52" customFormat="1"/>
    <row r="248" s="52" customFormat="1"/>
    <row r="249" s="52" customFormat="1"/>
    <row r="250" s="52" customFormat="1"/>
    <row r="251" s="52" customFormat="1"/>
    <row r="252" s="52" customFormat="1"/>
    <row r="253" s="52" customFormat="1"/>
    <row r="254" s="52" customFormat="1"/>
    <row r="255" s="52" customFormat="1"/>
    <row r="256" s="52" customFormat="1"/>
    <row r="257" s="52" customFormat="1"/>
    <row r="258" s="52" customFormat="1"/>
    <row r="259" s="52" customFormat="1"/>
    <row r="260" s="52" customFormat="1"/>
    <row r="261" s="52" customFormat="1"/>
    <row r="262" s="52" customFormat="1"/>
    <row r="263" s="52" customFormat="1"/>
    <row r="264" s="52" customFormat="1"/>
    <row r="265" s="52" customFormat="1"/>
    <row r="266" s="52" customFormat="1"/>
    <row r="267" s="52" customFormat="1"/>
    <row r="268" s="52" customFormat="1"/>
    <row r="269" s="52" customFormat="1"/>
    <row r="270" s="52" customFormat="1"/>
    <row r="271" s="52" customFormat="1"/>
    <row r="272" s="52" customFormat="1"/>
    <row r="273" s="52" customFormat="1"/>
    <row r="274" s="52" customFormat="1"/>
    <row r="275" s="52" customFormat="1"/>
    <row r="276" s="52" customFormat="1"/>
    <row r="277" s="52" customFormat="1"/>
    <row r="278" s="52" customFormat="1"/>
    <row r="279" s="52" customFormat="1"/>
    <row r="280" s="52" customFormat="1"/>
    <row r="281" s="52" customFormat="1"/>
    <row r="282" s="52" customFormat="1"/>
    <row r="283" s="52" customFormat="1"/>
    <row r="284" s="52" customFormat="1"/>
    <row r="285" s="52" customFormat="1"/>
    <row r="286" s="52" customFormat="1"/>
    <row r="287" s="52" customFormat="1"/>
    <row r="288" s="52" customFormat="1"/>
    <row r="289" s="52" customFormat="1"/>
    <row r="290" s="52" customFormat="1"/>
    <row r="291" s="52" customFormat="1"/>
    <row r="292" s="52" customFormat="1"/>
    <row r="293" s="52" customFormat="1"/>
    <row r="294" s="52" customFormat="1"/>
    <row r="295" s="52" customFormat="1"/>
    <row r="296" s="52" customFormat="1"/>
    <row r="297" s="52" customFormat="1"/>
    <row r="298" s="52" customFormat="1"/>
    <row r="299" s="52" customFormat="1"/>
    <row r="300" s="52" customFormat="1"/>
    <row r="301" s="52" customFormat="1"/>
    <row r="302" s="52" customFormat="1"/>
    <row r="303" s="52" customFormat="1"/>
    <row r="304" s="52" customFormat="1"/>
    <row r="305" s="52" customFormat="1"/>
    <row r="306" s="52" customFormat="1"/>
    <row r="307" s="52" customFormat="1"/>
    <row r="308" s="52" customFormat="1"/>
    <row r="309" s="52" customFormat="1"/>
    <row r="310" s="52" customFormat="1"/>
    <row r="311" s="52" customFormat="1"/>
    <row r="312" s="52" customFormat="1"/>
    <row r="313" s="52" customFormat="1"/>
    <row r="314" s="52" customFormat="1"/>
    <row r="315" s="52" customFormat="1"/>
    <row r="316" s="52" customFormat="1"/>
    <row r="317" s="52" customFormat="1"/>
    <row r="318" s="52" customFormat="1"/>
    <row r="319" s="52" customFormat="1"/>
    <row r="320" s="5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0" tint="-4.9989318521683403E-2"/>
  </sheetPr>
  <dimension ref="B1:K85"/>
  <sheetViews>
    <sheetView topLeftCell="C19" workbookViewId="0">
      <selection activeCell="E25" sqref="E25:K39"/>
    </sheetView>
  </sheetViews>
  <sheetFormatPr defaultColWidth="11.42578125" defaultRowHeight="12.75"/>
  <cols>
    <col min="1" max="1" width="4.5703125" style="46" customWidth="1"/>
    <col min="2" max="2" width="26.5703125" style="46" customWidth="1"/>
    <col min="3" max="3" width="5.5703125" style="46" customWidth="1"/>
    <col min="4" max="4" width="11" style="46" customWidth="1"/>
    <col min="5" max="5" width="20.85546875" style="46" customWidth="1"/>
    <col min="6" max="6" width="26" style="46" customWidth="1"/>
    <col min="7" max="7" width="26.85546875" style="64" customWidth="1"/>
    <col min="8" max="8" width="21.85546875" style="46" customWidth="1"/>
    <col min="9" max="9" width="18.85546875" style="46" customWidth="1"/>
    <col min="10" max="10" width="20.28515625" style="46" customWidth="1"/>
    <col min="11" max="11" width="17.85546875" style="46" customWidth="1"/>
    <col min="12" max="16384" width="11.42578125" style="46"/>
  </cols>
  <sheetData>
    <row r="1" spans="2:7">
      <c r="B1" s="46" t="s">
        <v>359</v>
      </c>
      <c r="G1" s="46"/>
    </row>
    <row r="2" spans="2:7">
      <c r="B2" s="46" t="s">
        <v>356</v>
      </c>
      <c r="C2" s="46" t="s">
        <v>493</v>
      </c>
      <c r="G2" s="46"/>
    </row>
    <row r="3" spans="2:7">
      <c r="B3" s="46" t="s">
        <v>264</v>
      </c>
      <c r="C3" s="53"/>
      <c r="G3" s="46"/>
    </row>
    <row r="4" spans="2:7" ht="15">
      <c r="B4"/>
      <c r="C4"/>
      <c r="G4" s="46"/>
    </row>
    <row r="5" spans="2:7" ht="15">
      <c r="B5"/>
      <c r="C5"/>
      <c r="G5" s="46"/>
    </row>
    <row r="6" spans="2:7" ht="15">
      <c r="B6"/>
      <c r="C6"/>
      <c r="G6" s="46"/>
    </row>
    <row r="7" spans="2:7" ht="15">
      <c r="B7"/>
      <c r="C7"/>
      <c r="G7" s="46"/>
    </row>
    <row r="8" spans="2:7" ht="15">
      <c r="B8"/>
      <c r="C8"/>
      <c r="G8" s="46"/>
    </row>
    <row r="9" spans="2:7" ht="15">
      <c r="B9"/>
      <c r="C9"/>
      <c r="G9" s="46"/>
    </row>
    <row r="10" spans="2:7" ht="15">
      <c r="B10"/>
      <c r="C10"/>
      <c r="G10" s="46"/>
    </row>
    <row r="11" spans="2:7" ht="15">
      <c r="B11"/>
      <c r="C11"/>
      <c r="G11" s="46"/>
    </row>
    <row r="12" spans="2:7" ht="15">
      <c r="B12"/>
      <c r="C12"/>
      <c r="G12" s="46"/>
    </row>
    <row r="13" spans="2:7" ht="15">
      <c r="B13"/>
      <c r="C13"/>
      <c r="G13" s="46"/>
    </row>
    <row r="14" spans="2:7" ht="15">
      <c r="B14"/>
      <c r="C14"/>
      <c r="G14" s="46"/>
    </row>
    <row r="15" spans="2:7" ht="15">
      <c r="B15"/>
      <c r="C15"/>
      <c r="G15" s="46"/>
    </row>
    <row r="16" spans="2:7" ht="15">
      <c r="B16"/>
      <c r="C16"/>
      <c r="G16" s="46"/>
    </row>
    <row r="17" spans="2:11" ht="15">
      <c r="B17"/>
      <c r="C17"/>
      <c r="G17" s="46"/>
    </row>
    <row r="18" spans="2:11" ht="15">
      <c r="B18"/>
      <c r="C18"/>
      <c r="G18" s="46"/>
    </row>
    <row r="19" spans="2:11">
      <c r="B19" s="47"/>
      <c r="C19" s="47"/>
      <c r="G19" s="46"/>
    </row>
    <row r="20" spans="2:11" s="54" customFormat="1">
      <c r="B20" s="55"/>
      <c r="C20" s="56"/>
    </row>
    <row r="21" spans="2:11" s="54" customFormat="1">
      <c r="F21" s="57"/>
      <c r="G21" s="58"/>
    </row>
    <row r="22" spans="2:11" s="54" customFormat="1">
      <c r="G22" s="59"/>
    </row>
    <row r="23" spans="2:11" s="54" customFormat="1">
      <c r="B23" s="60" t="s">
        <v>512</v>
      </c>
      <c r="C23" s="60"/>
      <c r="G23" s="59"/>
    </row>
    <row r="24" spans="2:11">
      <c r="B24" s="61" t="s">
        <v>356</v>
      </c>
      <c r="C24" s="62" t="s">
        <v>493</v>
      </c>
      <c r="E24" s="63" t="s">
        <v>510</v>
      </c>
      <c r="F24" s="63" t="s">
        <v>506</v>
      </c>
      <c r="G24" s="63" t="s">
        <v>511</v>
      </c>
      <c r="H24" s="63" t="s">
        <v>507</v>
      </c>
      <c r="I24" s="63" t="s">
        <v>508</v>
      </c>
      <c r="J24" s="63" t="s">
        <v>509</v>
      </c>
      <c r="K24" s="109" t="s">
        <v>1224</v>
      </c>
    </row>
    <row r="25" spans="2:11">
      <c r="C25" s="53"/>
      <c r="E25" s="46">
        <f t="shared" ref="E25" si="0">+B25</f>
        <v>0</v>
      </c>
      <c r="F25" s="64" t="e">
        <f>+VLOOKUP(C49,ESTANDAR!B$3:C$8,2,FALSE)</f>
        <v>#N/A</v>
      </c>
      <c r="G25" s="64" t="e">
        <f>+VLOOKUP(D49,ESTANDAR!$E$3:$F$7,2,FALSE)</f>
        <v>#N/A</v>
      </c>
      <c r="H25" s="64">
        <f t="shared" ref="H25" si="1">+C25</f>
        <v>0</v>
      </c>
      <c r="I25" s="65" t="e">
        <f>+VLOOKUP(F49,ESTANDAR!$H$3:$I$5,2,FALSE)</f>
        <v>#N/A</v>
      </c>
      <c r="J25" s="87"/>
      <c r="K25" s="108"/>
    </row>
    <row r="26" spans="2:11">
      <c r="C26" s="53"/>
      <c r="E26" s="46">
        <f t="shared" ref="E26:E35" si="2">+B26</f>
        <v>0</v>
      </c>
      <c r="F26" s="64" t="e">
        <f>+VLOOKUP(C50,ESTANDAR!B$3:C$8,2,FALSE)</f>
        <v>#N/A</v>
      </c>
      <c r="G26" s="64" t="e">
        <f>+VLOOKUP(D50,ESTANDAR!$E$3:$F$7,2,FALSE)</f>
        <v>#N/A</v>
      </c>
      <c r="H26" s="64">
        <f t="shared" ref="H26:H35" si="3">+C26</f>
        <v>0</v>
      </c>
      <c r="I26" s="65" t="e">
        <f>+VLOOKUP(F50,ESTANDAR!$H$3:$I$5,2,FALSE)</f>
        <v>#N/A</v>
      </c>
      <c r="J26" s="87"/>
      <c r="K26" s="108"/>
    </row>
    <row r="27" spans="2:11">
      <c r="C27" s="53"/>
      <c r="E27" s="46">
        <f t="shared" si="2"/>
        <v>0</v>
      </c>
      <c r="F27" s="64" t="e">
        <f>+VLOOKUP(C51,ESTANDAR!B$3:C$8,2,FALSE)</f>
        <v>#N/A</v>
      </c>
      <c r="G27" s="64" t="e">
        <f>+VLOOKUP(D51,ESTANDAR!$E$3:$F$7,2,FALSE)</f>
        <v>#N/A</v>
      </c>
      <c r="H27" s="64">
        <f t="shared" si="3"/>
        <v>0</v>
      </c>
      <c r="I27" s="65" t="e">
        <f>+VLOOKUP(F51,ESTANDAR!$H$3:$I$5,2,FALSE)</f>
        <v>#N/A</v>
      </c>
      <c r="J27" s="87"/>
      <c r="K27" s="108"/>
    </row>
    <row r="28" spans="2:11">
      <c r="B28" s="85"/>
      <c r="C28" s="86"/>
      <c r="E28" s="46">
        <f t="shared" si="2"/>
        <v>0</v>
      </c>
      <c r="F28" s="64" t="e">
        <f>+VLOOKUP(C52,ESTANDAR!B$3:C$8,2,FALSE)</f>
        <v>#N/A</v>
      </c>
      <c r="G28" s="64" t="e">
        <f>+VLOOKUP(D52,ESTANDAR!$E$3:$F$7,2,FALSE)</f>
        <v>#N/A</v>
      </c>
      <c r="H28" s="64">
        <f t="shared" si="3"/>
        <v>0</v>
      </c>
      <c r="I28" s="65" t="e">
        <f>+VLOOKUP(F52,ESTANDAR!$H$3:$I$5,2,FALSE)</f>
        <v>#N/A</v>
      </c>
      <c r="J28" s="87"/>
      <c r="K28" s="108"/>
    </row>
    <row r="29" spans="2:11">
      <c r="B29" s="85"/>
      <c r="C29" s="86"/>
      <c r="E29" s="46">
        <f t="shared" si="2"/>
        <v>0</v>
      </c>
      <c r="F29" s="64" t="e">
        <f>+VLOOKUP(C53,ESTANDAR!B$3:C$8,2,FALSE)</f>
        <v>#N/A</v>
      </c>
      <c r="G29" s="64" t="e">
        <f>+VLOOKUP(D53,ESTANDAR!$E$3:$F$7,2,FALSE)</f>
        <v>#N/A</v>
      </c>
      <c r="H29" s="64">
        <f t="shared" si="3"/>
        <v>0</v>
      </c>
      <c r="I29" s="65" t="e">
        <f>+VLOOKUP(F53,ESTANDAR!$H$3:$I$5,2,FALSE)</f>
        <v>#N/A</v>
      </c>
      <c r="J29" s="87"/>
      <c r="K29" s="108"/>
    </row>
    <row r="30" spans="2:11">
      <c r="B30" s="85"/>
      <c r="C30" s="86"/>
      <c r="E30" s="46">
        <f t="shared" si="2"/>
        <v>0</v>
      </c>
      <c r="F30" s="64" t="e">
        <f>+VLOOKUP(C54,ESTANDAR!B$3:C$8,2,FALSE)</f>
        <v>#N/A</v>
      </c>
      <c r="G30" s="64" t="e">
        <f>+VLOOKUP(D54,ESTANDAR!$E$3:$F$7,2,FALSE)</f>
        <v>#N/A</v>
      </c>
      <c r="H30" s="64">
        <f t="shared" si="3"/>
        <v>0</v>
      </c>
      <c r="I30" s="65" t="e">
        <f>+VLOOKUP(F54,ESTANDAR!$H$3:$I$5,2,FALSE)</f>
        <v>#N/A</v>
      </c>
      <c r="J30" s="87"/>
      <c r="K30" s="108"/>
    </row>
    <row r="31" spans="2:11">
      <c r="B31" s="85"/>
      <c r="C31" s="86"/>
      <c r="E31" s="46">
        <f t="shared" si="2"/>
        <v>0</v>
      </c>
      <c r="F31" s="64" t="e">
        <f>+VLOOKUP(C55,ESTANDAR!B$3:C$8,2,FALSE)</f>
        <v>#N/A</v>
      </c>
      <c r="G31" s="64" t="e">
        <f>+VLOOKUP(D55,ESTANDAR!$E$3:$F$7,2,FALSE)</f>
        <v>#N/A</v>
      </c>
      <c r="H31" s="64">
        <f t="shared" si="3"/>
        <v>0</v>
      </c>
      <c r="I31" s="65" t="e">
        <f>+VLOOKUP(F55,ESTANDAR!$H$3:$I$5,2,FALSE)</f>
        <v>#N/A</v>
      </c>
      <c r="J31" s="87"/>
      <c r="K31" s="108"/>
    </row>
    <row r="32" spans="2:11">
      <c r="B32" s="85"/>
      <c r="C32" s="86"/>
      <c r="E32" s="46">
        <f t="shared" si="2"/>
        <v>0</v>
      </c>
      <c r="F32" s="64" t="e">
        <f>+VLOOKUP(C56,ESTANDAR!B$3:C$8,2,FALSE)</f>
        <v>#N/A</v>
      </c>
      <c r="G32" s="64" t="e">
        <f>+VLOOKUP(D56,ESTANDAR!$E$3:$F$7,2,FALSE)</f>
        <v>#N/A</v>
      </c>
      <c r="H32" s="64">
        <f t="shared" si="3"/>
        <v>0</v>
      </c>
      <c r="I32" s="65" t="e">
        <f>+VLOOKUP(F56,ESTANDAR!$H$3:$I$5,2,FALSE)</f>
        <v>#N/A</v>
      </c>
      <c r="J32" s="87"/>
      <c r="K32" s="108"/>
    </row>
    <row r="33" spans="2:11">
      <c r="B33" s="85"/>
      <c r="C33" s="86"/>
      <c r="E33" s="46">
        <f t="shared" si="2"/>
        <v>0</v>
      </c>
      <c r="F33" s="64" t="e">
        <f>+VLOOKUP(C57,ESTANDAR!B$3:C$8,2,FALSE)</f>
        <v>#N/A</v>
      </c>
      <c r="G33" s="64" t="e">
        <f>+VLOOKUP(D57,ESTANDAR!$E$3:$F$7,2,FALSE)</f>
        <v>#N/A</v>
      </c>
      <c r="H33" s="64">
        <f t="shared" si="3"/>
        <v>0</v>
      </c>
      <c r="I33" s="65" t="e">
        <f>+VLOOKUP(F57,ESTANDAR!$H$3:$I$5,2,FALSE)</f>
        <v>#N/A</v>
      </c>
      <c r="J33" s="87"/>
      <c r="K33" s="108"/>
    </row>
    <row r="34" spans="2:11">
      <c r="B34" s="85"/>
      <c r="C34" s="86"/>
      <c r="E34" s="46">
        <f t="shared" si="2"/>
        <v>0</v>
      </c>
      <c r="F34" s="64" t="e">
        <f>+VLOOKUP(C58,ESTANDAR!B$3:C$8,2,FALSE)</f>
        <v>#N/A</v>
      </c>
      <c r="G34" s="64" t="e">
        <f>+VLOOKUP(D58,ESTANDAR!$E$3:$F$7,2,FALSE)</f>
        <v>#N/A</v>
      </c>
      <c r="H34" s="64">
        <f t="shared" si="3"/>
        <v>0</v>
      </c>
      <c r="I34" s="65" t="e">
        <f>+VLOOKUP(F58,ESTANDAR!$H$3:$I$5,2,FALSE)</f>
        <v>#N/A</v>
      </c>
      <c r="J34" s="87"/>
      <c r="K34" s="108"/>
    </row>
    <row r="35" spans="2:11">
      <c r="B35" s="85"/>
      <c r="C35" s="86"/>
      <c r="E35" s="46">
        <f t="shared" si="2"/>
        <v>0</v>
      </c>
      <c r="F35" s="64" t="e">
        <f>+VLOOKUP(C59,ESTANDAR!B$3:C$8,2,FALSE)</f>
        <v>#N/A</v>
      </c>
      <c r="G35" s="64" t="e">
        <f>+VLOOKUP(D59,ESTANDAR!$E$3:$F$7,2,FALSE)</f>
        <v>#N/A</v>
      </c>
      <c r="H35" s="64">
        <f t="shared" si="3"/>
        <v>0</v>
      </c>
      <c r="I35" s="65" t="e">
        <f>+VLOOKUP(F59,ESTANDAR!$H$3:$I$5,2,FALSE)</f>
        <v>#N/A</v>
      </c>
      <c r="J35" s="87"/>
      <c r="K35" s="108"/>
    </row>
    <row r="36" spans="2:11">
      <c r="B36" s="85"/>
      <c r="C36" s="86"/>
      <c r="E36" s="46">
        <f t="shared" ref="E36" si="4">+B36</f>
        <v>0</v>
      </c>
      <c r="F36" s="64" t="e">
        <f>+VLOOKUP(C60,ESTANDAR!B$3:C$8,2,FALSE)</f>
        <v>#N/A</v>
      </c>
      <c r="G36" s="64" t="e">
        <f>+VLOOKUP(D60,ESTANDAR!$E$3:$F$7,2,FALSE)</f>
        <v>#N/A</v>
      </c>
      <c r="H36" s="64">
        <f t="shared" ref="H36" si="5">+C36</f>
        <v>0</v>
      </c>
      <c r="I36" s="65" t="e">
        <f>+VLOOKUP(F60,ESTANDAR!$H$3:$I$5,2,FALSE)</f>
        <v>#N/A</v>
      </c>
      <c r="J36" s="87"/>
      <c r="K36" s="108"/>
    </row>
    <row r="37" spans="2:11">
      <c r="C37" s="53"/>
      <c r="E37" s="46">
        <f t="shared" ref="E37:E39" si="6">+B37</f>
        <v>0</v>
      </c>
      <c r="F37" s="64" t="e">
        <f>+VLOOKUP(C61,ESTANDAR!B$3:C$8,2,FALSE)</f>
        <v>#N/A</v>
      </c>
      <c r="G37" s="64" t="e">
        <f>+VLOOKUP(D61,ESTANDAR!$E$3:$F$7,2,FALSE)</f>
        <v>#N/A</v>
      </c>
      <c r="H37" s="64">
        <f t="shared" ref="H37:H39" si="7">+C37</f>
        <v>0</v>
      </c>
      <c r="I37" s="65" t="e">
        <f>+VLOOKUP(F61,ESTANDAR!$H$3:$I$5,2,FALSE)</f>
        <v>#N/A</v>
      </c>
      <c r="J37" s="87"/>
      <c r="K37" s="108"/>
    </row>
    <row r="38" spans="2:11">
      <c r="C38" s="53"/>
      <c r="E38" s="46">
        <f t="shared" si="6"/>
        <v>0</v>
      </c>
      <c r="F38" s="64" t="e">
        <f>+VLOOKUP(C62,ESTANDAR!B$3:C$8,2,FALSE)</f>
        <v>#N/A</v>
      </c>
      <c r="G38" s="64" t="e">
        <f>+VLOOKUP(D62,ESTANDAR!$E$3:$F$7,2,FALSE)</f>
        <v>#N/A</v>
      </c>
      <c r="H38" s="64">
        <f t="shared" si="7"/>
        <v>0</v>
      </c>
      <c r="I38" s="65" t="e">
        <f>+VLOOKUP(F62,ESTANDAR!$H$3:$I$5,2,FALSE)</f>
        <v>#N/A</v>
      </c>
      <c r="J38" s="87"/>
      <c r="K38" s="108"/>
    </row>
    <row r="39" spans="2:11">
      <c r="C39" s="53"/>
      <c r="E39" s="46">
        <f t="shared" si="6"/>
        <v>0</v>
      </c>
      <c r="F39" s="64" t="e">
        <f>+VLOOKUP(C63,ESTANDAR!B$3:C$8,2,FALSE)</f>
        <v>#N/A</v>
      </c>
      <c r="G39" s="64" t="e">
        <f>+VLOOKUP(D63,ESTANDAR!$E$3:$F$7,2,FALSE)</f>
        <v>#N/A</v>
      </c>
      <c r="H39" s="64">
        <f t="shared" si="7"/>
        <v>0</v>
      </c>
      <c r="I39" s="65" t="e">
        <f>+VLOOKUP(F63,ESTANDAR!$H$3:$I$5,2,FALSE)</f>
        <v>#N/A</v>
      </c>
      <c r="J39" s="87"/>
      <c r="K39" s="108"/>
    </row>
    <row r="40" spans="2:11">
      <c r="B40" s="66" t="s">
        <v>517</v>
      </c>
      <c r="C40" s="67">
        <f>SUM(C25:C36)</f>
        <v>0</v>
      </c>
    </row>
    <row r="41" spans="2:11">
      <c r="B41" s="66"/>
      <c r="C41" s="67"/>
    </row>
    <row r="48" spans="2:11">
      <c r="C48" s="46" t="s">
        <v>489</v>
      </c>
      <c r="D48" s="46" t="s">
        <v>490</v>
      </c>
      <c r="E48" s="64" t="s">
        <v>491</v>
      </c>
      <c r="F48" s="46" t="s">
        <v>492</v>
      </c>
      <c r="G48" s="46"/>
      <c r="H48" s="68"/>
      <c r="I48" s="69"/>
    </row>
    <row r="49" spans="3:8">
      <c r="C49" s="46" t="str">
        <f>+MID(B25,10,1)</f>
        <v/>
      </c>
      <c r="D49" s="46" t="str">
        <f>+MID(B25,12,2)</f>
        <v/>
      </c>
      <c r="E49" s="64">
        <f>+C25</f>
        <v>0</v>
      </c>
      <c r="F49" s="70" t="str">
        <f>+MID(B25,15,1)</f>
        <v/>
      </c>
      <c r="G49" s="46"/>
      <c r="H49" s="68"/>
    </row>
    <row r="50" spans="3:8">
      <c r="C50" s="46" t="str">
        <f t="shared" ref="C50:C63" si="8">+MID(B26,10,1)</f>
        <v/>
      </c>
      <c r="D50" s="46" t="str">
        <f t="shared" ref="D50:D64" si="9">+MID(B26,12,2)</f>
        <v/>
      </c>
      <c r="E50" s="64">
        <f t="shared" ref="E50:E66" si="10">+C26</f>
        <v>0</v>
      </c>
      <c r="F50" s="70" t="str">
        <f t="shared" ref="F50:F66" si="11">+MID(B26,15,1)</f>
        <v/>
      </c>
      <c r="G50" s="46"/>
      <c r="H50" s="68"/>
    </row>
    <row r="51" spans="3:8">
      <c r="C51" s="46" t="str">
        <f t="shared" si="8"/>
        <v/>
      </c>
      <c r="D51" s="46" t="str">
        <f t="shared" si="9"/>
        <v/>
      </c>
      <c r="E51" s="64">
        <f t="shared" si="10"/>
        <v>0</v>
      </c>
      <c r="F51" s="70" t="str">
        <f t="shared" si="11"/>
        <v/>
      </c>
      <c r="G51" s="46"/>
    </row>
    <row r="52" spans="3:8">
      <c r="C52" s="46" t="str">
        <f t="shared" si="8"/>
        <v/>
      </c>
      <c r="D52" s="46" t="str">
        <f t="shared" si="9"/>
        <v/>
      </c>
      <c r="E52" s="64">
        <f t="shared" si="10"/>
        <v>0</v>
      </c>
      <c r="F52" s="70" t="str">
        <f t="shared" si="11"/>
        <v/>
      </c>
      <c r="G52" s="46"/>
    </row>
    <row r="53" spans="3:8">
      <c r="C53" s="46" t="str">
        <f t="shared" si="8"/>
        <v/>
      </c>
      <c r="D53" s="46" t="str">
        <f t="shared" si="9"/>
        <v/>
      </c>
      <c r="E53" s="64">
        <f t="shared" si="10"/>
        <v>0</v>
      </c>
      <c r="F53" s="70" t="str">
        <f t="shared" si="11"/>
        <v/>
      </c>
      <c r="G53" s="46"/>
    </row>
    <row r="54" spans="3:8">
      <c r="C54" s="46" t="str">
        <f t="shared" si="8"/>
        <v/>
      </c>
      <c r="D54" s="46" t="str">
        <f t="shared" si="9"/>
        <v/>
      </c>
      <c r="E54" s="64">
        <f t="shared" si="10"/>
        <v>0</v>
      </c>
      <c r="F54" s="70" t="str">
        <f t="shared" si="11"/>
        <v/>
      </c>
      <c r="G54" s="46"/>
    </row>
    <row r="55" spans="3:8">
      <c r="C55" s="46" t="str">
        <f t="shared" si="8"/>
        <v/>
      </c>
      <c r="D55" s="46" t="str">
        <f t="shared" si="9"/>
        <v/>
      </c>
      <c r="E55" s="64">
        <f t="shared" si="10"/>
        <v>0</v>
      </c>
      <c r="F55" s="70" t="str">
        <f t="shared" si="11"/>
        <v/>
      </c>
      <c r="G55" s="46"/>
    </row>
    <row r="56" spans="3:8">
      <c r="C56" s="46" t="str">
        <f t="shared" si="8"/>
        <v/>
      </c>
      <c r="D56" s="46" t="str">
        <f t="shared" si="9"/>
        <v/>
      </c>
      <c r="E56" s="64">
        <f t="shared" si="10"/>
        <v>0</v>
      </c>
      <c r="F56" s="70" t="str">
        <f t="shared" si="11"/>
        <v/>
      </c>
      <c r="G56" s="46"/>
    </row>
    <row r="57" spans="3:8">
      <c r="C57" s="46" t="str">
        <f t="shared" si="8"/>
        <v/>
      </c>
      <c r="D57" s="46" t="str">
        <f t="shared" si="9"/>
        <v/>
      </c>
      <c r="E57" s="64">
        <f t="shared" si="10"/>
        <v>0</v>
      </c>
      <c r="F57" s="70" t="str">
        <f t="shared" si="11"/>
        <v/>
      </c>
      <c r="G57" s="46"/>
    </row>
    <row r="58" spans="3:8">
      <c r="C58" s="46" t="str">
        <f t="shared" si="8"/>
        <v/>
      </c>
      <c r="D58" s="46" t="str">
        <f t="shared" si="9"/>
        <v/>
      </c>
      <c r="E58" s="64">
        <f t="shared" si="10"/>
        <v>0</v>
      </c>
      <c r="F58" s="70" t="str">
        <f t="shared" si="11"/>
        <v/>
      </c>
      <c r="G58" s="46"/>
    </row>
    <row r="59" spans="3:8">
      <c r="C59" s="46" t="str">
        <f t="shared" si="8"/>
        <v/>
      </c>
      <c r="D59" s="46" t="str">
        <f t="shared" si="9"/>
        <v/>
      </c>
      <c r="E59" s="64">
        <f t="shared" si="10"/>
        <v>0</v>
      </c>
      <c r="F59" s="70" t="str">
        <f t="shared" si="11"/>
        <v/>
      </c>
      <c r="G59" s="46"/>
    </row>
    <row r="60" spans="3:8">
      <c r="C60" s="46" t="str">
        <f t="shared" si="8"/>
        <v/>
      </c>
      <c r="D60" s="46" t="str">
        <f t="shared" si="9"/>
        <v/>
      </c>
      <c r="E60" s="64">
        <f t="shared" si="10"/>
        <v>0</v>
      </c>
      <c r="F60" s="70" t="str">
        <f t="shared" si="11"/>
        <v/>
      </c>
      <c r="G60" s="46"/>
    </row>
    <row r="61" spans="3:8">
      <c r="C61" s="46" t="str">
        <f t="shared" si="8"/>
        <v/>
      </c>
      <c r="D61" s="46" t="str">
        <f t="shared" si="9"/>
        <v/>
      </c>
      <c r="E61" s="64">
        <f t="shared" si="10"/>
        <v>0</v>
      </c>
      <c r="F61" s="70" t="str">
        <f t="shared" si="11"/>
        <v/>
      </c>
      <c r="G61" s="46"/>
    </row>
    <row r="62" spans="3:8">
      <c r="C62" s="46" t="str">
        <f t="shared" si="8"/>
        <v/>
      </c>
      <c r="D62" s="46" t="str">
        <f t="shared" si="9"/>
        <v/>
      </c>
      <c r="E62" s="64">
        <f t="shared" si="10"/>
        <v>0</v>
      </c>
      <c r="F62" s="70" t="str">
        <f t="shared" si="11"/>
        <v/>
      </c>
      <c r="G62" s="46"/>
    </row>
    <row r="63" spans="3:8">
      <c r="C63" s="46" t="str">
        <f t="shared" si="8"/>
        <v/>
      </c>
      <c r="D63" s="46" t="str">
        <f t="shared" si="9"/>
        <v/>
      </c>
      <c r="E63" s="64">
        <f t="shared" si="10"/>
        <v>0</v>
      </c>
      <c r="F63" s="70" t="str">
        <f t="shared" si="11"/>
        <v/>
      </c>
      <c r="G63" s="46"/>
    </row>
    <row r="64" spans="3:8">
      <c r="C64" s="46" t="str">
        <f t="shared" ref="C64:C66" si="12">+MID(B40,9,1)</f>
        <v>a</v>
      </c>
      <c r="D64" s="46" t="str">
        <f t="shared" si="9"/>
        <v/>
      </c>
      <c r="E64" s="64">
        <f t="shared" si="10"/>
        <v>0</v>
      </c>
      <c r="F64" s="70" t="str">
        <f t="shared" si="11"/>
        <v/>
      </c>
      <c r="G64" s="46"/>
    </row>
    <row r="65" spans="3:7">
      <c r="C65" s="46" t="str">
        <f t="shared" si="12"/>
        <v/>
      </c>
      <c r="D65" s="46" t="str">
        <f t="shared" ref="D65:D66" si="13">+MID(B41,11,2)</f>
        <v/>
      </c>
      <c r="E65" s="64">
        <f t="shared" si="10"/>
        <v>0</v>
      </c>
      <c r="F65" s="70" t="str">
        <f t="shared" si="11"/>
        <v/>
      </c>
    </row>
    <row r="66" spans="3:7">
      <c r="C66" s="46" t="str">
        <f t="shared" si="12"/>
        <v/>
      </c>
      <c r="D66" s="46" t="str">
        <f t="shared" si="13"/>
        <v/>
      </c>
      <c r="E66" s="64">
        <f t="shared" si="10"/>
        <v>0</v>
      </c>
      <c r="F66" s="70" t="str">
        <f t="shared" si="11"/>
        <v/>
      </c>
    </row>
    <row r="67" spans="3:7">
      <c r="E67" s="64"/>
      <c r="F67" s="70"/>
    </row>
    <row r="68" spans="3:7">
      <c r="E68" s="64"/>
      <c r="F68" s="70"/>
    </row>
    <row r="69" spans="3:7">
      <c r="E69" s="64"/>
      <c r="F69" s="70"/>
    </row>
    <row r="70" spans="3:7">
      <c r="G70" s="46"/>
    </row>
    <row r="71" spans="3:7">
      <c r="G71" s="46"/>
    </row>
    <row r="72" spans="3:7">
      <c r="G72" s="46"/>
    </row>
    <row r="73" spans="3:7">
      <c r="G73" s="46"/>
    </row>
    <row r="74" spans="3:7">
      <c r="G74" s="46"/>
    </row>
    <row r="75" spans="3:7">
      <c r="G75" s="46"/>
    </row>
    <row r="76" spans="3:7">
      <c r="G76" s="46"/>
    </row>
    <row r="77" spans="3:7">
      <c r="G77" s="46"/>
    </row>
    <row r="78" spans="3:7">
      <c r="G78" s="46"/>
    </row>
    <row r="79" spans="3:7">
      <c r="G79" s="46"/>
    </row>
    <row r="80" spans="3:7">
      <c r="G80" s="46"/>
    </row>
    <row r="81" spans="7:7">
      <c r="G81" s="46"/>
    </row>
    <row r="82" spans="7:7">
      <c r="G82" s="46"/>
    </row>
    <row r="83" spans="7:7">
      <c r="G83" s="46"/>
    </row>
    <row r="84" spans="7:7">
      <c r="G84" s="46"/>
    </row>
    <row r="85" spans="7:7">
      <c r="G85" s="46"/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T343"/>
  <sheetViews>
    <sheetView topLeftCell="B1" workbookViewId="0">
      <pane ySplit="1" topLeftCell="A2" activePane="bottomLeft" state="frozen"/>
      <selection activeCell="F6" sqref="F6:G200"/>
      <selection pane="bottomLeft" activeCell="E49" sqref="E49"/>
    </sheetView>
  </sheetViews>
  <sheetFormatPr defaultColWidth="11.42578125" defaultRowHeight="15"/>
  <cols>
    <col min="1" max="1" width="27.28515625" style="79" customWidth="1"/>
    <col min="2" max="2" width="26.140625" style="79" customWidth="1"/>
    <col min="3" max="3" width="8.140625" style="79" customWidth="1"/>
    <col min="4" max="4" width="8" style="79" customWidth="1"/>
    <col min="5" max="5" width="33.28515625" style="79" customWidth="1"/>
    <col min="6" max="6" width="31.5703125" style="79" customWidth="1"/>
    <col min="7" max="7" width="25.7109375" style="79" customWidth="1"/>
    <col min="8" max="8" width="12" style="79" customWidth="1"/>
    <col min="9" max="9" width="255.7109375" style="79" customWidth="1"/>
    <col min="10" max="10" width="33.85546875" style="79" bestFit="1" customWidth="1"/>
    <col min="11" max="11" width="18.42578125" style="79" bestFit="1" customWidth="1"/>
    <col min="12" max="12" width="26.5703125" style="79" customWidth="1"/>
    <col min="13" max="13" width="17.140625" style="79" customWidth="1"/>
    <col min="14" max="14" width="17.7109375" style="79" customWidth="1"/>
    <col min="15" max="15" width="12.28515625" style="105" customWidth="1"/>
    <col min="16" max="16" width="44" style="79" customWidth="1"/>
    <col min="17" max="17" width="17" style="79" customWidth="1"/>
    <col min="18" max="18" width="22" style="79" customWidth="1"/>
    <col min="19" max="19" width="13.85546875" style="79" bestFit="1" customWidth="1"/>
    <col min="20" max="16384" width="11.42578125" style="79"/>
  </cols>
  <sheetData>
    <row r="1" spans="1:20" s="14" customFormat="1">
      <c r="A1" s="14" t="s">
        <v>525</v>
      </c>
      <c r="B1" s="14" t="s">
        <v>526</v>
      </c>
      <c r="C1" s="14" t="s">
        <v>291</v>
      </c>
      <c r="D1" s="14" t="s">
        <v>527</v>
      </c>
      <c r="E1" s="14" t="s">
        <v>528</v>
      </c>
      <c r="F1" s="14" t="s">
        <v>529</v>
      </c>
      <c r="G1" s="14" t="s">
        <v>530</v>
      </c>
      <c r="H1" s="14" t="s">
        <v>531</v>
      </c>
      <c r="I1" s="14" t="s">
        <v>532</v>
      </c>
      <c r="J1" s="14" t="s">
        <v>533</v>
      </c>
      <c r="K1" s="14" t="s">
        <v>534</v>
      </c>
      <c r="L1" s="14" t="s">
        <v>535</v>
      </c>
      <c r="M1" s="14" t="s">
        <v>290</v>
      </c>
      <c r="N1" s="14" t="s">
        <v>536</v>
      </c>
      <c r="O1" s="102" t="s">
        <v>537</v>
      </c>
      <c r="P1" s="14" t="s">
        <v>538</v>
      </c>
      <c r="Q1" s="14" t="s">
        <v>531</v>
      </c>
      <c r="R1" s="14" t="s">
        <v>532</v>
      </c>
      <c r="S1" s="14" t="s">
        <v>539</v>
      </c>
    </row>
    <row r="2" spans="1:20">
      <c r="A2" s="79" t="s">
        <v>540</v>
      </c>
      <c r="B2" s="79" t="s">
        <v>541</v>
      </c>
      <c r="C2" s="79" t="s">
        <v>276</v>
      </c>
      <c r="D2" s="79" t="s">
        <v>542</v>
      </c>
      <c r="E2" s="79" t="s">
        <v>543</v>
      </c>
      <c r="F2" s="79" t="s">
        <v>543</v>
      </c>
      <c r="G2" s="79" t="s">
        <v>544</v>
      </c>
      <c r="H2" s="79">
        <v>3174348743</v>
      </c>
      <c r="I2" s="152" t="s">
        <v>1408</v>
      </c>
      <c r="J2" s="79" t="s">
        <v>545</v>
      </c>
      <c r="K2" s="79">
        <v>900426895</v>
      </c>
      <c r="L2" s="79" t="s">
        <v>546</v>
      </c>
      <c r="M2" s="79" t="s">
        <v>547</v>
      </c>
      <c r="N2" s="79" t="s">
        <v>548</v>
      </c>
      <c r="O2" s="103"/>
      <c r="P2" s="79" t="s">
        <v>544</v>
      </c>
      <c r="R2" s="104"/>
      <c r="T2" s="79">
        <f>+VLOOKUP(K2,[2]DATOS!$N$1:$N$1259,1,FALSE)</f>
        <v>900426895</v>
      </c>
    </row>
    <row r="3" spans="1:20">
      <c r="A3" s="79" t="s">
        <v>540</v>
      </c>
      <c r="B3" s="79" t="s">
        <v>541</v>
      </c>
      <c r="C3" s="79" t="s">
        <v>276</v>
      </c>
      <c r="D3" s="79" t="s">
        <v>542</v>
      </c>
      <c r="E3" s="79" t="s">
        <v>277</v>
      </c>
      <c r="F3" s="79" t="s">
        <v>277</v>
      </c>
      <c r="G3" s="79" t="s">
        <v>550</v>
      </c>
      <c r="H3" s="79">
        <v>3102267187</v>
      </c>
      <c r="I3" s="104" t="s">
        <v>1282</v>
      </c>
      <c r="J3" s="79" t="s">
        <v>545</v>
      </c>
      <c r="K3" s="79">
        <v>900481864</v>
      </c>
      <c r="L3" s="79" t="s">
        <v>551</v>
      </c>
      <c r="M3" s="79" t="s">
        <v>552</v>
      </c>
      <c r="N3" s="79" t="s">
        <v>553</v>
      </c>
      <c r="O3" s="103"/>
      <c r="P3" s="79" t="s">
        <v>554</v>
      </c>
      <c r="R3" s="104"/>
      <c r="T3" s="79" t="e">
        <f>+VLOOKUP(K3,[2]DATOS!$N$1:$N$1259,1,FALSE)</f>
        <v>#N/A</v>
      </c>
    </row>
    <row r="4" spans="1:20">
      <c r="A4" s="79" t="s">
        <v>540</v>
      </c>
      <c r="B4" s="79" t="s">
        <v>541</v>
      </c>
      <c r="C4" s="79" t="s">
        <v>276</v>
      </c>
      <c r="D4" s="79" t="s">
        <v>542</v>
      </c>
      <c r="E4" s="79" t="s">
        <v>192</v>
      </c>
      <c r="F4" s="79" t="s">
        <v>192</v>
      </c>
      <c r="G4" s="79" t="s">
        <v>555</v>
      </c>
      <c r="H4" s="79" t="s">
        <v>556</v>
      </c>
      <c r="I4" s="104" t="s">
        <v>1283</v>
      </c>
      <c r="J4" s="79" t="s">
        <v>557</v>
      </c>
      <c r="K4" s="79">
        <v>900500702</v>
      </c>
      <c r="L4" s="79" t="s">
        <v>551</v>
      </c>
      <c r="M4" s="79" t="s">
        <v>552</v>
      </c>
      <c r="N4" s="79" t="s">
        <v>553</v>
      </c>
      <c r="O4" s="103"/>
      <c r="P4" s="79" t="s">
        <v>558</v>
      </c>
      <c r="R4" s="104"/>
      <c r="T4" s="79">
        <f>+VLOOKUP(K4,[2]DATOS!$N$1:$N$1259,1,FALSE)</f>
        <v>900500702</v>
      </c>
    </row>
    <row r="5" spans="1:20">
      <c r="A5" s="79" t="s">
        <v>540</v>
      </c>
      <c r="B5" s="79" t="s">
        <v>541</v>
      </c>
      <c r="C5" s="79" t="s">
        <v>276</v>
      </c>
      <c r="D5" s="79" t="s">
        <v>542</v>
      </c>
      <c r="E5" s="79" t="s">
        <v>187</v>
      </c>
      <c r="F5" s="79" t="s">
        <v>187</v>
      </c>
      <c r="G5" s="79" t="s">
        <v>559</v>
      </c>
      <c r="H5" s="79">
        <v>3102353730</v>
      </c>
      <c r="I5" s="104" t="s">
        <v>1395</v>
      </c>
      <c r="J5" s="79" t="s">
        <v>557</v>
      </c>
      <c r="K5" s="79">
        <v>900695615</v>
      </c>
      <c r="L5" s="79" t="s">
        <v>551</v>
      </c>
      <c r="M5" s="79" t="s">
        <v>560</v>
      </c>
      <c r="N5" s="79" t="s">
        <v>553</v>
      </c>
      <c r="O5" s="103"/>
      <c r="P5" s="79" t="s">
        <v>561</v>
      </c>
      <c r="R5" s="104"/>
      <c r="T5" s="79">
        <f>+VLOOKUP(K5,[2]DATOS!$N$1:$N$1259,1,FALSE)</f>
        <v>900695615</v>
      </c>
    </row>
    <row r="6" spans="1:20">
      <c r="A6" s="79" t="s">
        <v>540</v>
      </c>
      <c r="B6" s="79" t="s">
        <v>541</v>
      </c>
      <c r="C6" s="79" t="s">
        <v>276</v>
      </c>
      <c r="D6" s="79" t="s">
        <v>542</v>
      </c>
      <c r="E6" s="79" t="s">
        <v>103</v>
      </c>
      <c r="F6" s="79" t="s">
        <v>562</v>
      </c>
      <c r="G6" s="79" t="s">
        <v>563</v>
      </c>
      <c r="H6" s="79">
        <v>3202301002</v>
      </c>
      <c r="I6" s="104" t="s">
        <v>1409</v>
      </c>
      <c r="J6" s="79" t="s">
        <v>557</v>
      </c>
      <c r="K6" s="79">
        <v>900425597</v>
      </c>
      <c r="L6" s="79" t="s">
        <v>546</v>
      </c>
      <c r="M6" s="79" t="s">
        <v>564</v>
      </c>
      <c r="N6" s="79" t="s">
        <v>548</v>
      </c>
      <c r="O6" s="103"/>
      <c r="P6" s="79" t="s">
        <v>565</v>
      </c>
      <c r="R6" s="104"/>
      <c r="T6" s="79">
        <f>+VLOOKUP(K6,[2]DATOS!$N$1:$N$1259,1,FALSE)</f>
        <v>900425597</v>
      </c>
    </row>
    <row r="7" spans="1:20">
      <c r="A7" s="79" t="s">
        <v>540</v>
      </c>
      <c r="B7" s="79" t="s">
        <v>541</v>
      </c>
      <c r="C7" s="79" t="s">
        <v>276</v>
      </c>
      <c r="D7" s="79" t="s">
        <v>542</v>
      </c>
      <c r="E7" s="79" t="s">
        <v>185</v>
      </c>
      <c r="F7" s="79" t="s">
        <v>185</v>
      </c>
      <c r="G7" s="79" t="s">
        <v>566</v>
      </c>
      <c r="H7" s="79" t="s">
        <v>567</v>
      </c>
      <c r="I7" s="104" t="s">
        <v>1284</v>
      </c>
      <c r="J7" s="79" t="s">
        <v>545</v>
      </c>
      <c r="K7" s="106">
        <v>900599349</v>
      </c>
      <c r="L7" s="79" t="s">
        <v>551</v>
      </c>
      <c r="M7" s="79" t="s">
        <v>568</v>
      </c>
      <c r="N7" s="79" t="s">
        <v>553</v>
      </c>
      <c r="O7" s="103"/>
      <c r="P7" s="79" t="s">
        <v>569</v>
      </c>
      <c r="R7" s="104"/>
      <c r="T7" s="79">
        <f>+VLOOKUP(K7,[2]DATOS!$N$1:$N$1259,1,FALSE)</f>
        <v>900599349</v>
      </c>
    </row>
    <row r="8" spans="1:20">
      <c r="A8" s="79" t="s">
        <v>540</v>
      </c>
      <c r="B8" s="79" t="s">
        <v>541</v>
      </c>
      <c r="C8" s="79" t="s">
        <v>276</v>
      </c>
      <c r="D8" s="79" t="s">
        <v>542</v>
      </c>
      <c r="E8" s="79" t="s">
        <v>102</v>
      </c>
      <c r="F8" s="79" t="s">
        <v>570</v>
      </c>
      <c r="G8" s="79" t="s">
        <v>571</v>
      </c>
      <c r="H8" s="79" t="s">
        <v>572</v>
      </c>
      <c r="I8" s="104" t="s">
        <v>1410</v>
      </c>
      <c r="J8" s="79" t="s">
        <v>557</v>
      </c>
      <c r="K8" s="79">
        <v>2907207</v>
      </c>
      <c r="L8" s="79" t="s">
        <v>546</v>
      </c>
      <c r="M8" s="79" t="s">
        <v>547</v>
      </c>
      <c r="N8" s="79" t="s">
        <v>548</v>
      </c>
      <c r="O8" s="103"/>
      <c r="P8" s="79" t="s">
        <v>573</v>
      </c>
      <c r="R8" s="104"/>
      <c r="T8" s="79">
        <f>+VLOOKUP(K8,[2]DATOS!$N$1:$N$1259,1,FALSE)</f>
        <v>2907207</v>
      </c>
    </row>
    <row r="9" spans="1:20">
      <c r="A9" s="79" t="s">
        <v>540</v>
      </c>
      <c r="B9" s="79" t="s">
        <v>541</v>
      </c>
      <c r="C9" s="79" t="s">
        <v>276</v>
      </c>
      <c r="D9" s="79" t="s">
        <v>542</v>
      </c>
      <c r="E9" s="79" t="s">
        <v>260</v>
      </c>
      <c r="F9" s="79" t="s">
        <v>260</v>
      </c>
      <c r="G9" s="79" t="s">
        <v>574</v>
      </c>
      <c r="H9" s="79" t="s">
        <v>575</v>
      </c>
      <c r="I9" s="104" t="s">
        <v>1285</v>
      </c>
      <c r="J9" s="79" t="s">
        <v>557</v>
      </c>
      <c r="K9" s="79">
        <v>900400965</v>
      </c>
      <c r="L9" s="79" t="s">
        <v>576</v>
      </c>
      <c r="M9" s="79" t="s">
        <v>577</v>
      </c>
      <c r="N9" s="79" t="s">
        <v>553</v>
      </c>
      <c r="O9" s="103"/>
      <c r="P9" s="79" t="s">
        <v>578</v>
      </c>
      <c r="R9" s="104"/>
      <c r="T9" s="79">
        <f>+VLOOKUP(K9,[2]DATOS!$N$1:$N$1259,1,FALSE)</f>
        <v>900400965</v>
      </c>
    </row>
    <row r="10" spans="1:20">
      <c r="A10" s="79" t="s">
        <v>540</v>
      </c>
      <c r="B10" s="79" t="s">
        <v>541</v>
      </c>
      <c r="C10" s="79" t="s">
        <v>276</v>
      </c>
      <c r="D10" s="79" t="s">
        <v>542</v>
      </c>
      <c r="E10" s="79" t="s">
        <v>579</v>
      </c>
      <c r="F10" s="79" t="s">
        <v>580</v>
      </c>
      <c r="G10" s="79" t="s">
        <v>581</v>
      </c>
      <c r="H10" s="79" t="s">
        <v>582</v>
      </c>
      <c r="I10" s="104" t="s">
        <v>1286</v>
      </c>
      <c r="J10" s="79" t="s">
        <v>557</v>
      </c>
      <c r="K10" s="79">
        <v>19291768</v>
      </c>
      <c r="L10" s="79" t="s">
        <v>583</v>
      </c>
      <c r="M10" s="79" t="s">
        <v>584</v>
      </c>
      <c r="N10" s="79" t="s">
        <v>553</v>
      </c>
      <c r="O10" s="103"/>
      <c r="P10" s="79" t="s">
        <v>585</v>
      </c>
      <c r="R10" s="104"/>
      <c r="T10" s="79">
        <f>+VLOOKUP(K10,[2]DATOS!$N$1:$N$1259,1,FALSE)</f>
        <v>19291768</v>
      </c>
    </row>
    <row r="11" spans="1:20">
      <c r="A11" s="79" t="s">
        <v>540</v>
      </c>
      <c r="B11" s="79" t="s">
        <v>541</v>
      </c>
      <c r="C11" s="79" t="s">
        <v>276</v>
      </c>
      <c r="D11" s="79" t="s">
        <v>542</v>
      </c>
      <c r="E11" s="79" t="s">
        <v>190</v>
      </c>
      <c r="F11" s="79" t="s">
        <v>586</v>
      </c>
      <c r="G11" s="79" t="s">
        <v>587</v>
      </c>
      <c r="H11" s="79" t="s">
        <v>588</v>
      </c>
      <c r="I11" s="104" t="s">
        <v>1287</v>
      </c>
      <c r="J11" s="79" t="s">
        <v>545</v>
      </c>
      <c r="K11" s="79">
        <v>79204832</v>
      </c>
      <c r="L11" s="79" t="s">
        <v>551</v>
      </c>
      <c r="M11" s="79" t="s">
        <v>589</v>
      </c>
      <c r="N11" s="79" t="s">
        <v>553</v>
      </c>
      <c r="O11" s="103"/>
      <c r="P11" s="79" t="s">
        <v>590</v>
      </c>
      <c r="R11" s="104"/>
      <c r="T11" s="79">
        <f>+VLOOKUP(K11,[2]DATOS!$N$1:$N$1259,1,FALSE)</f>
        <v>79204832</v>
      </c>
    </row>
    <row r="12" spans="1:20">
      <c r="A12" s="79" t="s">
        <v>540</v>
      </c>
      <c r="B12" s="79" t="s">
        <v>541</v>
      </c>
      <c r="C12" s="79" t="s">
        <v>276</v>
      </c>
      <c r="D12" s="79" t="s">
        <v>542</v>
      </c>
      <c r="E12" s="79" t="s">
        <v>336</v>
      </c>
      <c r="F12" s="79" t="s">
        <v>336</v>
      </c>
      <c r="G12" s="79" t="s">
        <v>591</v>
      </c>
      <c r="H12" s="79" t="s">
        <v>592</v>
      </c>
      <c r="I12" s="104" t="s">
        <v>1411</v>
      </c>
      <c r="J12" s="79" t="s">
        <v>545</v>
      </c>
      <c r="K12" s="79">
        <v>900337966</v>
      </c>
      <c r="L12" s="79" t="s">
        <v>593</v>
      </c>
      <c r="M12" s="79" t="s">
        <v>594</v>
      </c>
      <c r="N12" s="79" t="s">
        <v>553</v>
      </c>
      <c r="O12" s="103"/>
      <c r="P12" s="79" t="s">
        <v>591</v>
      </c>
      <c r="T12" s="79" t="e">
        <f>+VLOOKUP(K12,[2]DATOS!$N$1:$N$1259,1,FALSE)</f>
        <v>#N/A</v>
      </c>
    </row>
    <row r="13" spans="1:20">
      <c r="A13" s="79" t="s">
        <v>540</v>
      </c>
      <c r="B13" s="79" t="s">
        <v>541</v>
      </c>
      <c r="C13" s="79" t="s">
        <v>276</v>
      </c>
      <c r="D13" s="79" t="s">
        <v>542</v>
      </c>
      <c r="E13" s="79" t="s">
        <v>252</v>
      </c>
      <c r="F13" s="79" t="s">
        <v>252</v>
      </c>
      <c r="G13" s="79" t="s">
        <v>595</v>
      </c>
      <c r="H13" s="79" t="s">
        <v>596</v>
      </c>
      <c r="I13" s="104" t="s">
        <v>1406</v>
      </c>
      <c r="J13" s="79" t="s">
        <v>557</v>
      </c>
      <c r="K13" s="79">
        <v>79487375</v>
      </c>
      <c r="L13" s="79" t="s">
        <v>597</v>
      </c>
      <c r="M13" s="79" t="s">
        <v>598</v>
      </c>
      <c r="N13" s="79" t="s">
        <v>553</v>
      </c>
      <c r="O13" s="103"/>
      <c r="P13" s="79" t="s">
        <v>595</v>
      </c>
      <c r="R13" s="104"/>
      <c r="T13" s="79">
        <f>+VLOOKUP(K13,[2]DATOS!$N$1:$N$1259,1,FALSE)</f>
        <v>79487375</v>
      </c>
    </row>
    <row r="14" spans="1:20">
      <c r="A14" s="79" t="s">
        <v>540</v>
      </c>
      <c r="B14" s="79" t="s">
        <v>541</v>
      </c>
      <c r="C14" s="79" t="s">
        <v>276</v>
      </c>
      <c r="D14" s="79" t="s">
        <v>542</v>
      </c>
      <c r="E14" s="79" t="s">
        <v>99</v>
      </c>
      <c r="F14" s="79" t="s">
        <v>99</v>
      </c>
      <c r="G14" s="79" t="s">
        <v>599</v>
      </c>
      <c r="H14" s="79" t="s">
        <v>600</v>
      </c>
      <c r="I14" s="104" t="s">
        <v>1404</v>
      </c>
      <c r="J14" s="79" t="s">
        <v>381</v>
      </c>
      <c r="K14" s="79">
        <v>900334447</v>
      </c>
      <c r="L14" s="79" t="s">
        <v>601</v>
      </c>
      <c r="M14" s="79" t="s">
        <v>602</v>
      </c>
      <c r="N14" s="79" t="s">
        <v>603</v>
      </c>
      <c r="O14" s="103"/>
      <c r="P14" s="79" t="s">
        <v>604</v>
      </c>
      <c r="R14" s="104"/>
      <c r="T14" s="79">
        <f>+VLOOKUP(K14,[2]DATOS!$N$1:$N$1259,1,FALSE)</f>
        <v>900334447</v>
      </c>
    </row>
    <row r="15" spans="1:20">
      <c r="A15" s="79" t="s">
        <v>540</v>
      </c>
      <c r="B15" s="79" t="s">
        <v>541</v>
      </c>
      <c r="C15" s="79" t="s">
        <v>276</v>
      </c>
      <c r="D15" s="79" t="s">
        <v>542</v>
      </c>
      <c r="E15" s="79" t="s">
        <v>605</v>
      </c>
      <c r="F15" s="79" t="s">
        <v>605</v>
      </c>
      <c r="G15" s="79" t="s">
        <v>606</v>
      </c>
      <c r="H15" s="79">
        <v>3176467281</v>
      </c>
      <c r="I15" s="104" t="s">
        <v>1288</v>
      </c>
      <c r="J15" s="79" t="s">
        <v>557</v>
      </c>
      <c r="K15" s="79">
        <v>900367920</v>
      </c>
      <c r="L15" s="79" t="s">
        <v>607</v>
      </c>
      <c r="M15" s="79" t="s">
        <v>184</v>
      </c>
      <c r="N15" s="79" t="s">
        <v>553</v>
      </c>
      <c r="O15" s="103"/>
      <c r="P15" s="79" t="s">
        <v>608</v>
      </c>
      <c r="R15" s="104"/>
      <c r="T15" s="79">
        <f>+VLOOKUP(K15,[2]DATOS!$N$1:$N$1259,1,FALSE)</f>
        <v>900367920</v>
      </c>
    </row>
    <row r="16" spans="1:20">
      <c r="A16" s="79" t="s">
        <v>540</v>
      </c>
      <c r="B16" s="79" t="s">
        <v>541</v>
      </c>
      <c r="C16" s="79" t="s">
        <v>276</v>
      </c>
      <c r="D16" s="79" t="s">
        <v>542</v>
      </c>
      <c r="E16" s="79" t="s">
        <v>609</v>
      </c>
      <c r="F16" s="79" t="s">
        <v>609</v>
      </c>
      <c r="G16" s="79" t="s">
        <v>610</v>
      </c>
      <c r="H16" s="79">
        <v>3132971288</v>
      </c>
      <c r="I16" s="104" t="s">
        <v>1289</v>
      </c>
      <c r="J16" s="79" t="s">
        <v>557</v>
      </c>
      <c r="K16" s="79">
        <v>60345082</v>
      </c>
      <c r="L16" s="79" t="s">
        <v>611</v>
      </c>
      <c r="M16" s="79" t="s">
        <v>612</v>
      </c>
      <c r="N16" s="79" t="s">
        <v>553</v>
      </c>
      <c r="O16" s="103"/>
      <c r="P16" s="79" t="s">
        <v>610</v>
      </c>
      <c r="R16" s="104"/>
      <c r="T16" s="79">
        <f>+VLOOKUP(K16,[2]DATOS!$N$1:$N$1259,1,FALSE)</f>
        <v>60345082</v>
      </c>
    </row>
    <row r="17" spans="1:20">
      <c r="A17" s="79" t="s">
        <v>540</v>
      </c>
      <c r="C17" s="79" t="s">
        <v>276</v>
      </c>
      <c r="D17" s="79" t="s">
        <v>613</v>
      </c>
      <c r="E17" s="79" t="s">
        <v>74</v>
      </c>
      <c r="F17" s="79" t="s">
        <v>614</v>
      </c>
      <c r="G17" s="79" t="s">
        <v>615</v>
      </c>
      <c r="H17" s="79">
        <v>3203453437</v>
      </c>
      <c r="I17" s="104" t="s">
        <v>1290</v>
      </c>
      <c r="J17" s="79" t="s">
        <v>557</v>
      </c>
      <c r="K17" s="79">
        <v>18184960</v>
      </c>
      <c r="L17" s="79" t="s">
        <v>616</v>
      </c>
      <c r="M17" s="79" t="s">
        <v>617</v>
      </c>
      <c r="N17" s="79" t="s">
        <v>618</v>
      </c>
      <c r="O17" s="103"/>
      <c r="P17" s="79" t="s">
        <v>619</v>
      </c>
      <c r="R17" s="104"/>
      <c r="T17" s="79">
        <f>+VLOOKUP(K17,[2]DATOS!$N$1:$N$1259,1,FALSE)</f>
        <v>18184960</v>
      </c>
    </row>
    <row r="18" spans="1:20">
      <c r="A18" s="79" t="s">
        <v>540</v>
      </c>
      <c r="C18" s="79" t="s">
        <v>276</v>
      </c>
      <c r="D18" s="79" t="s">
        <v>613</v>
      </c>
      <c r="E18" s="79" t="s">
        <v>211</v>
      </c>
      <c r="F18" s="79" t="s">
        <v>621</v>
      </c>
      <c r="G18" s="79" t="s">
        <v>622</v>
      </c>
      <c r="H18" s="79" t="s">
        <v>623</v>
      </c>
      <c r="I18" s="104" t="s">
        <v>1291</v>
      </c>
      <c r="J18" s="79" t="s">
        <v>545</v>
      </c>
      <c r="K18" s="79">
        <v>1072648809</v>
      </c>
      <c r="L18" s="79" t="s">
        <v>624</v>
      </c>
      <c r="M18" s="79" t="s">
        <v>625</v>
      </c>
      <c r="N18" s="79" t="s">
        <v>626</v>
      </c>
      <c r="O18" s="103"/>
      <c r="P18" s="79" t="s">
        <v>627</v>
      </c>
      <c r="R18" s="104"/>
      <c r="T18" s="79">
        <f>+VLOOKUP(K18,[2]DATOS!$N$1:$N$1259,1,FALSE)</f>
        <v>1072648809</v>
      </c>
    </row>
    <row r="19" spans="1:20">
      <c r="A19" s="79" t="s">
        <v>540</v>
      </c>
      <c r="C19" s="79" t="s">
        <v>276</v>
      </c>
      <c r="D19" s="79" t="s">
        <v>613</v>
      </c>
      <c r="E19" s="79" t="s">
        <v>212</v>
      </c>
      <c r="F19" s="79" t="s">
        <v>628</v>
      </c>
      <c r="G19" s="79" t="s">
        <v>629</v>
      </c>
      <c r="H19" s="79" t="s">
        <v>630</v>
      </c>
      <c r="I19" s="104" t="s">
        <v>1292</v>
      </c>
      <c r="J19" s="79" t="s">
        <v>557</v>
      </c>
      <c r="K19" s="79">
        <v>4520699</v>
      </c>
      <c r="L19" s="79" t="s">
        <v>631</v>
      </c>
      <c r="M19" s="79" t="s">
        <v>632</v>
      </c>
      <c r="N19" s="79" t="s">
        <v>626</v>
      </c>
      <c r="O19" s="103"/>
      <c r="P19" s="79" t="s">
        <v>633</v>
      </c>
      <c r="R19" s="104"/>
      <c r="T19" s="79" t="e">
        <f>+VLOOKUP(K19,[2]DATOS!$N$1:$N$1259,1,FALSE)</f>
        <v>#N/A</v>
      </c>
    </row>
    <row r="20" spans="1:20">
      <c r="A20" s="79" t="s">
        <v>540</v>
      </c>
      <c r="C20" s="79" t="s">
        <v>276</v>
      </c>
      <c r="D20" s="79" t="s">
        <v>613</v>
      </c>
      <c r="E20" s="79" t="s">
        <v>69</v>
      </c>
      <c r="F20" s="79" t="s">
        <v>634</v>
      </c>
      <c r="G20" s="79" t="s">
        <v>635</v>
      </c>
      <c r="H20" s="79" t="s">
        <v>636</v>
      </c>
      <c r="I20" s="104" t="s">
        <v>1293</v>
      </c>
      <c r="J20" s="79" t="s">
        <v>545</v>
      </c>
      <c r="K20" s="79">
        <v>18125225</v>
      </c>
      <c r="L20" s="79" t="s">
        <v>637</v>
      </c>
      <c r="M20" s="79" t="s">
        <v>625</v>
      </c>
      <c r="N20" s="79" t="s">
        <v>626</v>
      </c>
      <c r="O20" s="103"/>
      <c r="P20" s="79" t="s">
        <v>638</v>
      </c>
      <c r="R20" s="104"/>
      <c r="T20" s="79">
        <f>+VLOOKUP(K20,[2]DATOS!$N$1:$N$1259,1,FALSE)</f>
        <v>18125225</v>
      </c>
    </row>
    <row r="21" spans="1:20">
      <c r="A21" s="79" t="s">
        <v>540</v>
      </c>
      <c r="C21" s="79" t="s">
        <v>276</v>
      </c>
      <c r="D21" s="79" t="s">
        <v>613</v>
      </c>
      <c r="E21" s="79" t="s">
        <v>72</v>
      </c>
      <c r="F21" s="79" t="s">
        <v>641</v>
      </c>
      <c r="G21" s="79" t="s">
        <v>642</v>
      </c>
      <c r="H21" s="79">
        <v>3154135396</v>
      </c>
      <c r="I21" s="104" t="s">
        <v>1294</v>
      </c>
      <c r="J21" s="79" t="s">
        <v>557</v>
      </c>
      <c r="K21" s="79">
        <v>16614938</v>
      </c>
      <c r="L21" s="79" t="s">
        <v>643</v>
      </c>
      <c r="M21" s="79" t="s">
        <v>644</v>
      </c>
      <c r="N21" s="79" t="s">
        <v>618</v>
      </c>
      <c r="O21" s="103"/>
      <c r="P21" s="79" t="s">
        <v>645</v>
      </c>
      <c r="R21" s="104"/>
      <c r="T21" s="79">
        <f>+VLOOKUP(K21,[2]DATOS!$N$1:$N$1259,1,FALSE)</f>
        <v>16614938</v>
      </c>
    </row>
    <row r="22" spans="1:20">
      <c r="A22" s="79" t="s">
        <v>540</v>
      </c>
      <c r="C22" s="79" t="s">
        <v>276</v>
      </c>
      <c r="D22" s="79" t="s">
        <v>613</v>
      </c>
      <c r="E22" s="79" t="s">
        <v>33</v>
      </c>
      <c r="F22" s="79" t="s">
        <v>646</v>
      </c>
      <c r="G22" s="79" t="s">
        <v>647</v>
      </c>
      <c r="H22" s="79" t="s">
        <v>648</v>
      </c>
      <c r="I22" s="104" t="s">
        <v>1295</v>
      </c>
      <c r="J22" s="79" t="s">
        <v>557</v>
      </c>
      <c r="K22" s="79">
        <v>93402073</v>
      </c>
      <c r="L22" s="79" t="s">
        <v>649</v>
      </c>
      <c r="M22" s="79" t="s">
        <v>650</v>
      </c>
      <c r="N22" s="79" t="s">
        <v>651</v>
      </c>
      <c r="O22" s="103"/>
      <c r="P22" s="79" t="s">
        <v>652</v>
      </c>
      <c r="R22" s="104"/>
      <c r="T22" s="79">
        <f>+VLOOKUP(K22,[2]DATOS!$N$1:$N$1259,1,FALSE)</f>
        <v>93402073</v>
      </c>
    </row>
    <row r="23" spans="1:20">
      <c r="A23" s="79" t="s">
        <v>540</v>
      </c>
      <c r="C23" s="79" t="s">
        <v>276</v>
      </c>
      <c r="D23" s="79" t="s">
        <v>613</v>
      </c>
      <c r="E23" s="79" t="s">
        <v>35</v>
      </c>
      <c r="F23" s="79" t="s">
        <v>653</v>
      </c>
      <c r="G23" s="79" t="s">
        <v>654</v>
      </c>
      <c r="H23" s="79" t="s">
        <v>655</v>
      </c>
      <c r="I23" s="104" t="s">
        <v>1296</v>
      </c>
      <c r="J23" s="79" t="s">
        <v>381</v>
      </c>
      <c r="K23" s="79">
        <v>14011711</v>
      </c>
      <c r="L23" s="79" t="s">
        <v>656</v>
      </c>
      <c r="M23" s="79" t="s">
        <v>657</v>
      </c>
      <c r="N23" s="79" t="s">
        <v>553</v>
      </c>
      <c r="O23" s="103"/>
      <c r="P23" s="79" t="s">
        <v>658</v>
      </c>
      <c r="R23" s="104"/>
      <c r="T23" s="79">
        <f>+VLOOKUP(K23,[2]DATOS!$N$1:$N$1259,1,FALSE)</f>
        <v>14011711</v>
      </c>
    </row>
    <row r="24" spans="1:20">
      <c r="A24" s="79" t="s">
        <v>540</v>
      </c>
      <c r="C24" s="79" t="s">
        <v>276</v>
      </c>
      <c r="D24" s="79" t="s">
        <v>613</v>
      </c>
      <c r="E24" s="79" t="s">
        <v>203</v>
      </c>
      <c r="F24" s="79" t="s">
        <v>203</v>
      </c>
      <c r="G24" s="79" t="s">
        <v>659</v>
      </c>
      <c r="H24" s="79" t="s">
        <v>660</v>
      </c>
      <c r="I24" s="104" t="s">
        <v>1297</v>
      </c>
      <c r="J24" s="79" t="s">
        <v>557</v>
      </c>
      <c r="K24" s="79">
        <v>811044897</v>
      </c>
      <c r="L24" s="79" t="s">
        <v>661</v>
      </c>
      <c r="M24" s="79" t="s">
        <v>662</v>
      </c>
      <c r="N24" s="79" t="s">
        <v>549</v>
      </c>
      <c r="O24" s="103"/>
      <c r="P24" s="79" t="s">
        <v>663</v>
      </c>
      <c r="R24" s="104"/>
      <c r="T24" s="79">
        <f>+VLOOKUP(K24,[2]DATOS!$N$1:$N$1259,1,FALSE)</f>
        <v>811044897</v>
      </c>
    </row>
    <row r="25" spans="1:20">
      <c r="A25" s="79" t="s">
        <v>540</v>
      </c>
      <c r="B25" s="79" t="s">
        <v>665</v>
      </c>
      <c r="C25" s="79" t="s">
        <v>276</v>
      </c>
      <c r="D25" s="79" t="s">
        <v>666</v>
      </c>
      <c r="E25" s="79" t="s">
        <v>77</v>
      </c>
      <c r="F25" s="79" t="s">
        <v>667</v>
      </c>
      <c r="G25" s="79" t="s">
        <v>668</v>
      </c>
      <c r="H25" s="79" t="s">
        <v>669</v>
      </c>
      <c r="I25" s="104" t="s">
        <v>1298</v>
      </c>
      <c r="J25" s="79" t="s">
        <v>545</v>
      </c>
      <c r="K25" s="79">
        <v>79754560</v>
      </c>
      <c r="L25" s="79" t="s">
        <v>670</v>
      </c>
      <c r="M25" s="79" t="s">
        <v>670</v>
      </c>
      <c r="N25" s="79" t="s">
        <v>671</v>
      </c>
      <c r="O25" s="103"/>
      <c r="P25" s="79" t="s">
        <v>672</v>
      </c>
      <c r="R25" s="104"/>
      <c r="T25" s="79" t="e">
        <f>+VLOOKUP(K25,[2]DATOS!$N$1:$N$1259,1,FALSE)</f>
        <v>#N/A</v>
      </c>
    </row>
    <row r="26" spans="1:20">
      <c r="A26" s="79" t="s">
        <v>540</v>
      </c>
      <c r="B26" s="79" t="s">
        <v>665</v>
      </c>
      <c r="C26" s="79" t="s">
        <v>276</v>
      </c>
      <c r="D26" s="79" t="s">
        <v>666</v>
      </c>
      <c r="E26" s="79" t="s">
        <v>78</v>
      </c>
      <c r="F26" s="79" t="s">
        <v>78</v>
      </c>
      <c r="G26" s="79" t="s">
        <v>673</v>
      </c>
      <c r="H26" s="79" t="s">
        <v>674</v>
      </c>
      <c r="I26" s="104" t="s">
        <v>1299</v>
      </c>
      <c r="J26" s="79" t="s">
        <v>545</v>
      </c>
      <c r="K26" s="79">
        <v>900465916</v>
      </c>
      <c r="L26" s="79" t="s">
        <v>675</v>
      </c>
      <c r="M26" s="79" t="s">
        <v>675</v>
      </c>
      <c r="N26" s="79" t="s">
        <v>676</v>
      </c>
      <c r="O26" s="103"/>
      <c r="P26" s="79" t="s">
        <v>673</v>
      </c>
      <c r="R26" s="104"/>
      <c r="T26" s="79" t="e">
        <f>+VLOOKUP(K26,[2]DATOS!$N$1:$N$1259,1,FALSE)</f>
        <v>#N/A</v>
      </c>
    </row>
    <row r="27" spans="1:20">
      <c r="A27" s="79" t="s">
        <v>540</v>
      </c>
      <c r="B27" s="79" t="s">
        <v>665</v>
      </c>
      <c r="C27" s="79" t="s">
        <v>276</v>
      </c>
      <c r="D27" s="79" t="s">
        <v>666</v>
      </c>
      <c r="E27" s="79" t="s">
        <v>61</v>
      </c>
      <c r="F27" s="79" t="s">
        <v>61</v>
      </c>
      <c r="G27" s="79" t="s">
        <v>677</v>
      </c>
      <c r="H27" s="79" t="s">
        <v>678</v>
      </c>
      <c r="I27" s="104" t="s">
        <v>1300</v>
      </c>
      <c r="J27" s="79" t="s">
        <v>545</v>
      </c>
      <c r="K27" s="79">
        <v>800186618</v>
      </c>
      <c r="L27" s="79" t="s">
        <v>679</v>
      </c>
      <c r="M27" s="79" t="s">
        <v>679</v>
      </c>
      <c r="N27" s="79" t="s">
        <v>680</v>
      </c>
      <c r="O27" s="103"/>
      <c r="P27" s="79" t="s">
        <v>681</v>
      </c>
      <c r="R27" s="104"/>
      <c r="T27" s="79">
        <f>+VLOOKUP(K27,[2]DATOS!$N$1:$N$1259,1,FALSE)</f>
        <v>800186618</v>
      </c>
    </row>
    <row r="28" spans="1:20">
      <c r="A28" s="79" t="s">
        <v>540</v>
      </c>
      <c r="B28" s="79" t="s">
        <v>665</v>
      </c>
      <c r="C28" s="79" t="s">
        <v>276</v>
      </c>
      <c r="D28" s="79" t="s">
        <v>666</v>
      </c>
      <c r="E28" s="79" t="s">
        <v>116</v>
      </c>
      <c r="F28" s="79" t="s">
        <v>683</v>
      </c>
      <c r="G28" s="79" t="s">
        <v>684</v>
      </c>
      <c r="H28" s="79" t="s">
        <v>685</v>
      </c>
      <c r="I28" s="104" t="s">
        <v>1301</v>
      </c>
      <c r="J28" s="79" t="s">
        <v>381</v>
      </c>
      <c r="K28" s="79">
        <v>5084051</v>
      </c>
      <c r="L28" s="79" t="s">
        <v>686</v>
      </c>
      <c r="M28" s="79" t="s">
        <v>687</v>
      </c>
      <c r="N28" s="79" t="s">
        <v>688</v>
      </c>
      <c r="O28" s="103"/>
      <c r="P28" s="79" t="s">
        <v>689</v>
      </c>
      <c r="R28" s="104"/>
      <c r="T28" s="79">
        <f>+VLOOKUP(K28,[2]DATOS!$N$1:$N$1259,1,FALSE)</f>
        <v>5084051</v>
      </c>
    </row>
    <row r="29" spans="1:20">
      <c r="A29" s="79" t="s">
        <v>540</v>
      </c>
      <c r="B29" s="79" t="s">
        <v>665</v>
      </c>
      <c r="C29" s="79" t="s">
        <v>276</v>
      </c>
      <c r="D29" s="79" t="s">
        <v>666</v>
      </c>
      <c r="E29" s="79" t="s">
        <v>690</v>
      </c>
      <c r="F29" s="79" t="s">
        <v>691</v>
      </c>
      <c r="G29" s="79" t="s">
        <v>692</v>
      </c>
      <c r="H29" s="79" t="s">
        <v>693</v>
      </c>
      <c r="I29" s="104" t="s">
        <v>1302</v>
      </c>
      <c r="J29" s="79" t="s">
        <v>557</v>
      </c>
      <c r="K29" s="79">
        <v>17529200</v>
      </c>
      <c r="L29" s="79" t="s">
        <v>682</v>
      </c>
      <c r="M29" s="79" t="s">
        <v>682</v>
      </c>
      <c r="N29" s="79" t="s">
        <v>680</v>
      </c>
      <c r="O29" s="103"/>
      <c r="P29" s="79" t="s">
        <v>694</v>
      </c>
      <c r="R29" s="104"/>
      <c r="T29" s="79">
        <f>+VLOOKUP(K29,[2]DATOS!$N$1:$N$1259,1,FALSE)</f>
        <v>17529200</v>
      </c>
    </row>
    <row r="30" spans="1:20">
      <c r="A30" s="79" t="s">
        <v>540</v>
      </c>
      <c r="B30" s="79" t="s">
        <v>665</v>
      </c>
      <c r="C30" s="79" t="s">
        <v>276</v>
      </c>
      <c r="D30" s="79" t="s">
        <v>666</v>
      </c>
      <c r="E30" s="79" t="s">
        <v>695</v>
      </c>
      <c r="F30" s="79" t="s">
        <v>695</v>
      </c>
      <c r="G30" s="79" t="s">
        <v>696</v>
      </c>
      <c r="H30" s="79" t="s">
        <v>697</v>
      </c>
      <c r="I30" s="104" t="s">
        <v>1303</v>
      </c>
      <c r="J30" s="79" t="s">
        <v>698</v>
      </c>
      <c r="K30" s="79">
        <v>900917237</v>
      </c>
      <c r="L30" s="79" t="s">
        <v>699</v>
      </c>
      <c r="M30" s="79" t="s">
        <v>700</v>
      </c>
      <c r="N30" s="79" t="s">
        <v>688</v>
      </c>
      <c r="O30" s="103"/>
      <c r="P30" s="79" t="s">
        <v>701</v>
      </c>
      <c r="R30" s="104"/>
      <c r="T30" s="79" t="e">
        <f>+VLOOKUP(K30,[2]DATOS!$N$1:$N$1259,1,FALSE)</f>
        <v>#N/A</v>
      </c>
    </row>
    <row r="31" spans="1:20">
      <c r="A31" s="79" t="s">
        <v>540</v>
      </c>
      <c r="B31" s="79" t="s">
        <v>665</v>
      </c>
      <c r="C31" s="79" t="s">
        <v>276</v>
      </c>
      <c r="D31" s="79" t="s">
        <v>666</v>
      </c>
      <c r="E31" s="79" t="s">
        <v>269</v>
      </c>
      <c r="F31" s="79" t="s">
        <v>269</v>
      </c>
      <c r="G31" s="79" t="s">
        <v>703</v>
      </c>
      <c r="H31" s="79" t="s">
        <v>704</v>
      </c>
      <c r="I31" s="104" t="s">
        <v>1304</v>
      </c>
      <c r="J31" s="79" t="s">
        <v>545</v>
      </c>
      <c r="K31" s="79">
        <v>900531076</v>
      </c>
      <c r="L31" s="79" t="s">
        <v>705</v>
      </c>
      <c r="M31" s="79" t="s">
        <v>706</v>
      </c>
      <c r="N31" s="79" t="s">
        <v>702</v>
      </c>
      <c r="O31" s="103"/>
      <c r="P31" s="79" t="s">
        <v>707</v>
      </c>
      <c r="R31" s="104"/>
      <c r="T31" s="79" t="e">
        <f>+VLOOKUP(K31,[2]DATOS!$N$1:$N$1259,1,FALSE)</f>
        <v>#N/A</v>
      </c>
    </row>
    <row r="32" spans="1:20">
      <c r="A32" s="79" t="s">
        <v>540</v>
      </c>
      <c r="B32" s="79" t="s">
        <v>665</v>
      </c>
      <c r="C32" s="79" t="s">
        <v>276</v>
      </c>
      <c r="D32" s="79" t="s">
        <v>666</v>
      </c>
      <c r="E32" s="79" t="s">
        <v>1256</v>
      </c>
      <c r="F32" s="79" t="s">
        <v>1257</v>
      </c>
      <c r="I32" s="152" t="s">
        <v>1419</v>
      </c>
      <c r="K32" s="79">
        <v>1098623565</v>
      </c>
      <c r="O32" s="103"/>
      <c r="R32" s="104"/>
      <c r="T32" s="79" t="e">
        <f>+VLOOKUP(K32,[2]DATOS!$N$1:$N$1259,1,FALSE)</f>
        <v>#N/A</v>
      </c>
    </row>
    <row r="33" spans="1:20">
      <c r="A33" s="79" t="s">
        <v>708</v>
      </c>
      <c r="B33" s="79" t="s">
        <v>709</v>
      </c>
      <c r="C33" s="79" t="s">
        <v>275</v>
      </c>
      <c r="D33" s="79" t="s">
        <v>542</v>
      </c>
      <c r="E33" s="79" t="s">
        <v>152</v>
      </c>
      <c r="F33" s="79" t="s">
        <v>152</v>
      </c>
      <c r="G33" s="79" t="s">
        <v>710</v>
      </c>
      <c r="H33" s="79" t="s">
        <v>711</v>
      </c>
      <c r="I33" s="104" t="s">
        <v>1305</v>
      </c>
      <c r="J33" s="79" t="s">
        <v>545</v>
      </c>
      <c r="K33" s="79">
        <v>900371112</v>
      </c>
      <c r="L33" s="79" t="s">
        <v>712</v>
      </c>
      <c r="M33" s="79" t="s">
        <v>712</v>
      </c>
      <c r="N33" s="79" t="s">
        <v>603</v>
      </c>
      <c r="O33" s="103"/>
      <c r="P33" s="79" t="s">
        <v>713</v>
      </c>
      <c r="T33" s="79" t="e">
        <f>+VLOOKUP(K33,[2]DATOS!$N$1:$N$1259,1,FALSE)</f>
        <v>#N/A</v>
      </c>
    </row>
    <row r="34" spans="1:20">
      <c r="A34" s="79" t="s">
        <v>708</v>
      </c>
      <c r="B34" s="79" t="s">
        <v>709</v>
      </c>
      <c r="C34" s="79" t="s">
        <v>275</v>
      </c>
      <c r="D34" s="79" t="s">
        <v>542</v>
      </c>
      <c r="E34" s="79" t="s">
        <v>714</v>
      </c>
      <c r="F34" s="79" t="s">
        <v>715</v>
      </c>
      <c r="G34" s="79" t="s">
        <v>716</v>
      </c>
      <c r="H34" s="79" t="s">
        <v>717</v>
      </c>
      <c r="I34" s="104" t="s">
        <v>1306</v>
      </c>
      <c r="J34" s="79" t="s">
        <v>545</v>
      </c>
      <c r="K34" s="79">
        <v>32259672</v>
      </c>
      <c r="L34" s="79" t="s">
        <v>718</v>
      </c>
      <c r="M34" s="79" t="s">
        <v>718</v>
      </c>
      <c r="N34" s="79" t="s">
        <v>603</v>
      </c>
      <c r="O34" s="103"/>
      <c r="P34" s="79" t="s">
        <v>716</v>
      </c>
      <c r="T34" s="79">
        <f>+VLOOKUP(K34,[2]DATOS!$N$1:$N$1259,1,FALSE)</f>
        <v>32259672</v>
      </c>
    </row>
    <row r="35" spans="1:20">
      <c r="A35" s="79" t="s">
        <v>708</v>
      </c>
      <c r="B35" s="79" t="s">
        <v>709</v>
      </c>
      <c r="C35" s="79" t="s">
        <v>275</v>
      </c>
      <c r="D35" s="79" t="s">
        <v>542</v>
      </c>
      <c r="E35" s="79" t="s">
        <v>274</v>
      </c>
      <c r="F35" s="79" t="s">
        <v>274</v>
      </c>
      <c r="G35" s="79" t="s">
        <v>719</v>
      </c>
      <c r="H35" s="79" t="s">
        <v>720</v>
      </c>
      <c r="I35" s="104" t="s">
        <v>1307</v>
      </c>
      <c r="J35" s="79" t="s">
        <v>557</v>
      </c>
      <c r="K35" s="79">
        <v>900623159</v>
      </c>
      <c r="L35" s="79" t="s">
        <v>721</v>
      </c>
      <c r="M35" s="79" t="s">
        <v>721</v>
      </c>
      <c r="N35" s="79" t="s">
        <v>603</v>
      </c>
      <c r="O35" s="103"/>
      <c r="P35" s="79" t="s">
        <v>719</v>
      </c>
      <c r="T35" s="79" t="e">
        <f>+VLOOKUP(K35,[2]DATOS!$N$1:$N$1259,1,FALSE)</f>
        <v>#N/A</v>
      </c>
    </row>
    <row r="36" spans="1:20">
      <c r="A36" s="79" t="s">
        <v>708</v>
      </c>
      <c r="B36" s="79" t="s">
        <v>709</v>
      </c>
      <c r="C36" s="79" t="s">
        <v>275</v>
      </c>
      <c r="D36" s="79" t="s">
        <v>542</v>
      </c>
      <c r="E36" s="79" t="s">
        <v>262</v>
      </c>
      <c r="F36" s="79" t="s">
        <v>722</v>
      </c>
      <c r="G36" s="79" t="s">
        <v>723</v>
      </c>
      <c r="H36" s="79" t="s">
        <v>724</v>
      </c>
      <c r="I36" s="104" t="s">
        <v>1308</v>
      </c>
      <c r="J36" s="79" t="s">
        <v>545</v>
      </c>
      <c r="K36" s="79">
        <v>8357438</v>
      </c>
      <c r="L36" s="79" t="s">
        <v>725</v>
      </c>
      <c r="M36" s="79" t="s">
        <v>726</v>
      </c>
      <c r="N36" s="79" t="s">
        <v>727</v>
      </c>
      <c r="O36" s="103"/>
      <c r="P36" s="79" t="s">
        <v>723</v>
      </c>
      <c r="T36" s="79">
        <f>+VLOOKUP(K36,[2]DATOS!$N$1:$N$1259,1,FALSE)</f>
        <v>8357438</v>
      </c>
    </row>
    <row r="37" spans="1:20">
      <c r="A37" s="79" t="s">
        <v>708</v>
      </c>
      <c r="B37" s="79" t="s">
        <v>709</v>
      </c>
      <c r="C37" s="79" t="s">
        <v>275</v>
      </c>
      <c r="D37" s="79" t="s">
        <v>542</v>
      </c>
      <c r="E37" s="79" t="s">
        <v>159</v>
      </c>
      <c r="F37" s="79" t="s">
        <v>159</v>
      </c>
      <c r="G37" s="79" t="s">
        <v>728</v>
      </c>
      <c r="H37" s="79" t="s">
        <v>729</v>
      </c>
      <c r="I37" s="104" t="s">
        <v>1309</v>
      </c>
      <c r="J37" s="79" t="s">
        <v>545</v>
      </c>
      <c r="K37" s="79">
        <v>900521663</v>
      </c>
      <c r="L37" s="79" t="s">
        <v>730</v>
      </c>
      <c r="M37" s="79" t="s">
        <v>730</v>
      </c>
      <c r="N37" s="79" t="s">
        <v>603</v>
      </c>
      <c r="O37" s="103"/>
      <c r="P37" s="79" t="s">
        <v>728</v>
      </c>
      <c r="T37" s="79" t="e">
        <f>+VLOOKUP(K37,[2]DATOS!$N$1:$N$1259,1,FALSE)</f>
        <v>#N/A</v>
      </c>
    </row>
    <row r="38" spans="1:20">
      <c r="A38" s="79" t="s">
        <v>708</v>
      </c>
      <c r="B38" s="79" t="s">
        <v>709</v>
      </c>
      <c r="C38" s="79" t="s">
        <v>275</v>
      </c>
      <c r="D38" s="79" t="s">
        <v>542</v>
      </c>
      <c r="E38" s="79" t="s">
        <v>163</v>
      </c>
      <c r="F38" s="79" t="s">
        <v>163</v>
      </c>
      <c r="G38" s="79" t="s">
        <v>731</v>
      </c>
      <c r="H38" s="79" t="s">
        <v>732</v>
      </c>
      <c r="I38" s="104" t="s">
        <v>1310</v>
      </c>
      <c r="J38" s="79" t="s">
        <v>545</v>
      </c>
      <c r="K38" s="79">
        <v>900086154</v>
      </c>
      <c r="L38" s="79" t="s">
        <v>733</v>
      </c>
      <c r="M38" s="79" t="s">
        <v>733</v>
      </c>
      <c r="N38" s="79" t="s">
        <v>603</v>
      </c>
      <c r="O38" s="103"/>
      <c r="P38" s="79" t="s">
        <v>731</v>
      </c>
      <c r="T38" s="79">
        <f>+VLOOKUP(K38,[2]DATOS!$N$1:$N$1259,1,FALSE)</f>
        <v>900086154</v>
      </c>
    </row>
    <row r="39" spans="1:20">
      <c r="A39" s="79" t="s">
        <v>708</v>
      </c>
      <c r="B39" s="79" t="s">
        <v>709</v>
      </c>
      <c r="C39" s="79" t="s">
        <v>275</v>
      </c>
      <c r="D39" s="79" t="s">
        <v>542</v>
      </c>
      <c r="E39" s="79" t="s">
        <v>163</v>
      </c>
      <c r="F39" s="79" t="s">
        <v>163</v>
      </c>
      <c r="G39" s="79" t="s">
        <v>731</v>
      </c>
      <c r="H39" s="79" t="s">
        <v>732</v>
      </c>
      <c r="I39" s="104" t="s">
        <v>1310</v>
      </c>
      <c r="J39" s="79" t="s">
        <v>545</v>
      </c>
      <c r="K39" s="79">
        <v>900086154</v>
      </c>
      <c r="L39" s="79" t="s">
        <v>734</v>
      </c>
      <c r="M39" s="79" t="s">
        <v>734</v>
      </c>
      <c r="N39" s="79" t="s">
        <v>603</v>
      </c>
      <c r="O39" s="103"/>
      <c r="P39" s="79" t="s">
        <v>731</v>
      </c>
      <c r="T39" s="79">
        <f>+VLOOKUP(K39,[2]DATOS!$N$1:$N$1259,1,FALSE)</f>
        <v>900086154</v>
      </c>
    </row>
    <row r="40" spans="1:20">
      <c r="A40" s="79" t="s">
        <v>708</v>
      </c>
      <c r="B40" s="79" t="s">
        <v>709</v>
      </c>
      <c r="C40" s="79" t="s">
        <v>275</v>
      </c>
      <c r="D40" s="79" t="s">
        <v>542</v>
      </c>
      <c r="E40" s="79" t="s">
        <v>244</v>
      </c>
      <c r="F40" s="79" t="s">
        <v>244</v>
      </c>
      <c r="G40" s="79" t="s">
        <v>735</v>
      </c>
      <c r="H40" s="79" t="s">
        <v>736</v>
      </c>
      <c r="I40" s="104" t="s">
        <v>1311</v>
      </c>
      <c r="J40" s="79" t="s">
        <v>557</v>
      </c>
      <c r="K40" s="79">
        <v>900502698</v>
      </c>
      <c r="L40" s="79" t="s">
        <v>737</v>
      </c>
      <c r="M40" s="79" t="s">
        <v>737</v>
      </c>
      <c r="N40" s="79" t="s">
        <v>738</v>
      </c>
      <c r="O40" s="103"/>
      <c r="P40" s="79" t="s">
        <v>735</v>
      </c>
      <c r="T40" s="79">
        <f>+VLOOKUP(K40,[2]DATOS!$N$1:$N$1259,1,FALSE)</f>
        <v>900502698</v>
      </c>
    </row>
    <row r="41" spans="1:20">
      <c r="A41" s="79" t="s">
        <v>708</v>
      </c>
      <c r="B41" s="79" t="s">
        <v>709</v>
      </c>
      <c r="C41" s="79" t="s">
        <v>275</v>
      </c>
      <c r="D41" s="79" t="s">
        <v>542</v>
      </c>
      <c r="E41" s="79" t="s">
        <v>244</v>
      </c>
      <c r="F41" s="79" t="s">
        <v>244</v>
      </c>
      <c r="G41" s="79" t="s">
        <v>735</v>
      </c>
      <c r="H41" s="79" t="s">
        <v>736</v>
      </c>
      <c r="I41" s="104" t="s">
        <v>1311</v>
      </c>
      <c r="J41" s="79" t="s">
        <v>557</v>
      </c>
      <c r="K41" s="79">
        <v>900502698</v>
      </c>
      <c r="L41" s="79" t="s">
        <v>737</v>
      </c>
      <c r="M41" s="79" t="s">
        <v>737</v>
      </c>
      <c r="N41" s="79" t="s">
        <v>738</v>
      </c>
      <c r="O41" s="103"/>
      <c r="P41" s="79" t="s">
        <v>735</v>
      </c>
      <c r="T41" s="79">
        <f>+VLOOKUP(K41,[2]DATOS!$N$1:$N$1259,1,FALSE)</f>
        <v>900502698</v>
      </c>
    </row>
    <row r="42" spans="1:20">
      <c r="A42" s="79" t="s">
        <v>708</v>
      </c>
      <c r="B42" s="79" t="s">
        <v>709</v>
      </c>
      <c r="C42" s="79" t="s">
        <v>275</v>
      </c>
      <c r="D42" s="79" t="s">
        <v>542</v>
      </c>
      <c r="E42" s="79" t="s">
        <v>241</v>
      </c>
      <c r="F42" s="79" t="s">
        <v>241</v>
      </c>
      <c r="G42" s="79" t="s">
        <v>740</v>
      </c>
      <c r="H42" s="79" t="s">
        <v>741</v>
      </c>
      <c r="I42" s="104" t="s">
        <v>1312</v>
      </c>
      <c r="J42" s="79" t="s">
        <v>545</v>
      </c>
      <c r="K42" s="79">
        <v>900573176</v>
      </c>
      <c r="L42" s="79" t="s">
        <v>742</v>
      </c>
      <c r="M42" s="79" t="s">
        <v>742</v>
      </c>
      <c r="N42" s="79" t="s">
        <v>738</v>
      </c>
      <c r="O42" s="103"/>
      <c r="P42" s="79" t="s">
        <v>743</v>
      </c>
      <c r="T42" s="79">
        <f>+VLOOKUP(K42,[2]DATOS!$N$1:$N$1259,1,FALSE)</f>
        <v>900573176</v>
      </c>
    </row>
    <row r="43" spans="1:20">
      <c r="A43" s="79" t="s">
        <v>708</v>
      </c>
      <c r="B43" s="79" t="s">
        <v>709</v>
      </c>
      <c r="C43" s="79" t="s">
        <v>275</v>
      </c>
      <c r="D43" s="79" t="s">
        <v>542</v>
      </c>
      <c r="E43" s="79" t="s">
        <v>744</v>
      </c>
      <c r="F43" s="79" t="s">
        <v>744</v>
      </c>
      <c r="G43" s="79" t="s">
        <v>745</v>
      </c>
      <c r="H43" s="79" t="s">
        <v>746</v>
      </c>
      <c r="I43" s="104" t="s">
        <v>1313</v>
      </c>
      <c r="J43" s="79" t="s">
        <v>545</v>
      </c>
      <c r="K43" s="79">
        <v>900086472</v>
      </c>
      <c r="L43" s="79" t="s">
        <v>747</v>
      </c>
      <c r="M43" s="79" t="s">
        <v>747</v>
      </c>
      <c r="N43" s="79" t="s">
        <v>738</v>
      </c>
      <c r="O43" s="103"/>
      <c r="P43" s="79" t="s">
        <v>748</v>
      </c>
      <c r="T43" s="79">
        <f>+VLOOKUP(K43,[2]DATOS!$N$1:$N$1259,1,FALSE)</f>
        <v>900086472</v>
      </c>
    </row>
    <row r="44" spans="1:20">
      <c r="A44" s="79" t="s">
        <v>708</v>
      </c>
      <c r="B44" s="79" t="s">
        <v>709</v>
      </c>
      <c r="C44" s="79" t="s">
        <v>275</v>
      </c>
      <c r="D44" s="79" t="s">
        <v>542</v>
      </c>
      <c r="E44" s="79" t="s">
        <v>239</v>
      </c>
      <c r="F44" s="79" t="s">
        <v>239</v>
      </c>
      <c r="G44" s="79" t="s">
        <v>749</v>
      </c>
      <c r="H44" s="79" t="s">
        <v>750</v>
      </c>
      <c r="I44" s="104" t="s">
        <v>1403</v>
      </c>
      <c r="J44" s="79" t="s">
        <v>557</v>
      </c>
      <c r="K44" s="79">
        <v>900060537</v>
      </c>
      <c r="L44" s="79" t="s">
        <v>751</v>
      </c>
      <c r="M44" s="79" t="s">
        <v>751</v>
      </c>
      <c r="N44" s="79" t="s">
        <v>739</v>
      </c>
      <c r="O44" s="103"/>
      <c r="P44" s="79" t="s">
        <v>752</v>
      </c>
      <c r="T44" s="79">
        <f>+VLOOKUP(K44,[2]DATOS!$N$1:$N$1259,1,FALSE)</f>
        <v>900060537</v>
      </c>
    </row>
    <row r="45" spans="1:20">
      <c r="A45" s="79" t="s">
        <v>708</v>
      </c>
      <c r="B45" s="79" t="s">
        <v>709</v>
      </c>
      <c r="C45" s="79" t="s">
        <v>275</v>
      </c>
      <c r="D45" s="79" t="s">
        <v>542</v>
      </c>
      <c r="E45" s="79" t="s">
        <v>753</v>
      </c>
      <c r="F45" s="79" t="s">
        <v>754</v>
      </c>
      <c r="G45" s="79" t="s">
        <v>755</v>
      </c>
      <c r="H45" s="79" t="s">
        <v>756</v>
      </c>
      <c r="I45" s="104" t="s">
        <v>1314</v>
      </c>
      <c r="J45" s="79" t="s">
        <v>545</v>
      </c>
      <c r="K45" s="79">
        <v>1042768777</v>
      </c>
      <c r="L45" s="79" t="s">
        <v>757</v>
      </c>
      <c r="M45" s="79" t="s">
        <v>757</v>
      </c>
      <c r="N45" s="79" t="s">
        <v>603</v>
      </c>
      <c r="O45" s="103"/>
      <c r="P45" s="79" t="s">
        <v>755</v>
      </c>
      <c r="T45" s="79">
        <f>+VLOOKUP(K45,[2]DATOS!$N$1:$N$1259,1,FALSE)</f>
        <v>1042768777</v>
      </c>
    </row>
    <row r="46" spans="1:20">
      <c r="A46" s="79" t="s">
        <v>708</v>
      </c>
      <c r="B46" s="79" t="s">
        <v>709</v>
      </c>
      <c r="C46" s="79" t="s">
        <v>275</v>
      </c>
      <c r="D46" s="79" t="s">
        <v>542</v>
      </c>
      <c r="E46" s="79" t="s">
        <v>93</v>
      </c>
      <c r="F46" s="79" t="s">
        <v>93</v>
      </c>
      <c r="G46" s="79" t="s">
        <v>758</v>
      </c>
      <c r="H46" s="79" t="s">
        <v>759</v>
      </c>
      <c r="I46" s="104" t="s">
        <v>1315</v>
      </c>
      <c r="J46" s="79" t="s">
        <v>557</v>
      </c>
      <c r="K46" s="79">
        <v>812004443</v>
      </c>
      <c r="L46" s="79" t="s">
        <v>765</v>
      </c>
      <c r="M46" s="79" t="s">
        <v>765</v>
      </c>
      <c r="N46" s="79" t="s">
        <v>766</v>
      </c>
      <c r="O46" s="103"/>
      <c r="P46" s="79" t="s">
        <v>761</v>
      </c>
      <c r="T46" s="79">
        <f>+VLOOKUP(K46,[2]DATOS!$N$1:$N$1259,1,FALSE)</f>
        <v>812004443</v>
      </c>
    </row>
    <row r="47" spans="1:20">
      <c r="A47" s="79" t="s">
        <v>708</v>
      </c>
      <c r="B47" s="79" t="s">
        <v>709</v>
      </c>
      <c r="C47" s="79" t="s">
        <v>275</v>
      </c>
      <c r="D47" s="79" t="s">
        <v>542</v>
      </c>
      <c r="E47" s="79" t="s">
        <v>144</v>
      </c>
      <c r="F47" s="79" t="s">
        <v>144</v>
      </c>
      <c r="G47" s="79" t="s">
        <v>767</v>
      </c>
      <c r="H47" s="79" t="s">
        <v>768</v>
      </c>
      <c r="I47" s="104" t="s">
        <v>1316</v>
      </c>
      <c r="J47" s="79" t="s">
        <v>545</v>
      </c>
      <c r="K47" s="79">
        <v>900345712</v>
      </c>
      <c r="L47" s="79" t="s">
        <v>769</v>
      </c>
      <c r="M47" s="79" t="s">
        <v>769</v>
      </c>
      <c r="N47" s="79" t="s">
        <v>738</v>
      </c>
      <c r="O47" s="103"/>
      <c r="P47" s="79" t="s">
        <v>770</v>
      </c>
      <c r="T47" s="79">
        <f>+VLOOKUP(K47,[2]DATOS!$N$1:$N$1259,1,FALSE)</f>
        <v>900345712</v>
      </c>
    </row>
    <row r="48" spans="1:20">
      <c r="A48" s="79" t="s">
        <v>708</v>
      </c>
      <c r="B48" s="79" t="s">
        <v>709</v>
      </c>
      <c r="C48" s="79" t="s">
        <v>275</v>
      </c>
      <c r="D48" s="79" t="s">
        <v>542</v>
      </c>
      <c r="E48" s="79" t="s">
        <v>144</v>
      </c>
      <c r="F48" s="79" t="s">
        <v>144</v>
      </c>
      <c r="G48" s="79" t="s">
        <v>767</v>
      </c>
      <c r="H48" s="79" t="s">
        <v>768</v>
      </c>
      <c r="I48" s="104" t="s">
        <v>1316</v>
      </c>
      <c r="J48" s="79" t="s">
        <v>557</v>
      </c>
      <c r="K48" s="79">
        <v>900345712</v>
      </c>
      <c r="L48" s="79" t="s">
        <v>771</v>
      </c>
      <c r="M48" s="79" t="s">
        <v>771</v>
      </c>
      <c r="N48" s="79" t="s">
        <v>763</v>
      </c>
      <c r="O48" s="103"/>
      <c r="P48" s="79" t="s">
        <v>772</v>
      </c>
      <c r="T48" s="79">
        <f>+VLOOKUP(K48,[2]DATOS!$N$1:$N$1259,1,FALSE)</f>
        <v>900345712</v>
      </c>
    </row>
    <row r="49" spans="1:20">
      <c r="A49" s="79" t="s">
        <v>708</v>
      </c>
      <c r="B49" s="79" t="s">
        <v>709</v>
      </c>
      <c r="C49" s="79" t="s">
        <v>275</v>
      </c>
      <c r="D49" s="79" t="s">
        <v>542</v>
      </c>
      <c r="E49" s="79" t="s">
        <v>169</v>
      </c>
      <c r="F49" s="79" t="s">
        <v>169</v>
      </c>
      <c r="G49" s="79" t="s">
        <v>773</v>
      </c>
      <c r="H49" s="79" t="s">
        <v>774</v>
      </c>
      <c r="I49" s="104" t="s">
        <v>1317</v>
      </c>
      <c r="J49" s="79" t="s">
        <v>545</v>
      </c>
      <c r="K49" s="79">
        <v>900314554</v>
      </c>
      <c r="L49" s="79" t="s">
        <v>775</v>
      </c>
      <c r="M49" s="79" t="s">
        <v>775</v>
      </c>
      <c r="N49" s="79" t="s">
        <v>603</v>
      </c>
      <c r="O49" s="103"/>
      <c r="P49" s="79" t="s">
        <v>776</v>
      </c>
      <c r="T49" s="79">
        <f>+VLOOKUP(K49,[2]DATOS!$N$1:$N$1259,1,FALSE)</f>
        <v>900314554</v>
      </c>
    </row>
    <row r="50" spans="1:20">
      <c r="A50" s="79" t="s">
        <v>708</v>
      </c>
      <c r="B50" s="79" t="s">
        <v>709</v>
      </c>
      <c r="C50" s="79" t="s">
        <v>275</v>
      </c>
      <c r="D50" s="79" t="s">
        <v>542</v>
      </c>
      <c r="E50" s="79" t="s">
        <v>777</v>
      </c>
      <c r="F50" s="79" t="s">
        <v>778</v>
      </c>
      <c r="G50" s="79" t="s">
        <v>779</v>
      </c>
      <c r="H50" s="79">
        <v>3206971621</v>
      </c>
      <c r="I50" s="104" t="s">
        <v>1318</v>
      </c>
      <c r="J50" s="79" t="s">
        <v>545</v>
      </c>
      <c r="K50" s="79">
        <v>1046902802</v>
      </c>
      <c r="L50" s="79" t="s">
        <v>780</v>
      </c>
      <c r="M50" s="79" t="s">
        <v>780</v>
      </c>
      <c r="N50" s="79" t="s">
        <v>603</v>
      </c>
      <c r="O50" s="103"/>
      <c r="P50" s="79" t="s">
        <v>779</v>
      </c>
      <c r="T50" s="79">
        <f>+VLOOKUP(K50,[2]DATOS!$N$1:$N$1259,1,FALSE)</f>
        <v>1046902802</v>
      </c>
    </row>
    <row r="51" spans="1:20">
      <c r="A51" s="79" t="s">
        <v>708</v>
      </c>
      <c r="B51" s="79" t="s">
        <v>709</v>
      </c>
      <c r="C51" s="79" t="s">
        <v>275</v>
      </c>
      <c r="D51" s="79" t="s">
        <v>542</v>
      </c>
      <c r="E51" s="79" t="s">
        <v>314</v>
      </c>
      <c r="F51" s="79" t="s">
        <v>781</v>
      </c>
      <c r="G51" s="79" t="s">
        <v>782</v>
      </c>
      <c r="H51" s="79" t="s">
        <v>783</v>
      </c>
      <c r="I51" s="104" t="s">
        <v>1319</v>
      </c>
      <c r="J51" s="79" t="s">
        <v>545</v>
      </c>
      <c r="K51" s="79">
        <v>10896832</v>
      </c>
      <c r="L51" s="79" t="s">
        <v>784</v>
      </c>
      <c r="M51" s="79" t="s">
        <v>784</v>
      </c>
      <c r="N51" s="79" t="s">
        <v>738</v>
      </c>
      <c r="O51" s="103"/>
      <c r="P51" s="79" t="s">
        <v>782</v>
      </c>
      <c r="T51" s="79">
        <f>+VLOOKUP(K51,[2]DATOS!$N$1:$N$1259,1,FALSE)</f>
        <v>10896832</v>
      </c>
    </row>
    <row r="52" spans="1:20">
      <c r="A52" s="79" t="s">
        <v>708</v>
      </c>
      <c r="B52" s="79" t="s">
        <v>709</v>
      </c>
      <c r="C52" s="79" t="s">
        <v>275</v>
      </c>
      <c r="D52" s="79" t="s">
        <v>542</v>
      </c>
      <c r="E52" s="79" t="s">
        <v>329</v>
      </c>
      <c r="F52" s="79" t="s">
        <v>329</v>
      </c>
      <c r="G52" s="79" t="s">
        <v>785</v>
      </c>
      <c r="H52" s="79" t="s">
        <v>786</v>
      </c>
      <c r="I52" s="104" t="s">
        <v>1320</v>
      </c>
      <c r="J52" s="79" t="s">
        <v>557</v>
      </c>
      <c r="K52" s="79">
        <v>830503254</v>
      </c>
      <c r="L52" s="79" t="s">
        <v>787</v>
      </c>
      <c r="M52" s="79" t="s">
        <v>787</v>
      </c>
      <c r="N52" s="79" t="s">
        <v>603</v>
      </c>
      <c r="O52" s="103"/>
      <c r="P52" s="79" t="s">
        <v>785</v>
      </c>
      <c r="T52" s="79" t="e">
        <f>+VLOOKUP(K52,[2]DATOS!$N$1:$N$1259,1,FALSE)</f>
        <v>#N/A</v>
      </c>
    </row>
    <row r="53" spans="1:20">
      <c r="A53" s="79" t="s">
        <v>708</v>
      </c>
      <c r="B53" s="79" t="s">
        <v>709</v>
      </c>
      <c r="C53" s="79" t="s">
        <v>275</v>
      </c>
      <c r="D53" s="79" t="s">
        <v>542</v>
      </c>
      <c r="E53" s="79" t="s">
        <v>788</v>
      </c>
      <c r="F53" s="79" t="s">
        <v>789</v>
      </c>
      <c r="G53" s="79" t="s">
        <v>790</v>
      </c>
      <c r="H53" s="79" t="s">
        <v>791</v>
      </c>
      <c r="I53" s="104" t="s">
        <v>1412</v>
      </c>
      <c r="J53" s="79" t="s">
        <v>545</v>
      </c>
      <c r="K53" s="79">
        <v>14243043</v>
      </c>
      <c r="L53" s="79" t="s">
        <v>792</v>
      </c>
      <c r="M53" s="79" t="s">
        <v>792</v>
      </c>
      <c r="N53" s="79" t="s">
        <v>727</v>
      </c>
      <c r="O53" s="103"/>
      <c r="P53" s="79" t="s">
        <v>793</v>
      </c>
      <c r="T53" s="79" t="e">
        <f>+VLOOKUP(K53,[2]DATOS!$N$1:$N$1259,1,FALSE)</f>
        <v>#N/A</v>
      </c>
    </row>
    <row r="54" spans="1:20">
      <c r="A54" s="79" t="s">
        <v>708</v>
      </c>
      <c r="B54" s="79" t="s">
        <v>709</v>
      </c>
      <c r="C54" s="79" t="s">
        <v>275</v>
      </c>
      <c r="D54" s="79" t="s">
        <v>542</v>
      </c>
      <c r="E54" s="79" t="s">
        <v>246</v>
      </c>
      <c r="F54" s="79" t="s">
        <v>246</v>
      </c>
      <c r="G54" s="79" t="s">
        <v>794</v>
      </c>
      <c r="H54" s="79" t="s">
        <v>795</v>
      </c>
      <c r="I54" s="104" t="s">
        <v>1321</v>
      </c>
      <c r="J54" s="79" t="s">
        <v>557</v>
      </c>
      <c r="K54" s="79">
        <v>900473906</v>
      </c>
      <c r="L54" s="79" t="s">
        <v>796</v>
      </c>
      <c r="M54" s="79" t="s">
        <v>796</v>
      </c>
      <c r="N54" s="79" t="s">
        <v>797</v>
      </c>
      <c r="O54" s="103"/>
      <c r="P54" s="79" t="s">
        <v>798</v>
      </c>
      <c r="T54" s="79">
        <f>+VLOOKUP(K54,[2]DATOS!$N$1:$N$1259,1,FALSE)</f>
        <v>900473906</v>
      </c>
    </row>
    <row r="55" spans="1:20">
      <c r="A55" s="79" t="s">
        <v>708</v>
      </c>
      <c r="B55" s="79" t="s">
        <v>709</v>
      </c>
      <c r="C55" s="79" t="s">
        <v>275</v>
      </c>
      <c r="D55" s="79" t="s">
        <v>542</v>
      </c>
      <c r="E55" s="79" t="s">
        <v>400</v>
      </c>
      <c r="F55" s="79" t="s">
        <v>799</v>
      </c>
      <c r="G55" s="79" t="s">
        <v>800</v>
      </c>
      <c r="H55" s="79" t="s">
        <v>801</v>
      </c>
      <c r="I55" s="104" t="s">
        <v>1322</v>
      </c>
      <c r="J55" s="79" t="s">
        <v>545</v>
      </c>
      <c r="K55" s="79">
        <v>900810098</v>
      </c>
      <c r="L55" s="79" t="s">
        <v>802</v>
      </c>
      <c r="M55" s="79" t="s">
        <v>802</v>
      </c>
      <c r="N55" s="79" t="s">
        <v>603</v>
      </c>
      <c r="O55" s="103"/>
      <c r="P55" s="79" t="s">
        <v>803</v>
      </c>
      <c r="T55" s="79">
        <f>+VLOOKUP(K55,[2]DATOS!$N$1:$N$1259,1,FALSE)</f>
        <v>900810098</v>
      </c>
    </row>
    <row r="56" spans="1:20">
      <c r="A56" s="79" t="s">
        <v>708</v>
      </c>
      <c r="B56" s="79" t="s">
        <v>709</v>
      </c>
      <c r="C56" s="79" t="s">
        <v>275</v>
      </c>
      <c r="D56" s="79" t="s">
        <v>542</v>
      </c>
      <c r="E56" s="79" t="s">
        <v>267</v>
      </c>
      <c r="F56" s="79" t="s">
        <v>804</v>
      </c>
      <c r="G56" s="79" t="s">
        <v>805</v>
      </c>
      <c r="H56" s="79" t="s">
        <v>806</v>
      </c>
      <c r="I56" s="104" t="s">
        <v>1323</v>
      </c>
      <c r="J56" s="79" t="s">
        <v>545</v>
      </c>
      <c r="K56" s="79">
        <v>900012357</v>
      </c>
      <c r="L56" s="79" t="s">
        <v>807</v>
      </c>
      <c r="M56" s="79" t="s">
        <v>807</v>
      </c>
      <c r="N56" s="79" t="s">
        <v>603</v>
      </c>
      <c r="O56" s="103"/>
      <c r="P56" s="79" t="s">
        <v>808</v>
      </c>
      <c r="T56" s="79" t="e">
        <f>+VLOOKUP(K56,[2]DATOS!$N$1:$N$1259,1,FALSE)</f>
        <v>#N/A</v>
      </c>
    </row>
    <row r="57" spans="1:20">
      <c r="A57" s="79" t="s">
        <v>708</v>
      </c>
      <c r="B57" s="79" t="s">
        <v>709</v>
      </c>
      <c r="C57" s="79" t="s">
        <v>275</v>
      </c>
      <c r="D57" s="79" t="s">
        <v>542</v>
      </c>
      <c r="E57" s="79" t="s">
        <v>165</v>
      </c>
      <c r="F57" s="79" t="s">
        <v>165</v>
      </c>
      <c r="G57" s="79" t="s">
        <v>809</v>
      </c>
      <c r="I57" s="104" t="s">
        <v>1324</v>
      </c>
      <c r="J57" s="79" t="s">
        <v>557</v>
      </c>
      <c r="K57" s="79">
        <v>900228870</v>
      </c>
      <c r="L57" s="79" t="s">
        <v>811</v>
      </c>
      <c r="M57" s="79" t="s">
        <v>811</v>
      </c>
      <c r="N57" s="79" t="s">
        <v>603</v>
      </c>
      <c r="O57" s="103"/>
      <c r="P57" s="79" t="s">
        <v>810</v>
      </c>
      <c r="T57" s="79">
        <f>+VLOOKUP(K57,[2]DATOS!$N$1:$N$1259,1,FALSE)</f>
        <v>900228870</v>
      </c>
    </row>
    <row r="58" spans="1:20">
      <c r="A58" s="79" t="s">
        <v>708</v>
      </c>
      <c r="B58" s="79" t="s">
        <v>709</v>
      </c>
      <c r="C58" s="79" t="s">
        <v>275</v>
      </c>
      <c r="D58" s="79" t="s">
        <v>542</v>
      </c>
      <c r="E58" s="79" t="s">
        <v>156</v>
      </c>
      <c r="F58" s="79" t="s">
        <v>156</v>
      </c>
      <c r="G58" s="79" t="s">
        <v>812</v>
      </c>
      <c r="H58" s="79" t="s">
        <v>813</v>
      </c>
      <c r="I58" s="104" t="s">
        <v>1325</v>
      </c>
      <c r="J58" s="79" t="s">
        <v>557</v>
      </c>
      <c r="K58" s="79">
        <v>900593566</v>
      </c>
      <c r="L58" s="79" t="s">
        <v>764</v>
      </c>
      <c r="M58" s="79" t="s">
        <v>764</v>
      </c>
      <c r="N58" s="79" t="s">
        <v>603</v>
      </c>
      <c r="O58" s="103"/>
      <c r="P58" s="79" t="s">
        <v>814</v>
      </c>
      <c r="T58" s="79">
        <f>+VLOOKUP(K58,[2]DATOS!$N$1:$N$1259,1,FALSE)</f>
        <v>900593566</v>
      </c>
    </row>
    <row r="59" spans="1:20">
      <c r="A59" s="79" t="s">
        <v>708</v>
      </c>
      <c r="B59" s="79" t="s">
        <v>709</v>
      </c>
      <c r="C59" s="79" t="s">
        <v>275</v>
      </c>
      <c r="D59" s="79" t="s">
        <v>613</v>
      </c>
      <c r="E59" s="79" t="s">
        <v>199</v>
      </c>
      <c r="F59" s="79" t="s">
        <v>199</v>
      </c>
      <c r="G59" s="79" t="s">
        <v>815</v>
      </c>
      <c r="H59" s="79" t="s">
        <v>816</v>
      </c>
      <c r="I59" s="104" t="s">
        <v>1326</v>
      </c>
      <c r="J59" s="79" t="s">
        <v>381</v>
      </c>
      <c r="K59" s="79">
        <v>900861288</v>
      </c>
      <c r="L59" s="79" t="s">
        <v>817</v>
      </c>
      <c r="M59" s="79" t="s">
        <v>817</v>
      </c>
      <c r="N59" s="79" t="s">
        <v>766</v>
      </c>
      <c r="O59" s="103"/>
      <c r="P59" s="79" t="s">
        <v>818</v>
      </c>
      <c r="T59" s="79">
        <f>+VLOOKUP(K59,[2]DATOS!$N$1:$N$1259,1,FALSE)</f>
        <v>900861288</v>
      </c>
    </row>
    <row r="60" spans="1:20">
      <c r="A60" s="79" t="s">
        <v>708</v>
      </c>
      <c r="B60" s="79" t="s">
        <v>709</v>
      </c>
      <c r="C60" s="79" t="s">
        <v>275</v>
      </c>
      <c r="D60" s="79" t="s">
        <v>613</v>
      </c>
      <c r="E60" s="79" t="s">
        <v>819</v>
      </c>
      <c r="F60" s="79" t="s">
        <v>820</v>
      </c>
      <c r="G60" s="79" t="s">
        <v>821</v>
      </c>
      <c r="H60" s="79">
        <v>3135744136</v>
      </c>
      <c r="I60" s="104" t="s">
        <v>1327</v>
      </c>
      <c r="J60" s="79" t="s">
        <v>557</v>
      </c>
      <c r="K60" s="79">
        <v>66842718</v>
      </c>
      <c r="L60" s="79" t="s">
        <v>822</v>
      </c>
      <c r="M60" s="79" t="s">
        <v>822</v>
      </c>
      <c r="N60" s="79" t="s">
        <v>763</v>
      </c>
      <c r="O60" s="103"/>
      <c r="P60" s="79" t="s">
        <v>821</v>
      </c>
      <c r="T60" s="79">
        <f>+VLOOKUP(K60,[2]DATOS!$N$1:$N$1259,1,FALSE)</f>
        <v>66842718</v>
      </c>
    </row>
    <row r="61" spans="1:20">
      <c r="A61" s="79" t="s">
        <v>708</v>
      </c>
      <c r="B61" s="79" t="s">
        <v>709</v>
      </c>
      <c r="C61" s="79" t="s">
        <v>275</v>
      </c>
      <c r="D61" s="79" t="s">
        <v>613</v>
      </c>
      <c r="E61" s="79" t="s">
        <v>200</v>
      </c>
      <c r="F61" s="79" t="s">
        <v>823</v>
      </c>
      <c r="G61" s="79" t="s">
        <v>824</v>
      </c>
      <c r="H61" s="79" t="s">
        <v>825</v>
      </c>
      <c r="I61" s="104" t="s">
        <v>1328</v>
      </c>
      <c r="J61" s="79" t="s">
        <v>545</v>
      </c>
      <c r="K61" s="79">
        <v>73020742</v>
      </c>
      <c r="L61" s="79" t="s">
        <v>826</v>
      </c>
      <c r="M61" s="79" t="s">
        <v>826</v>
      </c>
      <c r="N61" s="79" t="s">
        <v>766</v>
      </c>
      <c r="O61" s="103"/>
      <c r="P61" s="79" t="s">
        <v>827</v>
      </c>
      <c r="T61" s="79">
        <f>+VLOOKUP(K61,[2]DATOS!$N$1:$N$1259,1,FALSE)</f>
        <v>73020742</v>
      </c>
    </row>
    <row r="62" spans="1:20">
      <c r="A62" s="79" t="s">
        <v>708</v>
      </c>
      <c r="B62" s="79" t="s">
        <v>709</v>
      </c>
      <c r="C62" s="79" t="s">
        <v>275</v>
      </c>
      <c r="D62" s="79" t="s">
        <v>613</v>
      </c>
      <c r="E62" s="79" t="s">
        <v>182</v>
      </c>
      <c r="F62" s="79" t="s">
        <v>828</v>
      </c>
      <c r="G62" s="79" t="s">
        <v>829</v>
      </c>
      <c r="H62" s="79" t="s">
        <v>830</v>
      </c>
      <c r="I62" s="104" t="s">
        <v>1329</v>
      </c>
      <c r="J62" s="79" t="s">
        <v>545</v>
      </c>
      <c r="K62" s="79">
        <v>802016654</v>
      </c>
      <c r="L62" s="79" t="s">
        <v>831</v>
      </c>
      <c r="M62" s="79" t="s">
        <v>831</v>
      </c>
      <c r="N62" s="79" t="s">
        <v>832</v>
      </c>
      <c r="O62" s="103"/>
      <c r="P62" s="79" t="s">
        <v>833</v>
      </c>
      <c r="T62" s="79">
        <f>+VLOOKUP(K62,[2]DATOS!$N$1:$N$1259,1,FALSE)</f>
        <v>802016654</v>
      </c>
    </row>
    <row r="63" spans="1:20">
      <c r="A63" s="79" t="s">
        <v>708</v>
      </c>
      <c r="B63" s="79" t="s">
        <v>709</v>
      </c>
      <c r="C63" s="79" t="s">
        <v>275</v>
      </c>
      <c r="D63" s="79" t="s">
        <v>613</v>
      </c>
      <c r="E63" s="79" t="s">
        <v>146</v>
      </c>
      <c r="F63" s="79" t="s">
        <v>834</v>
      </c>
      <c r="G63" s="79" t="s">
        <v>835</v>
      </c>
      <c r="H63" s="79" t="s">
        <v>836</v>
      </c>
      <c r="I63" s="104" t="s">
        <v>1328</v>
      </c>
      <c r="J63" s="79" t="s">
        <v>545</v>
      </c>
      <c r="K63" s="79">
        <v>10886574</v>
      </c>
      <c r="L63" s="79" t="s">
        <v>837</v>
      </c>
      <c r="M63" s="79" t="s">
        <v>762</v>
      </c>
      <c r="N63" s="79" t="s">
        <v>763</v>
      </c>
      <c r="O63" s="103"/>
      <c r="P63" s="79" t="s">
        <v>838</v>
      </c>
      <c r="T63" s="79" t="e">
        <f>+VLOOKUP(K63,[2]DATOS!$N$1:$N$1259,1,FALSE)</f>
        <v>#N/A</v>
      </c>
    </row>
    <row r="64" spans="1:20">
      <c r="A64" s="79" t="s">
        <v>708</v>
      </c>
      <c r="B64" s="79" t="s">
        <v>839</v>
      </c>
      <c r="C64" s="79" t="s">
        <v>275</v>
      </c>
      <c r="D64" s="79" t="s">
        <v>613</v>
      </c>
      <c r="E64" s="79" t="s">
        <v>840</v>
      </c>
      <c r="F64" s="79" t="s">
        <v>840</v>
      </c>
      <c r="G64" s="79" t="s">
        <v>841</v>
      </c>
      <c r="H64" s="79" t="s">
        <v>846</v>
      </c>
      <c r="I64" s="104" t="s">
        <v>1330</v>
      </c>
      <c r="J64" s="79" t="s">
        <v>381</v>
      </c>
      <c r="K64" s="79">
        <v>891701917</v>
      </c>
      <c r="L64" s="79" t="s">
        <v>730</v>
      </c>
      <c r="M64" s="79" t="s">
        <v>730</v>
      </c>
      <c r="N64" s="79" t="s">
        <v>702</v>
      </c>
      <c r="O64" s="103"/>
      <c r="P64" s="79" t="s">
        <v>847</v>
      </c>
      <c r="T64" s="79">
        <f>+VLOOKUP(K64,[2]DATOS!$N$1:$N$1259,1,FALSE)</f>
        <v>891701917</v>
      </c>
    </row>
    <row r="65" spans="1:20">
      <c r="A65" s="79" t="s">
        <v>708</v>
      </c>
      <c r="B65" s="79" t="s">
        <v>839</v>
      </c>
      <c r="C65" s="79" t="s">
        <v>275</v>
      </c>
      <c r="D65" s="79" t="s">
        <v>613</v>
      </c>
      <c r="E65" s="79" t="s">
        <v>848</v>
      </c>
      <c r="F65" s="79" t="s">
        <v>849</v>
      </c>
      <c r="G65" s="79" t="s">
        <v>850</v>
      </c>
      <c r="H65" s="79" t="s">
        <v>851</v>
      </c>
      <c r="I65" s="104" t="s">
        <v>1413</v>
      </c>
      <c r="J65" s="79" t="s">
        <v>381</v>
      </c>
      <c r="K65" s="79">
        <v>819005629</v>
      </c>
      <c r="L65" s="79" t="s">
        <v>852</v>
      </c>
      <c r="M65" s="79" t="s">
        <v>852</v>
      </c>
      <c r="N65" s="79" t="s">
        <v>760</v>
      </c>
      <c r="O65" s="103"/>
      <c r="P65" s="79" t="s">
        <v>853</v>
      </c>
      <c r="T65" s="79" t="e">
        <f>+VLOOKUP(K65,[2]DATOS!$N$1:$N$1259,1,FALSE)</f>
        <v>#N/A</v>
      </c>
    </row>
    <row r="66" spans="1:20">
      <c r="A66" s="79" t="s">
        <v>708</v>
      </c>
      <c r="B66" s="79" t="s">
        <v>839</v>
      </c>
      <c r="C66" s="79" t="s">
        <v>275</v>
      </c>
      <c r="D66" s="79" t="s">
        <v>613</v>
      </c>
      <c r="E66" s="79" t="s">
        <v>302</v>
      </c>
      <c r="F66" s="79" t="s">
        <v>854</v>
      </c>
      <c r="G66" s="79" t="s">
        <v>855</v>
      </c>
      <c r="H66" s="79">
        <v>3117648646</v>
      </c>
      <c r="I66" s="104" t="s">
        <v>1414</v>
      </c>
      <c r="J66" s="79" t="s">
        <v>545</v>
      </c>
      <c r="K66" s="79">
        <v>800170496</v>
      </c>
      <c r="L66" s="79" t="s">
        <v>856</v>
      </c>
      <c r="M66" s="79" t="s">
        <v>857</v>
      </c>
      <c r="N66" s="79" t="s">
        <v>856</v>
      </c>
      <c r="O66" s="103"/>
      <c r="P66" s="79" t="s">
        <v>858</v>
      </c>
      <c r="T66" s="79" t="e">
        <f>+VLOOKUP(K66,[2]DATOS!$N$1:$N$1259,1,FALSE)</f>
        <v>#N/A</v>
      </c>
    </row>
    <row r="67" spans="1:20">
      <c r="A67" s="79" t="s">
        <v>708</v>
      </c>
      <c r="B67" s="79" t="s">
        <v>839</v>
      </c>
      <c r="C67" s="79" t="s">
        <v>275</v>
      </c>
      <c r="D67" s="79" t="s">
        <v>613</v>
      </c>
      <c r="E67" s="79" t="s">
        <v>97</v>
      </c>
      <c r="F67" s="79" t="s">
        <v>97</v>
      </c>
      <c r="G67" s="79" t="s">
        <v>859</v>
      </c>
      <c r="H67" s="79" t="s">
        <v>860</v>
      </c>
      <c r="I67" s="104" t="s">
        <v>1331</v>
      </c>
      <c r="J67" s="79" t="s">
        <v>381</v>
      </c>
      <c r="K67" s="79">
        <v>900266553</v>
      </c>
      <c r="L67" s="79" t="s">
        <v>861</v>
      </c>
      <c r="M67" s="79" t="s">
        <v>861</v>
      </c>
      <c r="N67" s="79" t="s">
        <v>862</v>
      </c>
      <c r="O67" s="103"/>
      <c r="P67" s="79" t="s">
        <v>863</v>
      </c>
      <c r="T67" s="79">
        <f>+VLOOKUP(K67,[2]DATOS!$N$1:$N$1259,1,FALSE)</f>
        <v>900266553</v>
      </c>
    </row>
    <row r="68" spans="1:20">
      <c r="A68" s="79" t="s">
        <v>708</v>
      </c>
      <c r="B68" s="79" t="s">
        <v>839</v>
      </c>
      <c r="C68" s="79" t="s">
        <v>275</v>
      </c>
      <c r="D68" s="79" t="s">
        <v>613</v>
      </c>
      <c r="E68" s="79" t="s">
        <v>97</v>
      </c>
      <c r="F68" s="79" t="s">
        <v>97</v>
      </c>
      <c r="G68" s="79" t="s">
        <v>859</v>
      </c>
      <c r="H68" s="79" t="s">
        <v>860</v>
      </c>
      <c r="I68" s="104" t="s">
        <v>1331</v>
      </c>
      <c r="J68" s="79" t="s">
        <v>557</v>
      </c>
      <c r="K68" s="79">
        <v>900266553</v>
      </c>
      <c r="L68" s="79" t="s">
        <v>864</v>
      </c>
      <c r="M68" s="79" t="s">
        <v>864</v>
      </c>
      <c r="N68" s="79" t="s">
        <v>760</v>
      </c>
      <c r="O68" s="103"/>
      <c r="P68" s="79" t="s">
        <v>863</v>
      </c>
      <c r="T68" s="79">
        <f>+VLOOKUP(K68,[2]DATOS!$N$1:$N$1259,1,FALSE)</f>
        <v>900266553</v>
      </c>
    </row>
    <row r="69" spans="1:20">
      <c r="A69" s="79" t="s">
        <v>708</v>
      </c>
      <c r="B69" s="79" t="s">
        <v>839</v>
      </c>
      <c r="C69" s="79" t="s">
        <v>275</v>
      </c>
      <c r="D69" s="79" t="s">
        <v>613</v>
      </c>
      <c r="E69" s="79" t="s">
        <v>180</v>
      </c>
      <c r="F69" s="79" t="s">
        <v>865</v>
      </c>
      <c r="G69" s="79" t="s">
        <v>866</v>
      </c>
      <c r="H69" s="79" t="s">
        <v>867</v>
      </c>
      <c r="I69" s="104" t="s">
        <v>1332</v>
      </c>
      <c r="J69" s="79" t="s">
        <v>381</v>
      </c>
      <c r="K69" s="79">
        <v>900648202</v>
      </c>
      <c r="L69" s="79" t="s">
        <v>869</v>
      </c>
      <c r="M69" s="79" t="s">
        <v>870</v>
      </c>
      <c r="N69" s="79" t="s">
        <v>832</v>
      </c>
      <c r="O69" s="103"/>
      <c r="P69" s="79" t="s">
        <v>868</v>
      </c>
      <c r="T69" s="79">
        <f>+VLOOKUP(K69,[2]DATOS!$N$1:$N$1259,1,FALSE)</f>
        <v>900648202</v>
      </c>
    </row>
    <row r="70" spans="1:20">
      <c r="A70" s="79" t="s">
        <v>708</v>
      </c>
      <c r="B70" s="79" t="s">
        <v>839</v>
      </c>
      <c r="C70" s="79" t="s">
        <v>275</v>
      </c>
      <c r="D70" s="79" t="s">
        <v>613</v>
      </c>
      <c r="E70" s="79" t="s">
        <v>871</v>
      </c>
      <c r="F70" s="79" t="s">
        <v>871</v>
      </c>
      <c r="G70" s="79" t="s">
        <v>872</v>
      </c>
      <c r="H70" s="79" t="s">
        <v>873</v>
      </c>
      <c r="I70" s="104" t="s">
        <v>1333</v>
      </c>
      <c r="J70" s="79" t="s">
        <v>557</v>
      </c>
      <c r="K70" s="79">
        <v>900547803</v>
      </c>
      <c r="L70" s="79" t="s">
        <v>875</v>
      </c>
      <c r="M70" s="79" t="s">
        <v>876</v>
      </c>
      <c r="N70" s="79" t="s">
        <v>845</v>
      </c>
      <c r="O70" s="103"/>
      <c r="P70" s="79" t="s">
        <v>874</v>
      </c>
      <c r="T70" s="79" t="e">
        <f>+VLOOKUP(K70,[2]DATOS!$N$1:$N$1259,1,FALSE)</f>
        <v>#N/A</v>
      </c>
    </row>
    <row r="71" spans="1:20">
      <c r="A71" s="79" t="s">
        <v>708</v>
      </c>
      <c r="B71" s="79" t="s">
        <v>839</v>
      </c>
      <c r="C71" s="79" t="s">
        <v>275</v>
      </c>
      <c r="D71" s="79" t="s">
        <v>613</v>
      </c>
      <c r="E71" s="79" t="s">
        <v>280</v>
      </c>
      <c r="F71" s="79" t="s">
        <v>280</v>
      </c>
      <c r="G71" s="79" t="s">
        <v>877</v>
      </c>
      <c r="H71" s="79" t="s">
        <v>878</v>
      </c>
      <c r="I71" s="104" t="s">
        <v>1334</v>
      </c>
      <c r="J71" s="79" t="s">
        <v>381</v>
      </c>
      <c r="K71" s="79">
        <v>900321039</v>
      </c>
      <c r="L71" s="79" t="s">
        <v>880</v>
      </c>
      <c r="M71" s="79" t="s">
        <v>881</v>
      </c>
      <c r="N71" s="79" t="s">
        <v>862</v>
      </c>
      <c r="O71" s="103"/>
      <c r="P71" s="79" t="s">
        <v>879</v>
      </c>
      <c r="T71" s="79" t="e">
        <f>+VLOOKUP(K71,[2]DATOS!$N$1:$N$1259,1,FALSE)</f>
        <v>#N/A</v>
      </c>
    </row>
    <row r="72" spans="1:20">
      <c r="A72" s="79" t="s">
        <v>708</v>
      </c>
      <c r="B72" s="79" t="s">
        <v>839</v>
      </c>
      <c r="C72" s="79" t="s">
        <v>275</v>
      </c>
      <c r="D72" s="79" t="s">
        <v>613</v>
      </c>
      <c r="E72" s="79" t="s">
        <v>197</v>
      </c>
      <c r="F72" s="79" t="s">
        <v>882</v>
      </c>
      <c r="G72" s="79" t="s">
        <v>883</v>
      </c>
      <c r="H72" s="79" t="s">
        <v>884</v>
      </c>
      <c r="I72" s="104" t="s">
        <v>1335</v>
      </c>
      <c r="J72" s="79" t="s">
        <v>545</v>
      </c>
      <c r="K72" s="79">
        <v>9261453</v>
      </c>
      <c r="L72" s="79" t="s">
        <v>852</v>
      </c>
      <c r="M72" s="79" t="s">
        <v>885</v>
      </c>
      <c r="N72" s="79" t="s">
        <v>766</v>
      </c>
      <c r="O72" s="103"/>
      <c r="P72" s="79" t="s">
        <v>886</v>
      </c>
      <c r="T72" s="79">
        <f>+VLOOKUP(K72,[2]DATOS!$N$1:$N$1259,1,FALSE)</f>
        <v>9261453</v>
      </c>
    </row>
    <row r="73" spans="1:20">
      <c r="A73" s="79" t="s">
        <v>708</v>
      </c>
      <c r="B73" s="79" t="s">
        <v>839</v>
      </c>
      <c r="C73" s="79" t="s">
        <v>275</v>
      </c>
      <c r="D73" s="79" t="s">
        <v>613</v>
      </c>
      <c r="E73" s="79" t="s">
        <v>324</v>
      </c>
      <c r="F73" s="79" t="s">
        <v>324</v>
      </c>
      <c r="G73" s="79" t="s">
        <v>887</v>
      </c>
      <c r="H73" s="79" t="s">
        <v>888</v>
      </c>
      <c r="I73" s="104" t="s">
        <v>1336</v>
      </c>
      <c r="J73" s="79" t="s">
        <v>381</v>
      </c>
      <c r="K73" s="79">
        <v>806015728</v>
      </c>
      <c r="L73" s="79" t="s">
        <v>890</v>
      </c>
      <c r="M73" s="79" t="s">
        <v>890</v>
      </c>
      <c r="N73" s="79" t="s">
        <v>760</v>
      </c>
      <c r="O73" s="103"/>
      <c r="P73" s="79" t="s">
        <v>889</v>
      </c>
      <c r="T73" s="79">
        <f>+VLOOKUP(K73,[2]DATOS!$N$1:$N$1259,1,FALSE)</f>
        <v>806015728</v>
      </c>
    </row>
    <row r="74" spans="1:20">
      <c r="A74" s="79" t="s">
        <v>708</v>
      </c>
      <c r="B74" s="79" t="s">
        <v>839</v>
      </c>
      <c r="C74" s="79" t="s">
        <v>275</v>
      </c>
      <c r="D74" s="79" t="s">
        <v>613</v>
      </c>
      <c r="E74" s="79" t="s">
        <v>195</v>
      </c>
      <c r="F74" s="79" t="s">
        <v>195</v>
      </c>
      <c r="G74" s="79" t="s">
        <v>891</v>
      </c>
      <c r="H74" s="79" t="s">
        <v>892</v>
      </c>
      <c r="I74" s="104" t="s">
        <v>1337</v>
      </c>
      <c r="J74" s="79" t="s">
        <v>381</v>
      </c>
      <c r="K74" s="79">
        <v>900202461</v>
      </c>
      <c r="L74" s="79" t="s">
        <v>893</v>
      </c>
      <c r="M74" s="79" t="s">
        <v>765</v>
      </c>
      <c r="N74" s="79" t="s">
        <v>766</v>
      </c>
      <c r="O74" s="103"/>
      <c r="P74" s="79" t="s">
        <v>894</v>
      </c>
      <c r="T74" s="79">
        <f>+VLOOKUP(K74,[2]DATOS!$N$1:$N$1259,1,FALSE)</f>
        <v>900202461</v>
      </c>
    </row>
    <row r="75" spans="1:20">
      <c r="A75" s="79" t="s">
        <v>708</v>
      </c>
      <c r="B75" s="79" t="s">
        <v>839</v>
      </c>
      <c r="C75" s="79" t="s">
        <v>275</v>
      </c>
      <c r="D75" s="79" t="s">
        <v>613</v>
      </c>
      <c r="E75" s="79" t="s">
        <v>333</v>
      </c>
      <c r="F75" s="79" t="s">
        <v>1280</v>
      </c>
      <c r="G75" s="79" t="s">
        <v>895</v>
      </c>
      <c r="H75" s="79">
        <v>3116658308</v>
      </c>
      <c r="I75" s="104" t="s">
        <v>1281</v>
      </c>
      <c r="J75" s="79" t="s">
        <v>381</v>
      </c>
      <c r="K75" s="79">
        <v>900929001</v>
      </c>
      <c r="L75" s="79" t="s">
        <v>898</v>
      </c>
      <c r="M75" s="79" t="s">
        <v>898</v>
      </c>
      <c r="N75" s="79" t="s">
        <v>845</v>
      </c>
      <c r="O75" s="103"/>
      <c r="P75" s="79" t="s">
        <v>897</v>
      </c>
      <c r="T75" s="79">
        <f>+VLOOKUP(K75,[2]DATOS!$N$1:$N$1259,1,FALSE)</f>
        <v>900929001</v>
      </c>
    </row>
    <row r="76" spans="1:20">
      <c r="A76" s="79" t="s">
        <v>708</v>
      </c>
      <c r="B76" s="79" t="s">
        <v>839</v>
      </c>
      <c r="C76" s="79" t="s">
        <v>275</v>
      </c>
      <c r="D76" s="79" t="s">
        <v>613</v>
      </c>
      <c r="E76" s="79" t="s">
        <v>89</v>
      </c>
      <c r="F76" s="79" t="s">
        <v>89</v>
      </c>
      <c r="G76" s="79" t="s">
        <v>899</v>
      </c>
      <c r="H76" s="79" t="s">
        <v>900</v>
      </c>
      <c r="I76" s="104" t="s">
        <v>1338</v>
      </c>
      <c r="J76" s="79" t="s">
        <v>557</v>
      </c>
      <c r="K76" s="79">
        <v>900661269</v>
      </c>
      <c r="L76" s="79" t="s">
        <v>896</v>
      </c>
      <c r="M76" s="79" t="s">
        <v>896</v>
      </c>
      <c r="N76" s="79" t="s">
        <v>760</v>
      </c>
      <c r="O76" s="103"/>
      <c r="P76" s="79" t="s">
        <v>899</v>
      </c>
      <c r="T76" s="79">
        <f>+VLOOKUP(K76,[2]DATOS!$N$1:$N$1259,1,FALSE)</f>
        <v>900661269</v>
      </c>
    </row>
    <row r="77" spans="1:20">
      <c r="A77" s="79" t="s">
        <v>708</v>
      </c>
      <c r="B77" s="79" t="s">
        <v>839</v>
      </c>
      <c r="C77" s="79" t="s">
        <v>275</v>
      </c>
      <c r="D77" s="79" t="s">
        <v>613</v>
      </c>
      <c r="E77" s="79" t="s">
        <v>91</v>
      </c>
      <c r="F77" s="79" t="s">
        <v>901</v>
      </c>
      <c r="G77" s="79" t="s">
        <v>902</v>
      </c>
      <c r="H77" s="79" t="s">
        <v>903</v>
      </c>
      <c r="I77" s="104" t="s">
        <v>1339</v>
      </c>
      <c r="J77" s="79" t="s">
        <v>381</v>
      </c>
      <c r="K77" s="79">
        <v>85166081</v>
      </c>
      <c r="L77" s="79" t="s">
        <v>864</v>
      </c>
      <c r="M77" s="79" t="s">
        <v>864</v>
      </c>
      <c r="N77" s="79" t="s">
        <v>760</v>
      </c>
      <c r="O77" s="103"/>
      <c r="P77" s="79" t="s">
        <v>904</v>
      </c>
      <c r="T77" s="79">
        <f>+VLOOKUP(K77,[2]DATOS!$N$1:$N$1259,1,FALSE)</f>
        <v>85166081</v>
      </c>
    </row>
    <row r="78" spans="1:20">
      <c r="A78" s="79" t="s">
        <v>708</v>
      </c>
      <c r="B78" s="79" t="s">
        <v>839</v>
      </c>
      <c r="C78" s="79" t="s">
        <v>275</v>
      </c>
      <c r="D78" s="79" t="s">
        <v>613</v>
      </c>
      <c r="E78" s="79" t="s">
        <v>91</v>
      </c>
      <c r="F78" s="79" t="s">
        <v>901</v>
      </c>
      <c r="G78" s="79" t="s">
        <v>902</v>
      </c>
      <c r="H78" s="79" t="s">
        <v>903</v>
      </c>
      <c r="I78" s="104" t="s">
        <v>1340</v>
      </c>
      <c r="J78" s="79" t="s">
        <v>545</v>
      </c>
      <c r="K78" s="79">
        <v>85166081</v>
      </c>
      <c r="L78" s="79" t="s">
        <v>905</v>
      </c>
      <c r="M78" s="79" t="s">
        <v>905</v>
      </c>
      <c r="N78" s="79" t="s">
        <v>760</v>
      </c>
      <c r="O78" s="103"/>
      <c r="P78" s="79" t="s">
        <v>904</v>
      </c>
      <c r="T78" s="79">
        <f>+VLOOKUP(K78,[2]DATOS!$N$1:$N$1259,1,FALSE)</f>
        <v>85166081</v>
      </c>
    </row>
    <row r="79" spans="1:20">
      <c r="A79" s="79" t="s">
        <v>708</v>
      </c>
      <c r="B79" s="79" t="s">
        <v>839</v>
      </c>
      <c r="C79" s="79" t="s">
        <v>275</v>
      </c>
      <c r="D79" s="79" t="s">
        <v>613</v>
      </c>
      <c r="E79" s="79" t="s">
        <v>87</v>
      </c>
      <c r="F79" s="79" t="s">
        <v>87</v>
      </c>
      <c r="G79" s="79" t="s">
        <v>906</v>
      </c>
      <c r="H79" s="79">
        <v>3175012368</v>
      </c>
      <c r="I79" s="104" t="s">
        <v>1405</v>
      </c>
      <c r="J79" s="79" t="s">
        <v>381</v>
      </c>
      <c r="K79" s="79">
        <v>900485301</v>
      </c>
      <c r="L79" s="79" t="s">
        <v>907</v>
      </c>
      <c r="M79" s="79" t="s">
        <v>908</v>
      </c>
      <c r="N79" s="79" t="s">
        <v>603</v>
      </c>
      <c r="O79" s="103"/>
      <c r="P79" s="79" t="s">
        <v>909</v>
      </c>
      <c r="T79" s="79">
        <f>+VLOOKUP(K79,[2]DATOS!$N$1:$N$1259,1,FALSE)</f>
        <v>900485301</v>
      </c>
    </row>
    <row r="80" spans="1:20">
      <c r="A80" s="79" t="s">
        <v>708</v>
      </c>
      <c r="B80" s="79" t="s">
        <v>839</v>
      </c>
      <c r="C80" s="79" t="s">
        <v>275</v>
      </c>
      <c r="D80" s="79" t="s">
        <v>613</v>
      </c>
      <c r="E80" s="79" t="s">
        <v>87</v>
      </c>
      <c r="F80" s="79" t="s">
        <v>87</v>
      </c>
      <c r="G80" s="79" t="s">
        <v>906</v>
      </c>
      <c r="H80" s="79">
        <v>3175012368</v>
      </c>
      <c r="I80" s="104" t="s">
        <v>1341</v>
      </c>
      <c r="J80" s="79" t="s">
        <v>557</v>
      </c>
      <c r="K80" s="79">
        <v>900485301</v>
      </c>
      <c r="L80" s="79" t="s">
        <v>911</v>
      </c>
      <c r="M80" s="79" t="s">
        <v>911</v>
      </c>
      <c r="N80" s="79" t="s">
        <v>760</v>
      </c>
      <c r="O80" s="103"/>
      <c r="P80" s="79" t="s">
        <v>912</v>
      </c>
      <c r="T80" s="79">
        <f>+VLOOKUP(K80,[2]DATOS!$N$1:$N$1259,1,FALSE)</f>
        <v>900485301</v>
      </c>
    </row>
    <row r="81" spans="1:20">
      <c r="A81" s="79" t="s">
        <v>708</v>
      </c>
      <c r="B81" s="79" t="s">
        <v>839</v>
      </c>
      <c r="C81" s="79" t="s">
        <v>275</v>
      </c>
      <c r="D81" s="79" t="s">
        <v>613</v>
      </c>
      <c r="E81" s="79" t="s">
        <v>1225</v>
      </c>
      <c r="F81" s="79" t="s">
        <v>138</v>
      </c>
      <c r="G81" s="79" t="s">
        <v>913</v>
      </c>
      <c r="H81" s="79">
        <v>3173664722</v>
      </c>
      <c r="I81" s="104" t="s">
        <v>1415</v>
      </c>
      <c r="J81" s="79" t="s">
        <v>557</v>
      </c>
      <c r="K81" s="79">
        <v>900768559</v>
      </c>
      <c r="L81" s="79" t="s">
        <v>914</v>
      </c>
      <c r="M81" s="79" t="s">
        <v>914</v>
      </c>
      <c r="N81" s="79" t="s">
        <v>603</v>
      </c>
      <c r="O81" s="103"/>
      <c r="P81" s="79" t="s">
        <v>915</v>
      </c>
      <c r="T81" s="79">
        <f>+VLOOKUP(K81,[2]DATOS!$N$1:$N$1259,1,FALSE)</f>
        <v>900768559</v>
      </c>
    </row>
    <row r="82" spans="1:20">
      <c r="A82" s="79" t="s">
        <v>708</v>
      </c>
      <c r="B82" s="79" t="s">
        <v>839</v>
      </c>
      <c r="C82" s="79" t="s">
        <v>275</v>
      </c>
      <c r="D82" s="79" t="s">
        <v>613</v>
      </c>
      <c r="E82" s="79" t="s">
        <v>229</v>
      </c>
      <c r="F82" s="79" t="s">
        <v>916</v>
      </c>
      <c r="G82" s="79" t="s">
        <v>917</v>
      </c>
      <c r="H82" s="79" t="s">
        <v>918</v>
      </c>
      <c r="I82" s="104" t="s">
        <v>1342</v>
      </c>
      <c r="J82" s="79" t="s">
        <v>545</v>
      </c>
      <c r="K82" s="79">
        <v>49760639</v>
      </c>
      <c r="L82" s="79" t="s">
        <v>844</v>
      </c>
      <c r="M82" s="79" t="s">
        <v>844</v>
      </c>
      <c r="N82" s="79" t="s">
        <v>845</v>
      </c>
      <c r="O82" s="103"/>
      <c r="P82" s="79" t="s">
        <v>917</v>
      </c>
      <c r="T82" s="79">
        <f>+VLOOKUP(K82,[2]DATOS!$N$1:$N$1259,1,FALSE)</f>
        <v>49760639</v>
      </c>
    </row>
    <row r="83" spans="1:20">
      <c r="A83" s="79" t="s">
        <v>708</v>
      </c>
      <c r="B83" s="79" t="s">
        <v>839</v>
      </c>
      <c r="C83" s="79" t="s">
        <v>275</v>
      </c>
      <c r="D83" s="79" t="s">
        <v>613</v>
      </c>
      <c r="E83" s="79" t="s">
        <v>229</v>
      </c>
      <c r="F83" s="79" t="s">
        <v>916</v>
      </c>
      <c r="G83" s="79" t="s">
        <v>919</v>
      </c>
      <c r="H83" s="79" t="s">
        <v>920</v>
      </c>
      <c r="I83" s="104" t="s">
        <v>1342</v>
      </c>
      <c r="J83" s="79" t="s">
        <v>557</v>
      </c>
      <c r="K83" s="79">
        <v>49760639</v>
      </c>
      <c r="L83" s="79" t="s">
        <v>921</v>
      </c>
      <c r="M83" s="79" t="s">
        <v>921</v>
      </c>
      <c r="N83" s="79" t="s">
        <v>845</v>
      </c>
      <c r="O83" s="103"/>
      <c r="P83" s="79" t="s">
        <v>917</v>
      </c>
      <c r="T83" s="79">
        <f>+VLOOKUP(K83,[2]DATOS!$N$1:$N$1259,1,FALSE)</f>
        <v>49760639</v>
      </c>
    </row>
    <row r="84" spans="1:20">
      <c r="A84" s="79" t="s">
        <v>922</v>
      </c>
      <c r="B84" s="79" t="s">
        <v>923</v>
      </c>
      <c r="C84" s="79" t="s">
        <v>924</v>
      </c>
      <c r="D84" s="79" t="s">
        <v>542</v>
      </c>
      <c r="E84" s="79" t="s">
        <v>925</v>
      </c>
      <c r="F84" s="79" t="s">
        <v>926</v>
      </c>
      <c r="G84" s="79" t="s">
        <v>927</v>
      </c>
      <c r="H84" s="79">
        <v>3122334111</v>
      </c>
      <c r="I84" s="104" t="s">
        <v>1343</v>
      </c>
      <c r="J84" s="79" t="s">
        <v>557</v>
      </c>
      <c r="K84" s="79">
        <v>27452030</v>
      </c>
      <c r="L84" s="79" t="s">
        <v>817</v>
      </c>
      <c r="M84" s="79" t="s">
        <v>817</v>
      </c>
      <c r="N84" s="79" t="s">
        <v>928</v>
      </c>
      <c r="O84" s="103"/>
      <c r="P84" s="79" t="s">
        <v>927</v>
      </c>
      <c r="T84" s="79">
        <f>+VLOOKUP(K84,[2]DATOS!$N$1:$N$1259,1,FALSE)</f>
        <v>27452030</v>
      </c>
    </row>
    <row r="85" spans="1:20">
      <c r="A85" s="79" t="s">
        <v>922</v>
      </c>
      <c r="B85" s="79" t="s">
        <v>923</v>
      </c>
      <c r="C85" s="79" t="s">
        <v>924</v>
      </c>
      <c r="D85" s="79" t="s">
        <v>542</v>
      </c>
      <c r="E85" s="79" t="s">
        <v>929</v>
      </c>
      <c r="F85" s="79" t="s">
        <v>930</v>
      </c>
      <c r="G85" s="79" t="s">
        <v>931</v>
      </c>
      <c r="H85" s="79" t="s">
        <v>932</v>
      </c>
      <c r="I85" s="104" t="s">
        <v>1344</v>
      </c>
      <c r="J85" s="79" t="s">
        <v>557</v>
      </c>
      <c r="K85" s="79">
        <v>94404403</v>
      </c>
      <c r="L85" s="79" t="s">
        <v>933</v>
      </c>
      <c r="M85" s="79" t="s">
        <v>934</v>
      </c>
      <c r="N85" s="79" t="s">
        <v>935</v>
      </c>
      <c r="O85" s="103"/>
      <c r="P85" s="79" t="s">
        <v>936</v>
      </c>
      <c r="T85" s="79">
        <f>+VLOOKUP(K85,[2]DATOS!$N$1:$N$1259,1,FALSE)</f>
        <v>94404403</v>
      </c>
    </row>
    <row r="86" spans="1:20">
      <c r="A86" s="79" t="s">
        <v>922</v>
      </c>
      <c r="B86" s="79" t="s">
        <v>923</v>
      </c>
      <c r="C86" s="79" t="s">
        <v>924</v>
      </c>
      <c r="D86" s="79" t="s">
        <v>542</v>
      </c>
      <c r="E86" s="79" t="s">
        <v>46</v>
      </c>
      <c r="F86" s="79" t="s">
        <v>937</v>
      </c>
      <c r="G86" s="79" t="s">
        <v>938</v>
      </c>
      <c r="H86" s="79" t="s">
        <v>939</v>
      </c>
      <c r="I86" s="104" t="s">
        <v>1345</v>
      </c>
      <c r="J86" s="79" t="s">
        <v>557</v>
      </c>
      <c r="K86" s="79">
        <v>900215165</v>
      </c>
      <c r="L86" s="79" t="s">
        <v>940</v>
      </c>
      <c r="M86" s="79" t="s">
        <v>941</v>
      </c>
      <c r="N86" s="79" t="s">
        <v>942</v>
      </c>
      <c r="O86" s="103"/>
      <c r="P86" s="79" t="s">
        <v>943</v>
      </c>
      <c r="T86" s="79">
        <f>+VLOOKUP(K86,[2]DATOS!$N$1:$N$1259,1,FALSE)</f>
        <v>900215165</v>
      </c>
    </row>
    <row r="87" spans="1:20">
      <c r="A87" s="79" t="s">
        <v>922</v>
      </c>
      <c r="B87" s="79" t="s">
        <v>923</v>
      </c>
      <c r="C87" s="79" t="s">
        <v>924</v>
      </c>
      <c r="D87" s="79" t="s">
        <v>542</v>
      </c>
      <c r="E87" s="79" t="s">
        <v>279</v>
      </c>
      <c r="F87" s="79" t="s">
        <v>107</v>
      </c>
      <c r="G87" s="79" t="s">
        <v>944</v>
      </c>
      <c r="H87" s="79" t="s">
        <v>947</v>
      </c>
      <c r="I87" s="104" t="s">
        <v>1346</v>
      </c>
      <c r="J87" s="79" t="s">
        <v>381</v>
      </c>
      <c r="K87" s="79">
        <v>830145805</v>
      </c>
      <c r="L87" s="79" t="s">
        <v>948</v>
      </c>
      <c r="M87" s="79" t="s">
        <v>949</v>
      </c>
      <c r="N87" s="79" t="s">
        <v>618</v>
      </c>
      <c r="O87" s="103"/>
      <c r="P87" s="79" t="s">
        <v>950</v>
      </c>
      <c r="T87" s="79">
        <f>+VLOOKUP(K87,[2]DATOS!$N$1:$N$1259,1,FALSE)</f>
        <v>830145805</v>
      </c>
    </row>
    <row r="88" spans="1:20">
      <c r="A88" s="79" t="s">
        <v>922</v>
      </c>
      <c r="B88" s="79" t="s">
        <v>923</v>
      </c>
      <c r="C88" s="79" t="s">
        <v>924</v>
      </c>
      <c r="D88" s="79" t="s">
        <v>542</v>
      </c>
      <c r="E88" s="79" t="s">
        <v>219</v>
      </c>
      <c r="F88" s="79" t="s">
        <v>951</v>
      </c>
      <c r="G88" s="79" t="s">
        <v>952</v>
      </c>
      <c r="H88" s="79" t="s">
        <v>953</v>
      </c>
      <c r="I88" s="104" t="s">
        <v>1347</v>
      </c>
      <c r="J88" s="79" t="s">
        <v>557</v>
      </c>
      <c r="K88" s="79">
        <v>10538625</v>
      </c>
      <c r="L88" s="79" t="s">
        <v>954</v>
      </c>
      <c r="M88" s="79" t="s">
        <v>955</v>
      </c>
      <c r="N88" s="79" t="s">
        <v>935</v>
      </c>
      <c r="O88" s="103"/>
      <c r="P88" s="79" t="s">
        <v>956</v>
      </c>
      <c r="T88" s="79" t="e">
        <f>+VLOOKUP(K88,[2]DATOS!$N$1:$N$1259,1,FALSE)</f>
        <v>#N/A</v>
      </c>
    </row>
    <row r="89" spans="1:20">
      <c r="A89" s="79" t="s">
        <v>922</v>
      </c>
      <c r="B89" s="79" t="s">
        <v>923</v>
      </c>
      <c r="C89" s="79" t="s">
        <v>924</v>
      </c>
      <c r="D89" s="79" t="s">
        <v>542</v>
      </c>
      <c r="E89" s="79" t="s">
        <v>109</v>
      </c>
      <c r="F89" s="79" t="s">
        <v>957</v>
      </c>
      <c r="G89" s="79" t="s">
        <v>958</v>
      </c>
      <c r="H89" s="79" t="s">
        <v>959</v>
      </c>
      <c r="I89" s="104" t="s">
        <v>1348</v>
      </c>
      <c r="J89" s="79" t="s">
        <v>557</v>
      </c>
      <c r="K89" s="79">
        <v>98370919</v>
      </c>
      <c r="L89" s="79" t="s">
        <v>960</v>
      </c>
      <c r="M89" s="79" t="s">
        <v>961</v>
      </c>
      <c r="N89" s="79" t="s">
        <v>928</v>
      </c>
      <c r="O89" s="103"/>
      <c r="P89" s="79" t="s">
        <v>962</v>
      </c>
      <c r="T89" s="79">
        <f>+VLOOKUP(K89,[2]DATOS!$N$1:$N$1259,1,FALSE)</f>
        <v>98370919</v>
      </c>
    </row>
    <row r="90" spans="1:20">
      <c r="A90" s="79" t="s">
        <v>922</v>
      </c>
      <c r="B90" s="79" t="s">
        <v>923</v>
      </c>
      <c r="C90" s="79" t="s">
        <v>924</v>
      </c>
      <c r="D90" s="79" t="s">
        <v>542</v>
      </c>
      <c r="E90" s="79" t="s">
        <v>221</v>
      </c>
      <c r="F90" s="79" t="s">
        <v>963</v>
      </c>
      <c r="G90" s="79" t="s">
        <v>964</v>
      </c>
      <c r="H90" s="79" t="s">
        <v>965</v>
      </c>
      <c r="I90" s="104" t="s">
        <v>1349</v>
      </c>
      <c r="J90" s="79" t="s">
        <v>620</v>
      </c>
      <c r="K90" s="79">
        <v>10305214</v>
      </c>
      <c r="L90" s="79" t="s">
        <v>966</v>
      </c>
      <c r="M90" s="79" t="s">
        <v>967</v>
      </c>
      <c r="N90" s="79" t="s">
        <v>935</v>
      </c>
      <c r="O90" s="103"/>
      <c r="P90" s="79" t="s">
        <v>964</v>
      </c>
      <c r="T90" s="79">
        <f>+VLOOKUP(K90,[2]DATOS!$N$1:$N$1259,1,FALSE)</f>
        <v>10305214</v>
      </c>
    </row>
    <row r="91" spans="1:20">
      <c r="A91" s="79" t="s">
        <v>922</v>
      </c>
      <c r="B91" s="79" t="s">
        <v>923</v>
      </c>
      <c r="C91" s="79" t="s">
        <v>924</v>
      </c>
      <c r="D91" s="79" t="s">
        <v>542</v>
      </c>
      <c r="E91" s="79" t="s">
        <v>968</v>
      </c>
      <c r="F91" s="79" t="s">
        <v>969</v>
      </c>
      <c r="G91" s="79" t="s">
        <v>970</v>
      </c>
      <c r="H91" s="79" t="s">
        <v>971</v>
      </c>
      <c r="I91" s="104" t="s">
        <v>1350</v>
      </c>
      <c r="J91" s="79" t="s">
        <v>557</v>
      </c>
      <c r="K91" s="79">
        <v>36284552</v>
      </c>
      <c r="L91" s="79" t="s">
        <v>972</v>
      </c>
      <c r="M91" s="79" t="s">
        <v>973</v>
      </c>
      <c r="N91" s="79" t="s">
        <v>935</v>
      </c>
      <c r="O91" s="103"/>
      <c r="P91" s="79" t="s">
        <v>974</v>
      </c>
      <c r="T91" s="79">
        <f>+VLOOKUP(K91,[2]DATOS!$N$1:$N$1259,1,FALSE)</f>
        <v>36284552</v>
      </c>
    </row>
    <row r="92" spans="1:20">
      <c r="A92" s="79" t="s">
        <v>922</v>
      </c>
      <c r="B92" s="79" t="s">
        <v>975</v>
      </c>
      <c r="C92" s="79" t="s">
        <v>924</v>
      </c>
      <c r="D92" s="79" t="s">
        <v>613</v>
      </c>
      <c r="E92" s="79" t="s">
        <v>208</v>
      </c>
      <c r="F92" s="79" t="s">
        <v>208</v>
      </c>
      <c r="G92" s="79" t="s">
        <v>976</v>
      </c>
      <c r="H92" s="79" t="s">
        <v>977</v>
      </c>
      <c r="I92" s="104" t="s">
        <v>1416</v>
      </c>
      <c r="J92" s="79" t="s">
        <v>557</v>
      </c>
      <c r="K92" s="79">
        <v>890802350</v>
      </c>
      <c r="L92" s="79" t="s">
        <v>978</v>
      </c>
      <c r="M92" s="79" t="s">
        <v>978</v>
      </c>
      <c r="N92" s="79" t="s">
        <v>664</v>
      </c>
      <c r="O92" s="103"/>
      <c r="P92" s="79" t="s">
        <v>979</v>
      </c>
      <c r="T92" s="79" t="e">
        <f>+VLOOKUP(K92,[2]DATOS!$N$1:$N$1259,1,FALSE)</f>
        <v>#N/A</v>
      </c>
    </row>
    <row r="93" spans="1:20">
      <c r="A93" s="79" t="s">
        <v>922</v>
      </c>
      <c r="B93" s="79" t="s">
        <v>975</v>
      </c>
      <c r="C93" s="79" t="s">
        <v>924</v>
      </c>
      <c r="D93" s="79" t="s">
        <v>613</v>
      </c>
      <c r="E93" s="79" t="s">
        <v>75</v>
      </c>
      <c r="F93" s="79" t="s">
        <v>75</v>
      </c>
      <c r="G93" s="79" t="s">
        <v>980</v>
      </c>
      <c r="H93" s="79" t="s">
        <v>981</v>
      </c>
      <c r="I93" s="104" t="s">
        <v>1351</v>
      </c>
      <c r="J93" s="79" t="s">
        <v>545</v>
      </c>
      <c r="K93" s="79">
        <v>838000154</v>
      </c>
      <c r="L93" s="79" t="s">
        <v>982</v>
      </c>
      <c r="M93" s="79" t="s">
        <v>982</v>
      </c>
      <c r="N93" s="79" t="s">
        <v>983</v>
      </c>
      <c r="O93" s="103"/>
      <c r="P93" s="79" t="s">
        <v>984</v>
      </c>
      <c r="T93" s="79">
        <f>+VLOOKUP(K93,[2]DATOS!$N$1:$N$1259,1,FALSE)</f>
        <v>838000154</v>
      </c>
    </row>
    <row r="94" spans="1:20">
      <c r="A94" s="79" t="s">
        <v>922</v>
      </c>
      <c r="B94" s="79" t="s">
        <v>975</v>
      </c>
      <c r="C94" s="79" t="s">
        <v>924</v>
      </c>
      <c r="D94" s="79" t="s">
        <v>666</v>
      </c>
      <c r="E94" s="79" t="s">
        <v>48</v>
      </c>
      <c r="F94" s="79" t="s">
        <v>48</v>
      </c>
      <c r="G94" s="79" t="s">
        <v>985</v>
      </c>
      <c r="H94" s="79" t="s">
        <v>986</v>
      </c>
      <c r="I94" s="104" t="s">
        <v>1352</v>
      </c>
      <c r="J94" s="79" t="s">
        <v>381</v>
      </c>
      <c r="K94" s="79">
        <v>900330225</v>
      </c>
      <c r="L94" s="79" t="s">
        <v>988</v>
      </c>
      <c r="M94" s="79" t="s">
        <v>988</v>
      </c>
      <c r="N94" s="79" t="s">
        <v>942</v>
      </c>
      <c r="O94" s="103"/>
      <c r="P94" s="79" t="s">
        <v>989</v>
      </c>
      <c r="T94" s="79">
        <f>+VLOOKUP(K94,[2]DATOS!$N$1:$N$1259,1,FALSE)</f>
        <v>900330225</v>
      </c>
    </row>
    <row r="95" spans="1:20">
      <c r="A95" s="79" t="s">
        <v>922</v>
      </c>
      <c r="B95" s="79" t="s">
        <v>975</v>
      </c>
      <c r="C95" s="79" t="s">
        <v>924</v>
      </c>
      <c r="D95" s="79" t="s">
        <v>613</v>
      </c>
      <c r="E95" s="79" t="s">
        <v>266</v>
      </c>
      <c r="F95" s="79" t="s">
        <v>266</v>
      </c>
      <c r="G95" s="79" t="s">
        <v>990</v>
      </c>
      <c r="I95" s="104" t="s">
        <v>1353</v>
      </c>
      <c r="J95" s="79" t="s">
        <v>557</v>
      </c>
      <c r="K95" s="79">
        <v>900439362</v>
      </c>
      <c r="L95" s="79" t="s">
        <v>991</v>
      </c>
      <c r="M95" s="79" t="s">
        <v>991</v>
      </c>
      <c r="N95" s="79" t="s">
        <v>942</v>
      </c>
      <c r="O95" s="103"/>
      <c r="P95" s="79" t="s">
        <v>992</v>
      </c>
      <c r="T95" s="79">
        <f>+VLOOKUP(K95,[2]DATOS!$N$1:$N$1259,1,FALSE)</f>
        <v>900439362</v>
      </c>
    </row>
    <row r="96" spans="1:20">
      <c r="A96" s="79" t="s">
        <v>922</v>
      </c>
      <c r="B96" s="79" t="s">
        <v>975</v>
      </c>
      <c r="C96" s="79" t="s">
        <v>924</v>
      </c>
      <c r="D96" s="79" t="s">
        <v>613</v>
      </c>
      <c r="E96" s="79" t="s">
        <v>50</v>
      </c>
      <c r="F96" s="79" t="s">
        <v>993</v>
      </c>
      <c r="G96" s="79" t="s">
        <v>994</v>
      </c>
      <c r="H96" s="79" t="s">
        <v>995</v>
      </c>
      <c r="I96" s="104" t="s">
        <v>1354</v>
      </c>
      <c r="J96" s="79" t="s">
        <v>557</v>
      </c>
      <c r="K96" s="79">
        <v>16891092</v>
      </c>
      <c r="L96" s="79" t="s">
        <v>996</v>
      </c>
      <c r="M96" s="79" t="s">
        <v>996</v>
      </c>
      <c r="N96" s="79" t="s">
        <v>942</v>
      </c>
      <c r="O96" s="103"/>
      <c r="P96" s="79" t="s">
        <v>994</v>
      </c>
      <c r="T96" s="79">
        <f>+VLOOKUP(K96,[2]DATOS!$N$1:$N$1259,1,FALSE)</f>
        <v>16891092</v>
      </c>
    </row>
    <row r="97" spans="1:20">
      <c r="A97" s="79" t="s">
        <v>922</v>
      </c>
      <c r="B97" s="79" t="s">
        <v>975</v>
      </c>
      <c r="C97" s="79" t="s">
        <v>924</v>
      </c>
      <c r="D97" s="79" t="s">
        <v>613</v>
      </c>
      <c r="E97" s="79" t="s">
        <v>50</v>
      </c>
      <c r="F97" s="79" t="s">
        <v>993</v>
      </c>
      <c r="G97" s="79" t="s">
        <v>994</v>
      </c>
      <c r="H97" s="79" t="s">
        <v>995</v>
      </c>
      <c r="I97" s="104" t="s">
        <v>1354</v>
      </c>
      <c r="J97" s="79" t="s">
        <v>381</v>
      </c>
      <c r="K97" s="79">
        <v>16891092</v>
      </c>
      <c r="L97" s="79" t="s">
        <v>997</v>
      </c>
      <c r="M97" s="79" t="s">
        <v>997</v>
      </c>
      <c r="N97" s="79" t="s">
        <v>942</v>
      </c>
      <c r="O97" s="103"/>
      <c r="P97" s="79" t="s">
        <v>998</v>
      </c>
      <c r="T97" s="79">
        <f>+VLOOKUP(K97,[2]DATOS!$N$1:$N$1259,1,FALSE)</f>
        <v>16891092</v>
      </c>
    </row>
    <row r="98" spans="1:20">
      <c r="A98" s="79" t="s">
        <v>922</v>
      </c>
      <c r="B98" s="79" t="s">
        <v>975</v>
      </c>
      <c r="C98" s="79" t="s">
        <v>924</v>
      </c>
      <c r="D98" s="79" t="s">
        <v>613</v>
      </c>
      <c r="E98" s="79" t="s">
        <v>999</v>
      </c>
      <c r="F98" s="79" t="s">
        <v>1001</v>
      </c>
      <c r="G98" s="79" t="s">
        <v>1000</v>
      </c>
      <c r="H98" s="79">
        <v>3216457199</v>
      </c>
      <c r="I98" s="104" t="s">
        <v>1355</v>
      </c>
      <c r="J98" s="79" t="s">
        <v>557</v>
      </c>
      <c r="K98" s="79">
        <v>891903377</v>
      </c>
      <c r="L98" s="79" t="s">
        <v>1002</v>
      </c>
      <c r="M98" s="79" t="s">
        <v>1002</v>
      </c>
      <c r="N98" s="79" t="s">
        <v>928</v>
      </c>
      <c r="O98" s="103"/>
      <c r="P98" s="79" t="s">
        <v>1003</v>
      </c>
      <c r="T98" s="79">
        <f>+VLOOKUP(K98,[2]DATOS!$N$1:$N$1259,1,FALSE)</f>
        <v>891903377</v>
      </c>
    </row>
    <row r="99" spans="1:20">
      <c r="A99" s="79" t="s">
        <v>922</v>
      </c>
      <c r="B99" s="79" t="s">
        <v>665</v>
      </c>
      <c r="C99" s="79" t="s">
        <v>924</v>
      </c>
      <c r="D99" s="79" t="s">
        <v>666</v>
      </c>
      <c r="E99" s="79" t="s">
        <v>1004</v>
      </c>
      <c r="F99" s="79" t="s">
        <v>1004</v>
      </c>
      <c r="G99" s="79" t="s">
        <v>1005</v>
      </c>
      <c r="H99" s="79" t="s">
        <v>1006</v>
      </c>
      <c r="I99" s="104" t="s">
        <v>1417</v>
      </c>
      <c r="J99" s="79" t="s">
        <v>557</v>
      </c>
      <c r="K99" s="79">
        <v>900777108</v>
      </c>
      <c r="L99" s="79" t="s">
        <v>1007</v>
      </c>
      <c r="M99" s="79" t="s">
        <v>1007</v>
      </c>
      <c r="N99" s="79" t="s">
        <v>702</v>
      </c>
      <c r="O99" s="103"/>
      <c r="P99" s="79" t="s">
        <v>1008</v>
      </c>
      <c r="T99" s="79">
        <f>+VLOOKUP(K99,[2]DATOS!$N$1:$N$1259,1,FALSE)</f>
        <v>900777108</v>
      </c>
    </row>
    <row r="100" spans="1:20">
      <c r="A100" s="79" t="s">
        <v>922</v>
      </c>
      <c r="B100" s="79" t="s">
        <v>665</v>
      </c>
      <c r="C100" s="79" t="s">
        <v>924</v>
      </c>
      <c r="D100" s="79" t="s">
        <v>666</v>
      </c>
      <c r="E100" s="79" t="s">
        <v>68</v>
      </c>
      <c r="F100" s="79" t="s">
        <v>1009</v>
      </c>
      <c r="G100" s="79" t="s">
        <v>1010</v>
      </c>
      <c r="H100" s="79" t="s">
        <v>1011</v>
      </c>
      <c r="I100" s="104" t="s">
        <v>1356</v>
      </c>
      <c r="J100" s="79" t="s">
        <v>557</v>
      </c>
      <c r="K100" s="16">
        <v>9398760</v>
      </c>
      <c r="L100" s="79" t="s">
        <v>1012</v>
      </c>
      <c r="M100" s="79" t="s">
        <v>1012</v>
      </c>
      <c r="N100" s="79" t="s">
        <v>549</v>
      </c>
      <c r="O100" s="103"/>
      <c r="P100" s="79" t="s">
        <v>1013</v>
      </c>
      <c r="T100" s="79">
        <f>+VLOOKUP(K100,[2]DATOS!$N$1:$N$1259,1,FALSE)</f>
        <v>9398760</v>
      </c>
    </row>
    <row r="101" spans="1:20">
      <c r="A101" s="79" t="s">
        <v>922</v>
      </c>
      <c r="B101" s="79" t="s">
        <v>665</v>
      </c>
      <c r="C101" s="79" t="s">
        <v>924</v>
      </c>
      <c r="D101" s="79" t="s">
        <v>666</v>
      </c>
      <c r="E101" s="79" t="s">
        <v>310</v>
      </c>
      <c r="F101" s="79" t="s">
        <v>1014</v>
      </c>
      <c r="G101" s="79" t="s">
        <v>1015</v>
      </c>
      <c r="H101" s="79" t="s">
        <v>1016</v>
      </c>
      <c r="I101" s="104" t="s">
        <v>1357</v>
      </c>
      <c r="J101" s="79" t="s">
        <v>381</v>
      </c>
      <c r="K101" s="79">
        <v>13747600</v>
      </c>
      <c r="L101" s="79" t="s">
        <v>1017</v>
      </c>
      <c r="M101" s="79" t="s">
        <v>1017</v>
      </c>
      <c r="N101" s="79" t="s">
        <v>702</v>
      </c>
      <c r="O101" s="103"/>
      <c r="P101" s="79" t="s">
        <v>1015</v>
      </c>
      <c r="T101" s="79">
        <f>+VLOOKUP(K101,[2]DATOS!$N$1:$N$1259,1,FALSE)</f>
        <v>13747600</v>
      </c>
    </row>
    <row r="102" spans="1:20">
      <c r="A102" s="79" t="s">
        <v>922</v>
      </c>
      <c r="B102" s="79" t="s">
        <v>665</v>
      </c>
      <c r="C102" s="79" t="s">
        <v>924</v>
      </c>
      <c r="D102" s="79" t="s">
        <v>666</v>
      </c>
      <c r="E102" s="79" t="s">
        <v>129</v>
      </c>
      <c r="F102" s="79" t="s">
        <v>129</v>
      </c>
      <c r="G102" s="79" t="s">
        <v>1018</v>
      </c>
      <c r="H102" s="79" t="s">
        <v>1019</v>
      </c>
      <c r="I102" s="104" t="s">
        <v>1358</v>
      </c>
      <c r="J102" s="79" t="s">
        <v>545</v>
      </c>
      <c r="K102" s="79">
        <v>900413902</v>
      </c>
      <c r="L102" s="79" t="s">
        <v>1020</v>
      </c>
      <c r="M102" s="79" t="s">
        <v>1021</v>
      </c>
      <c r="N102" s="79" t="s">
        <v>702</v>
      </c>
      <c r="O102" s="103"/>
      <c r="P102" s="79" t="s">
        <v>1022</v>
      </c>
      <c r="T102" s="79" t="e">
        <f>+VLOOKUP(K102,[2]DATOS!$N$1:$N$1259,1,FALSE)</f>
        <v>#N/A</v>
      </c>
    </row>
    <row r="103" spans="1:20">
      <c r="A103" s="79" t="s">
        <v>922</v>
      </c>
      <c r="B103" s="79" t="s">
        <v>665</v>
      </c>
      <c r="C103" s="79" t="s">
        <v>924</v>
      </c>
      <c r="D103" s="79" t="s">
        <v>666</v>
      </c>
      <c r="E103" s="79" t="s">
        <v>1023</v>
      </c>
      <c r="F103" s="79" t="s">
        <v>1024</v>
      </c>
      <c r="G103" s="79" t="s">
        <v>1025</v>
      </c>
      <c r="H103" s="79" t="s">
        <v>1026</v>
      </c>
      <c r="I103" s="104" t="s">
        <v>1359</v>
      </c>
      <c r="J103" s="79" t="s">
        <v>545</v>
      </c>
      <c r="K103" s="79">
        <v>23780840</v>
      </c>
      <c r="L103" s="79" t="s">
        <v>730</v>
      </c>
      <c r="M103" s="79" t="s">
        <v>730</v>
      </c>
      <c r="N103" s="79" t="s">
        <v>702</v>
      </c>
      <c r="O103" s="103"/>
      <c r="P103" s="79" t="s">
        <v>1027</v>
      </c>
      <c r="T103" s="79">
        <f>+VLOOKUP(K103,[2]DATOS!$N$1:$N$1259,1,FALSE)</f>
        <v>23780840</v>
      </c>
    </row>
    <row r="104" spans="1:20">
      <c r="A104" s="79" t="s">
        <v>922</v>
      </c>
      <c r="B104" s="79" t="s">
        <v>665</v>
      </c>
      <c r="C104" s="79" t="s">
        <v>924</v>
      </c>
      <c r="D104" s="79" t="s">
        <v>666</v>
      </c>
      <c r="E104" s="79" t="s">
        <v>309</v>
      </c>
      <c r="F104" s="79" t="s">
        <v>309</v>
      </c>
      <c r="G104" s="79" t="s">
        <v>1028</v>
      </c>
      <c r="H104" s="79" t="s">
        <v>1029</v>
      </c>
      <c r="I104" s="104" t="s">
        <v>1407</v>
      </c>
      <c r="J104" s="79" t="s">
        <v>545</v>
      </c>
      <c r="K104" s="79">
        <v>900454096</v>
      </c>
      <c r="L104" s="79" t="s">
        <v>1030</v>
      </c>
      <c r="M104" s="79" t="s">
        <v>1031</v>
      </c>
      <c r="N104" s="79" t="s">
        <v>702</v>
      </c>
      <c r="O104" s="103"/>
      <c r="P104" s="79" t="s">
        <v>1032</v>
      </c>
      <c r="T104" s="79">
        <f>+VLOOKUP(K104,[2]DATOS!$N$1:$N$1259,1,FALSE)</f>
        <v>900454096</v>
      </c>
    </row>
    <row r="105" spans="1:20">
      <c r="A105" s="79" t="s">
        <v>922</v>
      </c>
      <c r="B105" s="79" t="s">
        <v>665</v>
      </c>
      <c r="C105" s="79" t="s">
        <v>924</v>
      </c>
      <c r="D105" s="79" t="s">
        <v>666</v>
      </c>
      <c r="E105" s="79" t="s">
        <v>278</v>
      </c>
      <c r="F105" s="79" t="s">
        <v>1033</v>
      </c>
      <c r="G105" s="79" t="s">
        <v>1034</v>
      </c>
      <c r="H105" s="79" t="s">
        <v>1035</v>
      </c>
      <c r="I105" s="104" t="s">
        <v>1360</v>
      </c>
      <c r="J105" s="79" t="s">
        <v>381</v>
      </c>
      <c r="K105" s="79">
        <v>91239403</v>
      </c>
      <c r="L105" s="79" t="s">
        <v>1036</v>
      </c>
      <c r="M105" s="79" t="s">
        <v>1037</v>
      </c>
      <c r="N105" s="79" t="s">
        <v>702</v>
      </c>
      <c r="O105" s="103"/>
      <c r="P105" s="79" t="s">
        <v>1034</v>
      </c>
      <c r="T105" s="79">
        <f>+VLOOKUP(K105,[2]DATOS!$N$1:$N$1259,1,FALSE)</f>
        <v>91239403</v>
      </c>
    </row>
    <row r="106" spans="1:20">
      <c r="A106" s="79" t="s">
        <v>922</v>
      </c>
      <c r="B106" s="79" t="s">
        <v>665</v>
      </c>
      <c r="C106" s="79" t="s">
        <v>924</v>
      </c>
      <c r="D106" s="79" t="s">
        <v>666</v>
      </c>
      <c r="E106" s="79" t="s">
        <v>1038</v>
      </c>
      <c r="F106" s="79" t="s">
        <v>1038</v>
      </c>
      <c r="G106" s="79" t="s">
        <v>1039</v>
      </c>
      <c r="H106" s="79" t="s">
        <v>1040</v>
      </c>
      <c r="I106" s="104" t="s">
        <v>1361</v>
      </c>
      <c r="J106" s="79" t="s">
        <v>557</v>
      </c>
      <c r="K106" s="79">
        <v>37807909</v>
      </c>
      <c r="L106" s="79" t="s">
        <v>1041</v>
      </c>
      <c r="M106" s="79" t="s">
        <v>1042</v>
      </c>
      <c r="N106" s="79" t="s">
        <v>702</v>
      </c>
      <c r="O106" s="103"/>
      <c r="P106" s="79" t="s">
        <v>1039</v>
      </c>
      <c r="T106" s="79">
        <f>+VLOOKUP(K106,[2]DATOS!$N$1:$N$1259,1,FALSE)</f>
        <v>37807909</v>
      </c>
    </row>
    <row r="107" spans="1:20">
      <c r="A107" s="79" t="s">
        <v>922</v>
      </c>
      <c r="B107" s="79" t="s">
        <v>665</v>
      </c>
      <c r="C107" s="79" t="s">
        <v>924</v>
      </c>
      <c r="D107" s="79" t="s">
        <v>666</v>
      </c>
      <c r="E107" s="79" t="s">
        <v>66</v>
      </c>
      <c r="F107" s="79" t="s">
        <v>66</v>
      </c>
      <c r="G107" s="79" t="s">
        <v>1043</v>
      </c>
      <c r="H107" s="79" t="s">
        <v>1044</v>
      </c>
      <c r="I107" s="104" t="s">
        <v>1362</v>
      </c>
      <c r="J107" s="79" t="s">
        <v>557</v>
      </c>
      <c r="K107" s="79">
        <v>800155894</v>
      </c>
      <c r="L107" s="79" t="s">
        <v>1046</v>
      </c>
      <c r="M107" s="79" t="s">
        <v>1046</v>
      </c>
      <c r="N107" s="79" t="s">
        <v>548</v>
      </c>
      <c r="O107" s="103"/>
      <c r="P107" s="79" t="s">
        <v>1045</v>
      </c>
      <c r="T107" s="79">
        <f>+VLOOKUP(K107,[2]DATOS!$N$1:$N$1259,1,FALSE)</f>
        <v>800155894</v>
      </c>
    </row>
    <row r="108" spans="1:20">
      <c r="A108" s="79" t="s">
        <v>922</v>
      </c>
      <c r="B108" s="79" t="s">
        <v>665</v>
      </c>
      <c r="C108" s="79" t="s">
        <v>924</v>
      </c>
      <c r="D108" s="79" t="s">
        <v>666</v>
      </c>
      <c r="E108" s="79" t="s">
        <v>133</v>
      </c>
      <c r="F108" s="79" t="s">
        <v>1047</v>
      </c>
      <c r="G108" s="79" t="s">
        <v>1048</v>
      </c>
      <c r="H108" s="79" t="s">
        <v>1049</v>
      </c>
      <c r="I108" s="104" t="s">
        <v>1363</v>
      </c>
      <c r="J108" s="79" t="s">
        <v>545</v>
      </c>
      <c r="K108" s="79">
        <v>91076095</v>
      </c>
      <c r="L108" s="79" t="s">
        <v>1041</v>
      </c>
      <c r="M108" s="79" t="s">
        <v>1050</v>
      </c>
      <c r="N108" s="79" t="s">
        <v>702</v>
      </c>
      <c r="O108" s="103"/>
      <c r="P108" s="79" t="s">
        <v>1051</v>
      </c>
      <c r="T108" s="79">
        <f>+VLOOKUP(K108,[2]DATOS!$N$1:$N$1259,1,FALSE)</f>
        <v>91076095</v>
      </c>
    </row>
    <row r="109" spans="1:20">
      <c r="A109" s="79" t="s">
        <v>922</v>
      </c>
      <c r="B109" s="79" t="s">
        <v>665</v>
      </c>
      <c r="C109" s="79" t="s">
        <v>924</v>
      </c>
      <c r="D109" s="79" t="s">
        <v>666</v>
      </c>
      <c r="E109" s="79" t="s">
        <v>1052</v>
      </c>
      <c r="F109" s="79" t="s">
        <v>1052</v>
      </c>
      <c r="G109" s="79" t="s">
        <v>1053</v>
      </c>
      <c r="H109" s="79" t="s">
        <v>1054</v>
      </c>
      <c r="I109" s="104" t="s">
        <v>1364</v>
      </c>
      <c r="J109" s="79" t="s">
        <v>545</v>
      </c>
      <c r="K109" s="79">
        <v>37891797</v>
      </c>
      <c r="L109" s="79" t="s">
        <v>1055</v>
      </c>
      <c r="M109" s="79" t="s">
        <v>1055</v>
      </c>
      <c r="N109" s="79" t="s">
        <v>702</v>
      </c>
      <c r="O109" s="103"/>
      <c r="P109" s="79" t="s">
        <v>1056</v>
      </c>
      <c r="T109" s="79" t="e">
        <f>+VLOOKUP(K109,[2]DATOS!$N$1:$N$1259,1,FALSE)</f>
        <v>#N/A</v>
      </c>
    </row>
    <row r="110" spans="1:20">
      <c r="A110" s="79" t="s">
        <v>922</v>
      </c>
      <c r="B110" s="79" t="s">
        <v>665</v>
      </c>
      <c r="C110" s="79" t="s">
        <v>924</v>
      </c>
      <c r="D110" s="79" t="s">
        <v>666</v>
      </c>
      <c r="E110" s="79" t="s">
        <v>1057</v>
      </c>
      <c r="F110" s="79" t="s">
        <v>1057</v>
      </c>
      <c r="G110" s="79" t="s">
        <v>1058</v>
      </c>
      <c r="H110" s="79" t="s">
        <v>1059</v>
      </c>
      <c r="I110" s="104" t="s">
        <v>1365</v>
      </c>
      <c r="J110" s="79" t="s">
        <v>381</v>
      </c>
      <c r="K110" s="79">
        <v>900637901</v>
      </c>
      <c r="L110" s="79" t="s">
        <v>1060</v>
      </c>
      <c r="M110" s="79" t="s">
        <v>1061</v>
      </c>
      <c r="N110" s="79" t="s">
        <v>1062</v>
      </c>
      <c r="O110" s="103"/>
      <c r="P110" s="79" t="s">
        <v>1058</v>
      </c>
      <c r="T110" s="79">
        <f>+VLOOKUP(K110,[2]DATOS!$N$1:$N$1259,1,FALSE)</f>
        <v>900637901</v>
      </c>
    </row>
    <row r="111" spans="1:20">
      <c r="A111" s="79" t="s">
        <v>922</v>
      </c>
      <c r="B111" s="79" t="s">
        <v>665</v>
      </c>
      <c r="C111" s="79" t="s">
        <v>924</v>
      </c>
      <c r="D111" s="79" t="s">
        <v>666</v>
      </c>
      <c r="E111" s="79" t="s">
        <v>391</v>
      </c>
      <c r="F111" s="79" t="s">
        <v>391</v>
      </c>
      <c r="G111" s="79" t="s">
        <v>1063</v>
      </c>
      <c r="H111" s="79" t="s">
        <v>1064</v>
      </c>
      <c r="I111" s="104" t="s">
        <v>1366</v>
      </c>
      <c r="J111" s="79" t="s">
        <v>381</v>
      </c>
      <c r="K111" s="79">
        <v>804010362</v>
      </c>
      <c r="L111" s="79" t="s">
        <v>1065</v>
      </c>
      <c r="M111" s="79" t="s">
        <v>1065</v>
      </c>
      <c r="N111" s="79" t="s">
        <v>702</v>
      </c>
      <c r="O111" s="103"/>
      <c r="P111" s="79" t="s">
        <v>1066</v>
      </c>
      <c r="T111" s="79" t="e">
        <f>+VLOOKUP(K111,[2]DATOS!$N$1:$N$1259,1,FALSE)</f>
        <v>#N/A</v>
      </c>
    </row>
    <row r="112" spans="1:20">
      <c r="A112" s="79" t="s">
        <v>708</v>
      </c>
      <c r="B112" s="79" t="s">
        <v>709</v>
      </c>
      <c r="C112" s="79" t="s">
        <v>1067</v>
      </c>
      <c r="D112" s="79" t="s">
        <v>1067</v>
      </c>
      <c r="E112" s="79" t="s">
        <v>1068</v>
      </c>
      <c r="F112" s="79" t="s">
        <v>1069</v>
      </c>
      <c r="H112" s="79" t="s">
        <v>1070</v>
      </c>
      <c r="I112" s="104" t="s">
        <v>1367</v>
      </c>
      <c r="J112" s="79" t="s">
        <v>545</v>
      </c>
      <c r="K112" s="79">
        <v>900185816</v>
      </c>
      <c r="L112" s="79" t="s">
        <v>1071</v>
      </c>
      <c r="M112" s="79" t="s">
        <v>1071</v>
      </c>
      <c r="N112" s="79" t="s">
        <v>603</v>
      </c>
      <c r="O112" s="79"/>
      <c r="P112" s="79" t="s">
        <v>1069</v>
      </c>
      <c r="T112" s="79">
        <f>+VLOOKUP(K112,[2]DATOS!$N$1:$N$1259,1,FALSE)</f>
        <v>900185816</v>
      </c>
    </row>
    <row r="113" spans="1:20">
      <c r="A113" s="79" t="s">
        <v>708</v>
      </c>
      <c r="B113" s="79" t="s">
        <v>709</v>
      </c>
      <c r="C113" s="79" t="s">
        <v>1067</v>
      </c>
      <c r="D113" s="79" t="s">
        <v>1067</v>
      </c>
      <c r="E113" s="79" t="s">
        <v>1072</v>
      </c>
      <c r="I113" s="104" t="s">
        <v>1368</v>
      </c>
      <c r="J113" s="79" t="s">
        <v>557</v>
      </c>
      <c r="K113" s="79">
        <v>890924996</v>
      </c>
      <c r="L113" s="79" t="s">
        <v>1074</v>
      </c>
      <c r="M113" s="79" t="s">
        <v>910</v>
      </c>
      <c r="N113" s="79" t="s">
        <v>603</v>
      </c>
      <c r="O113" s="79"/>
      <c r="P113" s="79" t="s">
        <v>1073</v>
      </c>
      <c r="T113" s="79">
        <f>+VLOOKUP(K113,[2]DATOS!$N$1:$N$1259,1,FALSE)</f>
        <v>890924996</v>
      </c>
    </row>
    <row r="114" spans="1:20">
      <c r="A114" s="79" t="s">
        <v>708</v>
      </c>
      <c r="B114" s="79" t="s">
        <v>709</v>
      </c>
      <c r="C114" s="79" t="s">
        <v>1067</v>
      </c>
      <c r="D114" s="79" t="s">
        <v>1067</v>
      </c>
      <c r="E114" s="79" t="s">
        <v>1075</v>
      </c>
      <c r="F114" s="79" t="s">
        <v>1076</v>
      </c>
      <c r="H114" s="79" t="s">
        <v>1077</v>
      </c>
      <c r="I114" s="104" t="s">
        <v>1369</v>
      </c>
      <c r="J114" s="79" t="s">
        <v>545</v>
      </c>
      <c r="K114" s="79">
        <v>812008359</v>
      </c>
      <c r="L114" s="79" t="s">
        <v>1078</v>
      </c>
      <c r="M114" s="79" t="s">
        <v>1078</v>
      </c>
      <c r="N114" s="79" t="s">
        <v>739</v>
      </c>
      <c r="O114" s="79"/>
      <c r="P114" s="79" t="s">
        <v>1079</v>
      </c>
      <c r="T114" s="79">
        <f>+VLOOKUP(K114,[2]DATOS!$N$1:$N$1259,1,FALSE)</f>
        <v>812008359</v>
      </c>
    </row>
    <row r="115" spans="1:20">
      <c r="A115" s="79" t="s">
        <v>708</v>
      </c>
      <c r="B115" s="79" t="s">
        <v>709</v>
      </c>
      <c r="C115" s="79" t="s">
        <v>1067</v>
      </c>
      <c r="D115" s="79" t="s">
        <v>1067</v>
      </c>
      <c r="E115" s="79" t="s">
        <v>1075</v>
      </c>
      <c r="F115" s="79" t="s">
        <v>1076</v>
      </c>
      <c r="I115" s="104" t="s">
        <v>1369</v>
      </c>
      <c r="J115" s="79" t="s">
        <v>557</v>
      </c>
      <c r="K115" s="79">
        <v>812008359</v>
      </c>
      <c r="L115" s="79" t="s">
        <v>1080</v>
      </c>
      <c r="M115" s="79" t="s">
        <v>1078</v>
      </c>
      <c r="N115" s="79" t="s">
        <v>739</v>
      </c>
      <c r="O115" s="79"/>
      <c r="P115" s="79" t="s">
        <v>1081</v>
      </c>
      <c r="T115" s="79">
        <f>+VLOOKUP(K115,[2]DATOS!$N$1:$N$1259,1,FALSE)</f>
        <v>812008359</v>
      </c>
    </row>
    <row r="116" spans="1:20">
      <c r="A116" s="79" t="s">
        <v>708</v>
      </c>
      <c r="B116" s="79" t="s">
        <v>709</v>
      </c>
      <c r="C116" s="79" t="s">
        <v>1067</v>
      </c>
      <c r="D116" s="79" t="s">
        <v>1067</v>
      </c>
      <c r="E116" s="79" t="s">
        <v>1075</v>
      </c>
      <c r="F116" s="79" t="s">
        <v>1076</v>
      </c>
      <c r="I116" s="104" t="s">
        <v>1369</v>
      </c>
      <c r="J116" s="79" t="s">
        <v>557</v>
      </c>
      <c r="K116" s="79">
        <v>812008359</v>
      </c>
      <c r="L116" s="79" t="s">
        <v>1082</v>
      </c>
      <c r="M116" s="79" t="s">
        <v>1082</v>
      </c>
      <c r="N116" s="79" t="s">
        <v>739</v>
      </c>
      <c r="O116" s="79"/>
      <c r="P116" s="79" t="s">
        <v>1083</v>
      </c>
      <c r="T116" s="79">
        <f>+VLOOKUP(K116,[2]DATOS!$N$1:$N$1259,1,FALSE)</f>
        <v>812008359</v>
      </c>
    </row>
    <row r="117" spans="1:20">
      <c r="A117" s="79" t="s">
        <v>708</v>
      </c>
      <c r="B117" s="79" t="s">
        <v>709</v>
      </c>
      <c r="C117" s="79" t="s">
        <v>1067</v>
      </c>
      <c r="D117" s="79" t="s">
        <v>1067</v>
      </c>
      <c r="E117" s="79" t="s">
        <v>1075</v>
      </c>
      <c r="F117" s="79" t="s">
        <v>1076</v>
      </c>
      <c r="H117" s="79" t="s">
        <v>1077</v>
      </c>
      <c r="I117" s="104" t="s">
        <v>1369</v>
      </c>
      <c r="J117" s="79" t="s">
        <v>545</v>
      </c>
      <c r="K117" s="79">
        <v>812008359</v>
      </c>
      <c r="L117" s="79" t="s">
        <v>1084</v>
      </c>
      <c r="M117" s="79" t="s">
        <v>1085</v>
      </c>
      <c r="N117" s="79" t="s">
        <v>763</v>
      </c>
      <c r="O117" s="79"/>
      <c r="P117" s="79" t="s">
        <v>1086</v>
      </c>
      <c r="T117" s="79">
        <f>+VLOOKUP(K117,[2]DATOS!$N$1:$N$1259,1,FALSE)</f>
        <v>812008359</v>
      </c>
    </row>
    <row r="118" spans="1:20">
      <c r="A118" s="79" t="s">
        <v>708</v>
      </c>
      <c r="B118" s="79" t="s">
        <v>839</v>
      </c>
      <c r="C118" s="79" t="s">
        <v>1087</v>
      </c>
      <c r="D118" s="79" t="s">
        <v>1087</v>
      </c>
      <c r="E118" s="79" t="s">
        <v>1088</v>
      </c>
      <c r="F118" s="79" t="s">
        <v>1089</v>
      </c>
      <c r="H118" s="79" t="s">
        <v>1090</v>
      </c>
      <c r="I118" s="104" t="s">
        <v>1370</v>
      </c>
      <c r="J118" s="79" t="s">
        <v>557</v>
      </c>
      <c r="K118" s="79">
        <v>890406707</v>
      </c>
      <c r="L118" s="79" t="s">
        <v>1091</v>
      </c>
      <c r="M118" s="79" t="s">
        <v>1092</v>
      </c>
      <c r="N118" s="79" t="s">
        <v>766</v>
      </c>
      <c r="O118" s="79"/>
      <c r="P118" s="79" t="s">
        <v>1093</v>
      </c>
      <c r="T118" s="79">
        <f>+VLOOKUP(K118,[2]DATOS!$N$1:$N$1259,1,FALSE)</f>
        <v>890406707</v>
      </c>
    </row>
    <row r="119" spans="1:20">
      <c r="A119" s="79" t="s">
        <v>708</v>
      </c>
      <c r="B119" s="79" t="s">
        <v>839</v>
      </c>
      <c r="C119" s="79" t="s">
        <v>1087</v>
      </c>
      <c r="D119" s="79" t="s">
        <v>1087</v>
      </c>
      <c r="E119" s="79" t="s">
        <v>1094</v>
      </c>
      <c r="F119" s="79" t="s">
        <v>1089</v>
      </c>
      <c r="H119" s="79">
        <v>3205951322</v>
      </c>
      <c r="I119" s="104" t="s">
        <v>1370</v>
      </c>
      <c r="J119" s="79" t="s">
        <v>545</v>
      </c>
      <c r="K119" s="79">
        <v>900052338</v>
      </c>
      <c r="L119" s="79" t="s">
        <v>1095</v>
      </c>
      <c r="M119" s="79" t="s">
        <v>842</v>
      </c>
      <c r="N119" s="79" t="s">
        <v>760</v>
      </c>
      <c r="O119" s="79"/>
      <c r="P119" s="79" t="s">
        <v>1096</v>
      </c>
      <c r="T119" s="79">
        <f>+VLOOKUP(K119,[2]DATOS!$N$1:$N$1259,1,FALSE)</f>
        <v>900052338</v>
      </c>
    </row>
    <row r="120" spans="1:20">
      <c r="A120" s="79" t="s">
        <v>708</v>
      </c>
      <c r="B120" s="79" t="s">
        <v>839</v>
      </c>
      <c r="C120" s="79" t="s">
        <v>1087</v>
      </c>
      <c r="D120" s="79" t="s">
        <v>1087</v>
      </c>
      <c r="E120" s="79" t="s">
        <v>1097</v>
      </c>
      <c r="F120" s="79" t="s">
        <v>1089</v>
      </c>
      <c r="H120" s="79">
        <v>3205951322</v>
      </c>
      <c r="I120" s="104" t="s">
        <v>1371</v>
      </c>
      <c r="J120" s="79" t="s">
        <v>545</v>
      </c>
      <c r="K120" s="79">
        <v>800191135</v>
      </c>
      <c r="L120" s="79" t="s">
        <v>1098</v>
      </c>
      <c r="M120" s="79" t="s">
        <v>843</v>
      </c>
      <c r="N120" s="79" t="s">
        <v>1099</v>
      </c>
      <c r="O120" s="79"/>
      <c r="P120" s="79" t="s">
        <v>1100</v>
      </c>
      <c r="T120" s="79">
        <f>+VLOOKUP(K120,[2]DATOS!$N$1:$N$1259,1,FALSE)</f>
        <v>800191135</v>
      </c>
    </row>
    <row r="121" spans="1:20">
      <c r="A121" s="79" t="s">
        <v>708</v>
      </c>
      <c r="B121" s="79" t="s">
        <v>839</v>
      </c>
      <c r="C121" s="79" t="s">
        <v>1087</v>
      </c>
      <c r="D121" s="79" t="s">
        <v>1087</v>
      </c>
      <c r="E121" s="79" t="s">
        <v>1101</v>
      </c>
      <c r="F121" s="79" t="s">
        <v>1102</v>
      </c>
      <c r="H121" s="79" t="s">
        <v>1103</v>
      </c>
      <c r="I121" s="104" t="s">
        <v>1372</v>
      </c>
      <c r="J121" s="79" t="s">
        <v>545</v>
      </c>
      <c r="K121" s="79">
        <v>900078079</v>
      </c>
      <c r="L121" s="79" t="s">
        <v>1104</v>
      </c>
      <c r="M121" s="79" t="s">
        <v>1104</v>
      </c>
      <c r="N121" s="79" t="s">
        <v>845</v>
      </c>
      <c r="O121" s="79"/>
      <c r="P121" s="79" t="s">
        <v>1102</v>
      </c>
      <c r="T121" s="79">
        <f>+VLOOKUP(K121,[2]DATOS!$N$1:$N$1259,1,FALSE)</f>
        <v>900078079</v>
      </c>
    </row>
    <row r="122" spans="1:20">
      <c r="A122" s="79" t="s">
        <v>540</v>
      </c>
      <c r="B122" s="79" t="s">
        <v>1105</v>
      </c>
      <c r="C122" s="79" t="s">
        <v>1106</v>
      </c>
      <c r="D122" s="79" t="s">
        <v>1106</v>
      </c>
      <c r="E122" s="79" t="s">
        <v>1107</v>
      </c>
      <c r="F122" s="79" t="s">
        <v>1108</v>
      </c>
      <c r="H122" s="79" t="s">
        <v>1109</v>
      </c>
      <c r="I122" s="104" t="s">
        <v>1373</v>
      </c>
      <c r="J122" s="79" t="s">
        <v>545</v>
      </c>
      <c r="K122" s="79">
        <v>860062808</v>
      </c>
      <c r="L122" s="79" t="s">
        <v>1110</v>
      </c>
      <c r="M122" s="79" t="s">
        <v>568</v>
      </c>
      <c r="N122" s="79" t="s">
        <v>568</v>
      </c>
      <c r="O122" s="79"/>
      <c r="P122" s="79" t="s">
        <v>1111</v>
      </c>
      <c r="T122" s="79">
        <f>+VLOOKUP(K122,[2]DATOS!$N$1:$N$1259,1,FALSE)</f>
        <v>860062808</v>
      </c>
    </row>
    <row r="123" spans="1:20">
      <c r="A123" s="79" t="s">
        <v>540</v>
      </c>
      <c r="B123" s="79" t="s">
        <v>1105</v>
      </c>
      <c r="C123" s="79" t="s">
        <v>1106</v>
      </c>
      <c r="D123" s="79" t="s">
        <v>1106</v>
      </c>
      <c r="E123" s="79" t="s">
        <v>1113</v>
      </c>
      <c r="I123" s="104" t="s">
        <v>1373</v>
      </c>
      <c r="J123" s="79" t="s">
        <v>557</v>
      </c>
      <c r="K123" s="79">
        <v>860062808</v>
      </c>
      <c r="L123" s="79" t="s">
        <v>1114</v>
      </c>
      <c r="M123" s="79" t="s">
        <v>568</v>
      </c>
      <c r="N123" s="79" t="s">
        <v>568</v>
      </c>
      <c r="O123" s="79"/>
      <c r="P123" s="79" t="s">
        <v>1115</v>
      </c>
      <c r="T123" s="79">
        <f>+VLOOKUP(K123,[2]DATOS!$N$1:$N$1259,1,FALSE)</f>
        <v>860062808</v>
      </c>
    </row>
    <row r="124" spans="1:20">
      <c r="A124" s="79" t="s">
        <v>540</v>
      </c>
      <c r="B124" s="79" t="s">
        <v>1105</v>
      </c>
      <c r="C124" s="79" t="s">
        <v>1106</v>
      </c>
      <c r="D124" s="79" t="s">
        <v>1106</v>
      </c>
      <c r="E124" s="79" t="s">
        <v>1113</v>
      </c>
      <c r="I124" s="104" t="s">
        <v>1373</v>
      </c>
      <c r="J124" s="79" t="s">
        <v>557</v>
      </c>
      <c r="K124" s="79">
        <v>860062808</v>
      </c>
      <c r="L124" s="79" t="s">
        <v>1116</v>
      </c>
      <c r="M124" s="79" t="s">
        <v>568</v>
      </c>
      <c r="N124" s="79" t="s">
        <v>568</v>
      </c>
      <c r="O124" s="79"/>
      <c r="P124" s="79" t="s">
        <v>1115</v>
      </c>
      <c r="T124" s="79">
        <f>+VLOOKUP(K124,[2]DATOS!$N$1:$N$1259,1,FALSE)</f>
        <v>860062808</v>
      </c>
    </row>
    <row r="125" spans="1:20">
      <c r="A125" s="79" t="s">
        <v>540</v>
      </c>
      <c r="B125" s="79" t="s">
        <v>1105</v>
      </c>
      <c r="C125" s="79" t="s">
        <v>1106</v>
      </c>
      <c r="D125" s="79" t="s">
        <v>1106</v>
      </c>
      <c r="E125" s="79" t="s">
        <v>1113</v>
      </c>
      <c r="I125" s="104" t="s">
        <v>1373</v>
      </c>
      <c r="J125" s="79" t="s">
        <v>557</v>
      </c>
      <c r="K125" s="79">
        <v>860062808</v>
      </c>
      <c r="L125" s="79" t="s">
        <v>1117</v>
      </c>
      <c r="M125" s="79" t="s">
        <v>568</v>
      </c>
      <c r="N125" s="79" t="s">
        <v>568</v>
      </c>
      <c r="O125" s="79"/>
      <c r="P125" s="79" t="s">
        <v>1112</v>
      </c>
      <c r="T125" s="79">
        <f>+VLOOKUP(K125,[2]DATOS!$N$1:$N$1259,1,FALSE)</f>
        <v>860062808</v>
      </c>
    </row>
    <row r="126" spans="1:20">
      <c r="A126" s="79" t="s">
        <v>540</v>
      </c>
      <c r="B126" s="79" t="s">
        <v>541</v>
      </c>
      <c r="C126" s="79" t="s">
        <v>1106</v>
      </c>
      <c r="D126" s="79" t="s">
        <v>1106</v>
      </c>
      <c r="E126" s="79" t="s">
        <v>1118</v>
      </c>
      <c r="F126" s="79" t="s">
        <v>1119</v>
      </c>
      <c r="H126" s="79" t="s">
        <v>1120</v>
      </c>
      <c r="I126" s="104" t="s">
        <v>1374</v>
      </c>
      <c r="J126" s="79" t="s">
        <v>545</v>
      </c>
      <c r="K126" s="79">
        <v>900056664</v>
      </c>
      <c r="L126" s="79" t="s">
        <v>1121</v>
      </c>
      <c r="M126" s="79" t="s">
        <v>568</v>
      </c>
      <c r="N126" s="79" t="s">
        <v>568</v>
      </c>
      <c r="O126" s="79"/>
      <c r="P126" s="79" t="s">
        <v>1122</v>
      </c>
      <c r="T126" s="79">
        <f>+VLOOKUP(K126,[2]DATOS!$N$1:$N$1259,1,FALSE)</f>
        <v>900056664</v>
      </c>
    </row>
    <row r="127" spans="1:20">
      <c r="A127" s="79" t="s">
        <v>540</v>
      </c>
      <c r="C127" s="79" t="s">
        <v>1123</v>
      </c>
      <c r="D127" s="79" t="s">
        <v>1123</v>
      </c>
      <c r="E127" s="79" t="s">
        <v>281</v>
      </c>
      <c r="F127" s="79" t="s">
        <v>1124</v>
      </c>
      <c r="H127" s="79" t="s">
        <v>1125</v>
      </c>
      <c r="I127" s="104" t="s">
        <v>1375</v>
      </c>
      <c r="J127" s="79" t="s">
        <v>545</v>
      </c>
      <c r="K127" s="79">
        <v>890705577</v>
      </c>
      <c r="L127" s="79" t="s">
        <v>639</v>
      </c>
      <c r="M127" s="79" t="s">
        <v>639</v>
      </c>
      <c r="N127" s="79" t="s">
        <v>640</v>
      </c>
      <c r="O127" s="79"/>
      <c r="P127" s="79" t="s">
        <v>1124</v>
      </c>
      <c r="T127" s="79">
        <f>+VLOOKUP(K127,[2]DATOS!$N$1:$N$1259,1,FALSE)</f>
        <v>890705577</v>
      </c>
    </row>
    <row r="128" spans="1:20">
      <c r="A128" s="79" t="s">
        <v>540</v>
      </c>
      <c r="C128" s="79" t="s">
        <v>1123</v>
      </c>
      <c r="D128" s="79" t="s">
        <v>1123</v>
      </c>
      <c r="E128" s="79" t="s">
        <v>1126</v>
      </c>
      <c r="F128" s="79" t="s">
        <v>1127</v>
      </c>
      <c r="H128" s="79" t="s">
        <v>1128</v>
      </c>
      <c r="I128" s="104" t="s">
        <v>1418</v>
      </c>
      <c r="J128" s="79" t="s">
        <v>545</v>
      </c>
      <c r="K128" s="16">
        <v>890705341</v>
      </c>
      <c r="L128" s="79" t="s">
        <v>1129</v>
      </c>
      <c r="M128" s="79" t="s">
        <v>1130</v>
      </c>
      <c r="N128" s="79" t="s">
        <v>651</v>
      </c>
      <c r="O128" s="79"/>
      <c r="P128" s="79" t="s">
        <v>1131</v>
      </c>
      <c r="T128" s="79">
        <f>+VLOOKUP(K128,[2]DATOS!$N$1:$N$1259,1,FALSE)</f>
        <v>890705341</v>
      </c>
    </row>
    <row r="129" spans="1:20">
      <c r="A129" s="79" t="s">
        <v>540</v>
      </c>
      <c r="C129" s="79" t="s">
        <v>1123</v>
      </c>
      <c r="D129" s="79" t="s">
        <v>1123</v>
      </c>
      <c r="E129" s="79" t="s">
        <v>1132</v>
      </c>
      <c r="F129" s="79" t="s">
        <v>1133</v>
      </c>
      <c r="H129" s="79" t="s">
        <v>1128</v>
      </c>
      <c r="I129" s="104" t="s">
        <v>1418</v>
      </c>
      <c r="J129" s="79" t="s">
        <v>545</v>
      </c>
      <c r="K129" s="79">
        <v>900129262</v>
      </c>
      <c r="L129" s="79" t="s">
        <v>1134</v>
      </c>
      <c r="M129" s="79" t="s">
        <v>1134</v>
      </c>
      <c r="N129" s="79" t="s">
        <v>553</v>
      </c>
      <c r="O129" s="79"/>
      <c r="P129" s="79" t="s">
        <v>1135</v>
      </c>
      <c r="T129" s="79">
        <f>+VLOOKUP(K129,[2]DATOS!$N$1:$N$1259,1,FALSE)</f>
        <v>900129262</v>
      </c>
    </row>
    <row r="130" spans="1:20">
      <c r="A130" s="79" t="s">
        <v>540</v>
      </c>
      <c r="B130" s="79" t="s">
        <v>665</v>
      </c>
      <c r="C130" s="79" t="s">
        <v>1136</v>
      </c>
      <c r="D130" s="79" t="s">
        <v>1136</v>
      </c>
      <c r="E130" s="79" t="s">
        <v>1137</v>
      </c>
      <c r="F130" s="79" t="s">
        <v>1138</v>
      </c>
      <c r="H130" s="79" t="s">
        <v>1139</v>
      </c>
      <c r="I130" s="104" t="s">
        <v>1376</v>
      </c>
      <c r="J130" s="79" t="s">
        <v>545</v>
      </c>
      <c r="K130" s="79">
        <v>900182433</v>
      </c>
      <c r="L130" s="79" t="s">
        <v>1140</v>
      </c>
      <c r="M130" s="79" t="s">
        <v>700</v>
      </c>
      <c r="N130" s="79" t="s">
        <v>688</v>
      </c>
      <c r="O130" s="79"/>
      <c r="P130" s="79" t="s">
        <v>1138</v>
      </c>
      <c r="T130" s="79">
        <f>+VLOOKUP(K130,[2]DATOS!$N$1:$N$1259,1,FALSE)</f>
        <v>900182433</v>
      </c>
    </row>
    <row r="131" spans="1:20" ht="26.25">
      <c r="A131" s="79" t="s">
        <v>922</v>
      </c>
      <c r="B131" s="79" t="s">
        <v>1141</v>
      </c>
      <c r="C131" s="79" t="s">
        <v>1142</v>
      </c>
      <c r="D131" s="79" t="s">
        <v>1142</v>
      </c>
      <c r="E131" s="79" t="s">
        <v>1143</v>
      </c>
      <c r="F131" s="79" t="s">
        <v>1144</v>
      </c>
      <c r="H131" s="79" t="s">
        <v>1145</v>
      </c>
      <c r="I131" s="103" t="s">
        <v>1377</v>
      </c>
      <c r="J131" s="79" t="s">
        <v>545</v>
      </c>
      <c r="K131" s="79">
        <v>890330584</v>
      </c>
      <c r="L131" s="106" t="s">
        <v>1222</v>
      </c>
      <c r="M131" s="79" t="s">
        <v>941</v>
      </c>
      <c r="N131" s="79" t="s">
        <v>1146</v>
      </c>
      <c r="O131" s="79"/>
      <c r="P131" s="79" t="s">
        <v>1147</v>
      </c>
      <c r="S131" s="79" t="s">
        <v>1148</v>
      </c>
      <c r="T131" s="79">
        <f>+VLOOKUP(K131,[2]DATOS!$N$1:$N$1259,1,FALSE)</f>
        <v>890330584</v>
      </c>
    </row>
    <row r="132" spans="1:20" ht="26.25">
      <c r="A132" s="79" t="s">
        <v>922</v>
      </c>
      <c r="B132" s="79" t="s">
        <v>1141</v>
      </c>
      <c r="C132" s="79" t="s">
        <v>1142</v>
      </c>
      <c r="D132" s="79" t="s">
        <v>1142</v>
      </c>
      <c r="E132" s="79" t="s">
        <v>1143</v>
      </c>
      <c r="I132" s="103" t="s">
        <v>1377</v>
      </c>
      <c r="J132" s="79" t="s">
        <v>557</v>
      </c>
      <c r="K132" s="79">
        <v>890330584</v>
      </c>
      <c r="L132" s="106" t="s">
        <v>457</v>
      </c>
      <c r="M132" s="79" t="s">
        <v>941</v>
      </c>
      <c r="N132" s="79" t="s">
        <v>1146</v>
      </c>
      <c r="O132" s="79"/>
      <c r="P132" s="79" t="s">
        <v>1149</v>
      </c>
      <c r="S132" s="79" t="s">
        <v>1148</v>
      </c>
      <c r="T132" s="79">
        <f>+VLOOKUP(K132,[2]DATOS!$N$1:$N$1259,1,FALSE)</f>
        <v>890330584</v>
      </c>
    </row>
    <row r="133" spans="1:20">
      <c r="A133" s="79" t="s">
        <v>922</v>
      </c>
      <c r="B133" s="79" t="s">
        <v>1141</v>
      </c>
      <c r="C133" s="79" t="s">
        <v>1142</v>
      </c>
      <c r="D133" s="79" t="s">
        <v>1142</v>
      </c>
      <c r="E133" s="79" t="s">
        <v>1143</v>
      </c>
      <c r="I133" s="103" t="s">
        <v>1378</v>
      </c>
      <c r="J133" s="79" t="s">
        <v>557</v>
      </c>
      <c r="K133" s="79">
        <v>890330584</v>
      </c>
      <c r="L133" s="107" t="s">
        <v>1223</v>
      </c>
      <c r="M133" s="79" t="s">
        <v>1150</v>
      </c>
      <c r="N133" s="79" t="s">
        <v>1146</v>
      </c>
      <c r="O133" s="79"/>
      <c r="P133" s="79" t="s">
        <v>1151</v>
      </c>
      <c r="S133" s="79" t="s">
        <v>1148</v>
      </c>
      <c r="T133" s="79">
        <f>+VLOOKUP(K133,[2]DATOS!$N$1:$N$1259,1,FALSE)</f>
        <v>890330584</v>
      </c>
    </row>
    <row r="134" spans="1:20" ht="26.25">
      <c r="A134" s="79" t="s">
        <v>922</v>
      </c>
      <c r="B134" s="79" t="s">
        <v>1141</v>
      </c>
      <c r="C134" s="79" t="s">
        <v>1142</v>
      </c>
      <c r="D134" s="79" t="s">
        <v>1142</v>
      </c>
      <c r="E134" s="79" t="s">
        <v>1143</v>
      </c>
      <c r="I134" s="103" t="s">
        <v>1377</v>
      </c>
      <c r="J134" s="79" t="s">
        <v>381</v>
      </c>
      <c r="K134" s="79">
        <v>890330584</v>
      </c>
      <c r="L134" s="107" t="s">
        <v>1223</v>
      </c>
      <c r="M134" s="79" t="s">
        <v>1150</v>
      </c>
      <c r="N134" s="79" t="s">
        <v>1146</v>
      </c>
      <c r="O134" s="79"/>
      <c r="P134" s="79" t="s">
        <v>1151</v>
      </c>
      <c r="S134" s="79" t="s">
        <v>1148</v>
      </c>
      <c r="T134" s="79">
        <f>+VLOOKUP(K134,[2]DATOS!$N$1:$N$1259,1,FALSE)</f>
        <v>890330584</v>
      </c>
    </row>
    <row r="135" spans="1:20">
      <c r="A135" s="79" t="s">
        <v>922</v>
      </c>
      <c r="B135" s="79" t="s">
        <v>1141</v>
      </c>
      <c r="C135" s="79" t="s">
        <v>1142</v>
      </c>
      <c r="D135" s="79" t="s">
        <v>1142</v>
      </c>
      <c r="E135" s="79" t="s">
        <v>1152</v>
      </c>
      <c r="F135" s="79" t="s">
        <v>1153</v>
      </c>
      <c r="H135" s="79">
        <v>3148144805</v>
      </c>
      <c r="I135" s="104" t="s">
        <v>1379</v>
      </c>
      <c r="J135" s="79" t="s">
        <v>545</v>
      </c>
      <c r="K135" s="79">
        <v>890330584</v>
      </c>
      <c r="L135" s="79" t="s">
        <v>1217</v>
      </c>
      <c r="M135" s="79" t="s">
        <v>941</v>
      </c>
      <c r="N135" s="79" t="s">
        <v>1146</v>
      </c>
      <c r="O135" s="79"/>
      <c r="P135" s="79" t="s">
        <v>1154</v>
      </c>
      <c r="S135" s="79" t="s">
        <v>1148</v>
      </c>
      <c r="T135" s="79">
        <f>+VLOOKUP(K135,[2]DATOS!$N$1:$N$1259,1,FALSE)</f>
        <v>890330584</v>
      </c>
    </row>
    <row r="136" spans="1:20">
      <c r="A136" s="79" t="s">
        <v>922</v>
      </c>
      <c r="B136" s="79" t="s">
        <v>1141</v>
      </c>
      <c r="C136" s="79" t="s">
        <v>1142</v>
      </c>
      <c r="D136" s="79" t="s">
        <v>1142</v>
      </c>
      <c r="E136" s="79" t="s">
        <v>1152</v>
      </c>
      <c r="I136" s="104" t="s">
        <v>1380</v>
      </c>
      <c r="J136" s="79" t="s">
        <v>557</v>
      </c>
      <c r="K136" s="79">
        <v>890330584</v>
      </c>
      <c r="L136" s="79" t="s">
        <v>1218</v>
      </c>
      <c r="M136" s="79" t="s">
        <v>941</v>
      </c>
      <c r="N136" s="79" t="s">
        <v>1146</v>
      </c>
      <c r="O136" s="79"/>
      <c r="P136" s="79" t="s">
        <v>1155</v>
      </c>
      <c r="S136" s="79" t="s">
        <v>1148</v>
      </c>
      <c r="T136" s="79">
        <f>+VLOOKUP(K136,[2]DATOS!$N$1:$N$1259,1,FALSE)</f>
        <v>890330584</v>
      </c>
    </row>
    <row r="137" spans="1:20">
      <c r="A137" s="79" t="s">
        <v>922</v>
      </c>
      <c r="B137" s="79" t="s">
        <v>1141</v>
      </c>
      <c r="C137" s="79" t="s">
        <v>1156</v>
      </c>
      <c r="D137" s="79" t="s">
        <v>1156</v>
      </c>
      <c r="E137" s="79" t="s">
        <v>1152</v>
      </c>
      <c r="I137" s="104" t="s">
        <v>1380</v>
      </c>
      <c r="K137" s="79">
        <v>890330584</v>
      </c>
      <c r="L137" s="79" t="s">
        <v>1219</v>
      </c>
      <c r="M137" s="79" t="s">
        <v>941</v>
      </c>
      <c r="N137" s="79" t="s">
        <v>1146</v>
      </c>
      <c r="O137" s="79"/>
      <c r="P137" s="79" t="s">
        <v>1155</v>
      </c>
      <c r="S137" s="79" t="s">
        <v>1148</v>
      </c>
      <c r="T137" s="79">
        <f>+VLOOKUP(K137,[2]DATOS!$N$1:$N$1259,1,FALSE)</f>
        <v>890330584</v>
      </c>
    </row>
    <row r="138" spans="1:20">
      <c r="A138" s="79" t="s">
        <v>922</v>
      </c>
      <c r="B138" s="79" t="s">
        <v>1141</v>
      </c>
      <c r="C138" s="79" t="s">
        <v>1142</v>
      </c>
      <c r="D138" s="79" t="s">
        <v>1142</v>
      </c>
      <c r="E138" s="79" t="s">
        <v>1152</v>
      </c>
      <c r="I138" s="104" t="s">
        <v>1380</v>
      </c>
      <c r="J138" s="79" t="s">
        <v>557</v>
      </c>
      <c r="K138" s="79">
        <v>890330584</v>
      </c>
      <c r="L138" s="79" t="s">
        <v>1220</v>
      </c>
      <c r="M138" s="79" t="s">
        <v>941</v>
      </c>
      <c r="N138" s="79" t="s">
        <v>1146</v>
      </c>
      <c r="O138" s="79"/>
      <c r="P138" s="79" t="s">
        <v>1157</v>
      </c>
      <c r="S138" s="79" t="s">
        <v>1148</v>
      </c>
      <c r="T138" s="79">
        <f>+VLOOKUP(K138,[2]DATOS!$N$1:$N$1259,1,FALSE)</f>
        <v>890330584</v>
      </c>
    </row>
    <row r="139" spans="1:20">
      <c r="A139" s="79" t="s">
        <v>922</v>
      </c>
      <c r="B139" s="79" t="s">
        <v>1141</v>
      </c>
      <c r="C139" s="79" t="s">
        <v>1142</v>
      </c>
      <c r="D139" s="79" t="s">
        <v>1142</v>
      </c>
      <c r="E139" s="79" t="s">
        <v>1152</v>
      </c>
      <c r="I139" s="104" t="s">
        <v>1380</v>
      </c>
      <c r="J139" s="79" t="s">
        <v>557</v>
      </c>
      <c r="K139" s="79">
        <v>890330584</v>
      </c>
      <c r="L139" s="79" t="s">
        <v>1219</v>
      </c>
      <c r="M139" s="79" t="s">
        <v>1158</v>
      </c>
      <c r="N139" s="79" t="s">
        <v>1146</v>
      </c>
      <c r="O139" s="79"/>
      <c r="P139" s="79" t="s">
        <v>1159</v>
      </c>
      <c r="S139" s="79" t="s">
        <v>1148</v>
      </c>
      <c r="T139" s="79">
        <f>+VLOOKUP(K139,[2]DATOS!$N$1:$N$1259,1,FALSE)</f>
        <v>890330584</v>
      </c>
    </row>
    <row r="140" spans="1:20">
      <c r="A140" s="79" t="s">
        <v>922</v>
      </c>
      <c r="B140" s="79" t="s">
        <v>1141</v>
      </c>
      <c r="C140" s="79" t="s">
        <v>1142</v>
      </c>
      <c r="D140" s="79" t="s">
        <v>1142</v>
      </c>
      <c r="E140" s="79" t="s">
        <v>1152</v>
      </c>
      <c r="I140" s="104" t="s">
        <v>1380</v>
      </c>
      <c r="J140" s="79" t="s">
        <v>557</v>
      </c>
      <c r="K140" s="79">
        <v>890330584</v>
      </c>
      <c r="L140" s="79" t="s">
        <v>1221</v>
      </c>
      <c r="M140" s="79" t="s">
        <v>941</v>
      </c>
      <c r="N140" s="79" t="s">
        <v>1146</v>
      </c>
      <c r="O140" s="79"/>
      <c r="P140" s="79" t="s">
        <v>1160</v>
      </c>
      <c r="S140" s="79" t="s">
        <v>1148</v>
      </c>
      <c r="T140" s="79">
        <f>+VLOOKUP(K140,[2]DATOS!$N$1:$N$1259,1,FALSE)</f>
        <v>890330584</v>
      </c>
    </row>
    <row r="141" spans="1:20">
      <c r="A141" s="79" t="s">
        <v>922</v>
      </c>
      <c r="B141" s="79" t="s">
        <v>1141</v>
      </c>
      <c r="C141" s="79" t="s">
        <v>1142</v>
      </c>
      <c r="D141" s="79" t="s">
        <v>1142</v>
      </c>
      <c r="E141" s="79" t="s">
        <v>1161</v>
      </c>
      <c r="F141" s="79" t="s">
        <v>1162</v>
      </c>
      <c r="H141" s="79" t="s">
        <v>1163</v>
      </c>
      <c r="I141" s="104" t="s">
        <v>1381</v>
      </c>
      <c r="J141" s="79" t="s">
        <v>545</v>
      </c>
      <c r="K141" s="79">
        <v>817000553</v>
      </c>
      <c r="L141" s="79" t="s">
        <v>1095</v>
      </c>
      <c r="M141" s="79" t="s">
        <v>1164</v>
      </c>
      <c r="N141" s="79" t="s">
        <v>935</v>
      </c>
      <c r="O141" s="79"/>
      <c r="P141" s="79" t="s">
        <v>1165</v>
      </c>
      <c r="T141" s="79">
        <f>+VLOOKUP(K141,[2]DATOS!$N$1:$N$1259,1,FALSE)</f>
        <v>817000553</v>
      </c>
    </row>
    <row r="142" spans="1:20">
      <c r="A142" s="79" t="s">
        <v>922</v>
      </c>
      <c r="B142" s="79" t="s">
        <v>1141</v>
      </c>
      <c r="C142" s="79" t="s">
        <v>1142</v>
      </c>
      <c r="D142" s="79" t="s">
        <v>1142</v>
      </c>
      <c r="E142" s="79" t="s">
        <v>1161</v>
      </c>
      <c r="I142" s="104" t="s">
        <v>1381</v>
      </c>
      <c r="J142" s="79" t="s">
        <v>1166</v>
      </c>
      <c r="K142" s="79">
        <v>817000553</v>
      </c>
      <c r="L142" s="79" t="s">
        <v>1167</v>
      </c>
      <c r="M142" s="79" t="s">
        <v>1167</v>
      </c>
      <c r="N142" s="79" t="s">
        <v>935</v>
      </c>
      <c r="O142" s="79"/>
      <c r="P142" s="79" t="s">
        <v>1168</v>
      </c>
      <c r="T142" s="79">
        <f>+VLOOKUP(K142,[2]DATOS!$N$1:$N$1259,1,FALSE)</f>
        <v>817000553</v>
      </c>
    </row>
    <row r="143" spans="1:20">
      <c r="A143" s="79" t="s">
        <v>922</v>
      </c>
      <c r="B143" s="79" t="s">
        <v>1141</v>
      </c>
      <c r="C143" s="79" t="s">
        <v>1142</v>
      </c>
      <c r="D143" s="79" t="s">
        <v>1142</v>
      </c>
      <c r="E143" s="79" t="s">
        <v>1161</v>
      </c>
      <c r="I143" s="104" t="s">
        <v>1381</v>
      </c>
      <c r="J143" s="79" t="s">
        <v>381</v>
      </c>
      <c r="K143" s="79">
        <v>817000553</v>
      </c>
      <c r="L143" s="79" t="s">
        <v>1169</v>
      </c>
      <c r="M143" s="79" t="s">
        <v>702</v>
      </c>
      <c r="N143" s="79" t="s">
        <v>935</v>
      </c>
      <c r="O143" s="79"/>
      <c r="P143" s="79" t="s">
        <v>1170</v>
      </c>
      <c r="T143" s="79">
        <f>+VLOOKUP(K143,[2]DATOS!$N$1:$N$1259,1,FALSE)</f>
        <v>817000553</v>
      </c>
    </row>
    <row r="144" spans="1:20">
      <c r="A144" s="79" t="s">
        <v>922</v>
      </c>
      <c r="B144" s="79" t="s">
        <v>1141</v>
      </c>
      <c r="C144" s="79" t="s">
        <v>1142</v>
      </c>
      <c r="D144" s="79" t="s">
        <v>1142</v>
      </c>
      <c r="E144" s="79" t="s">
        <v>1161</v>
      </c>
      <c r="I144" s="104" t="s">
        <v>1381</v>
      </c>
      <c r="J144" s="79" t="s">
        <v>381</v>
      </c>
      <c r="K144" s="79">
        <v>817000553</v>
      </c>
      <c r="L144" s="79" t="s">
        <v>1171</v>
      </c>
      <c r="M144" s="79" t="s">
        <v>1171</v>
      </c>
      <c r="N144" s="79" t="s">
        <v>935</v>
      </c>
      <c r="O144" s="79"/>
      <c r="P144" s="79" t="s">
        <v>1172</v>
      </c>
      <c r="T144" s="79">
        <f>+VLOOKUP(K144,[2]DATOS!$N$1:$N$1259,1,FALSE)</f>
        <v>817000553</v>
      </c>
    </row>
    <row r="145" spans="1:20">
      <c r="A145" s="79" t="s">
        <v>922</v>
      </c>
      <c r="B145" s="79" t="s">
        <v>1141</v>
      </c>
      <c r="C145" s="79" t="s">
        <v>1142</v>
      </c>
      <c r="D145" s="79" t="s">
        <v>1142</v>
      </c>
      <c r="E145" s="79" t="s">
        <v>1173</v>
      </c>
      <c r="F145" s="79" t="s">
        <v>1174</v>
      </c>
      <c r="H145" s="79">
        <v>3116393073</v>
      </c>
      <c r="I145" s="104" t="s">
        <v>1382</v>
      </c>
      <c r="J145" s="79" t="s">
        <v>545</v>
      </c>
      <c r="K145" s="79">
        <v>900181404</v>
      </c>
      <c r="L145" s="79" t="s">
        <v>1175</v>
      </c>
      <c r="M145" s="79" t="s">
        <v>941</v>
      </c>
      <c r="N145" s="79" t="s">
        <v>1146</v>
      </c>
      <c r="O145" s="79"/>
      <c r="P145" s="79" t="s">
        <v>1176</v>
      </c>
      <c r="T145" s="79">
        <f>+VLOOKUP(K145,[2]DATOS!$N$1:$N$1259,1,FALSE)</f>
        <v>900181404</v>
      </c>
    </row>
    <row r="146" spans="1:20">
      <c r="A146" s="79" t="s">
        <v>922</v>
      </c>
      <c r="B146" s="79" t="s">
        <v>1141</v>
      </c>
      <c r="C146" s="79" t="s">
        <v>1142</v>
      </c>
      <c r="D146" s="79" t="s">
        <v>1142</v>
      </c>
      <c r="E146" s="79" t="s">
        <v>1177</v>
      </c>
      <c r="F146" s="79" t="s">
        <v>1178</v>
      </c>
      <c r="H146" s="79">
        <v>3104718460</v>
      </c>
      <c r="I146" s="104" t="s">
        <v>1383</v>
      </c>
      <c r="J146" s="79" t="s">
        <v>545</v>
      </c>
      <c r="K146" s="79">
        <v>817000553</v>
      </c>
      <c r="L146" s="79" t="s">
        <v>1179</v>
      </c>
      <c r="M146" s="79" t="s">
        <v>1179</v>
      </c>
      <c r="N146" s="79" t="s">
        <v>935</v>
      </c>
      <c r="O146" s="79"/>
      <c r="P146" s="79" t="s">
        <v>1180</v>
      </c>
      <c r="T146" s="79">
        <f>+VLOOKUP(K146,[2]DATOS!$N$1:$N$1259,1,FALSE)</f>
        <v>817000553</v>
      </c>
    </row>
    <row r="147" spans="1:20">
      <c r="A147" s="79" t="s">
        <v>922</v>
      </c>
      <c r="B147" s="79" t="s">
        <v>1141</v>
      </c>
      <c r="C147" s="79" t="s">
        <v>1142</v>
      </c>
      <c r="D147" s="79" t="s">
        <v>1142</v>
      </c>
      <c r="E147" s="79" t="s">
        <v>1177</v>
      </c>
      <c r="I147" s="104" t="s">
        <v>1383</v>
      </c>
      <c r="J147" s="79" t="s">
        <v>557</v>
      </c>
      <c r="K147" s="79">
        <v>817000553</v>
      </c>
      <c r="L147" s="79" t="s">
        <v>946</v>
      </c>
      <c r="M147" s="79" t="s">
        <v>946</v>
      </c>
      <c r="N147" s="79" t="s">
        <v>935</v>
      </c>
      <c r="O147" s="79"/>
      <c r="P147" s="79" t="s">
        <v>1181</v>
      </c>
      <c r="T147" s="79">
        <f>+VLOOKUP(K147,[2]DATOS!$N$1:$N$1259,1,FALSE)</f>
        <v>817000553</v>
      </c>
    </row>
    <row r="148" spans="1:20">
      <c r="A148" s="79" t="s">
        <v>922</v>
      </c>
      <c r="B148" s="79" t="s">
        <v>1141</v>
      </c>
      <c r="C148" s="79" t="s">
        <v>1142</v>
      </c>
      <c r="D148" s="79" t="s">
        <v>1142</v>
      </c>
      <c r="E148" s="79" t="s">
        <v>1177</v>
      </c>
      <c r="I148" s="104" t="s">
        <v>1383</v>
      </c>
      <c r="J148" s="79" t="s">
        <v>557</v>
      </c>
      <c r="K148" s="79">
        <v>817000553</v>
      </c>
      <c r="L148" s="79" t="s">
        <v>1182</v>
      </c>
      <c r="M148" s="79" t="s">
        <v>1182</v>
      </c>
      <c r="N148" s="79" t="s">
        <v>935</v>
      </c>
      <c r="O148" s="79"/>
      <c r="P148" s="79" t="s">
        <v>1183</v>
      </c>
      <c r="T148" s="79">
        <f>+VLOOKUP(K148,[2]DATOS!$N$1:$N$1259,1,FALSE)</f>
        <v>817000553</v>
      </c>
    </row>
    <row r="149" spans="1:20">
      <c r="A149" s="79" t="s">
        <v>922</v>
      </c>
      <c r="B149" s="79" t="s">
        <v>1141</v>
      </c>
      <c r="C149" s="79" t="s">
        <v>1142</v>
      </c>
      <c r="D149" s="79" t="s">
        <v>1142</v>
      </c>
      <c r="E149" s="79" t="s">
        <v>1177</v>
      </c>
      <c r="I149" s="104" t="s">
        <v>1383</v>
      </c>
      <c r="J149" s="79" t="s">
        <v>381</v>
      </c>
      <c r="K149" s="79">
        <v>817000553</v>
      </c>
      <c r="L149" s="79" t="s">
        <v>1184</v>
      </c>
      <c r="M149" s="79" t="s">
        <v>1185</v>
      </c>
      <c r="N149" s="79" t="s">
        <v>935</v>
      </c>
      <c r="O149" s="79"/>
      <c r="P149" s="79" t="s">
        <v>1186</v>
      </c>
      <c r="T149" s="79">
        <f>+VLOOKUP(K149,[2]DATOS!$N$1:$N$1259,1,FALSE)</f>
        <v>817000553</v>
      </c>
    </row>
    <row r="150" spans="1:20">
      <c r="A150" s="79" t="s">
        <v>922</v>
      </c>
      <c r="B150" s="79" t="s">
        <v>1141</v>
      </c>
      <c r="C150" s="79" t="s">
        <v>1142</v>
      </c>
      <c r="D150" s="79" t="s">
        <v>1142</v>
      </c>
      <c r="E150" s="79" t="s">
        <v>1177</v>
      </c>
      <c r="I150" s="104" t="s">
        <v>1383</v>
      </c>
      <c r="J150" s="79" t="s">
        <v>381</v>
      </c>
      <c r="K150" s="79">
        <v>817000553</v>
      </c>
      <c r="L150" s="79" t="s">
        <v>1187</v>
      </c>
      <c r="M150" s="79" t="s">
        <v>1179</v>
      </c>
      <c r="N150" s="79" t="s">
        <v>935</v>
      </c>
      <c r="O150" s="79"/>
      <c r="P150" s="79" t="s">
        <v>1188</v>
      </c>
      <c r="T150" s="79">
        <f>+VLOOKUP(K150,[2]DATOS!$N$1:$N$1259,1,FALSE)</f>
        <v>817000553</v>
      </c>
    </row>
    <row r="151" spans="1:20">
      <c r="A151" s="79" t="s">
        <v>922</v>
      </c>
      <c r="B151" s="79" t="s">
        <v>1141</v>
      </c>
      <c r="C151" s="79" t="s">
        <v>1142</v>
      </c>
      <c r="D151" s="79" t="s">
        <v>1142</v>
      </c>
      <c r="E151" s="79" t="s">
        <v>1177</v>
      </c>
      <c r="I151" s="104" t="s">
        <v>1383</v>
      </c>
      <c r="J151" s="79" t="s">
        <v>381</v>
      </c>
      <c r="K151" s="79">
        <v>817000553</v>
      </c>
      <c r="L151" s="79" t="s">
        <v>1189</v>
      </c>
      <c r="M151" s="79" t="s">
        <v>1189</v>
      </c>
      <c r="N151" s="79" t="s">
        <v>935</v>
      </c>
      <c r="O151" s="79"/>
      <c r="P151" s="79" t="s">
        <v>1190</v>
      </c>
      <c r="T151" s="79">
        <f>+VLOOKUP(K151,[2]DATOS!$N$1:$N$1259,1,FALSE)</f>
        <v>817000553</v>
      </c>
    </row>
    <row r="152" spans="1:20">
      <c r="A152" s="79" t="s">
        <v>922</v>
      </c>
      <c r="B152" s="79" t="s">
        <v>1141</v>
      </c>
      <c r="C152" s="79" t="s">
        <v>1142</v>
      </c>
      <c r="D152" s="79" t="s">
        <v>1142</v>
      </c>
      <c r="E152" s="79" t="s">
        <v>1177</v>
      </c>
      <c r="I152" s="104" t="s">
        <v>1383</v>
      </c>
      <c r="J152" s="79" t="s">
        <v>381</v>
      </c>
      <c r="K152" s="79">
        <v>817000553</v>
      </c>
      <c r="L152" s="79" t="s">
        <v>1191</v>
      </c>
      <c r="M152" s="79" t="s">
        <v>1179</v>
      </c>
      <c r="N152" s="79" t="s">
        <v>935</v>
      </c>
      <c r="O152" s="79"/>
      <c r="P152" s="79" t="s">
        <v>1192</v>
      </c>
      <c r="T152" s="79">
        <f>+VLOOKUP(K152,[2]DATOS!$N$1:$N$1259,1,FALSE)</f>
        <v>817000553</v>
      </c>
    </row>
    <row r="153" spans="1:20">
      <c r="A153" s="79" t="s">
        <v>922</v>
      </c>
      <c r="B153" s="79" t="s">
        <v>1141</v>
      </c>
      <c r="C153" s="79" t="s">
        <v>1142</v>
      </c>
      <c r="D153" s="79" t="s">
        <v>1142</v>
      </c>
      <c r="E153" s="79" t="s">
        <v>1177</v>
      </c>
      <c r="I153" s="104" t="s">
        <v>1383</v>
      </c>
      <c r="J153" s="79" t="s">
        <v>381</v>
      </c>
      <c r="K153" s="79">
        <v>817000553</v>
      </c>
      <c r="L153" s="79" t="s">
        <v>1193</v>
      </c>
      <c r="M153" s="79" t="s">
        <v>1193</v>
      </c>
      <c r="N153" s="79" t="s">
        <v>935</v>
      </c>
      <c r="O153" s="79"/>
      <c r="P153" s="79" t="s">
        <v>1194</v>
      </c>
      <c r="T153" s="79">
        <f>+VLOOKUP(K153,[2]DATOS!$N$1:$N$1259,1,FALSE)</f>
        <v>817000553</v>
      </c>
    </row>
    <row r="154" spans="1:20">
      <c r="A154" s="79" t="s">
        <v>922</v>
      </c>
      <c r="B154" s="79" t="s">
        <v>1141</v>
      </c>
      <c r="C154" s="79" t="s">
        <v>1142</v>
      </c>
      <c r="D154" s="79" t="s">
        <v>1142</v>
      </c>
      <c r="E154" s="79" t="s">
        <v>1195</v>
      </c>
      <c r="F154" s="79" t="s">
        <v>1196</v>
      </c>
      <c r="H154" s="79" t="s">
        <v>1197</v>
      </c>
      <c r="I154" s="104" t="s">
        <v>1384</v>
      </c>
      <c r="J154" s="79" t="s">
        <v>545</v>
      </c>
      <c r="K154" s="79">
        <v>814006664</v>
      </c>
      <c r="L154" s="79" t="s">
        <v>1198</v>
      </c>
      <c r="M154" s="79" t="s">
        <v>1002</v>
      </c>
      <c r="N154" s="79" t="s">
        <v>928</v>
      </c>
      <c r="O154" s="79"/>
      <c r="P154" s="79" t="s">
        <v>1199</v>
      </c>
      <c r="T154" s="79">
        <f>+VLOOKUP(K154,[2]DATOS!$N$1:$N$1259,1,FALSE)</f>
        <v>814006664</v>
      </c>
    </row>
    <row r="155" spans="1:20">
      <c r="A155" s="79" t="s">
        <v>922</v>
      </c>
      <c r="B155" s="79" t="s">
        <v>1141</v>
      </c>
      <c r="C155" s="79" t="s">
        <v>1142</v>
      </c>
      <c r="D155" s="79" t="s">
        <v>1142</v>
      </c>
      <c r="E155" s="79" t="s">
        <v>1195</v>
      </c>
      <c r="I155" s="104" t="s">
        <v>1384</v>
      </c>
      <c r="J155" s="79" t="s">
        <v>557</v>
      </c>
      <c r="K155" s="79">
        <v>814006664</v>
      </c>
      <c r="L155" s="79" t="s">
        <v>945</v>
      </c>
      <c r="M155" s="79" t="s">
        <v>1200</v>
      </c>
      <c r="N155" s="79" t="s">
        <v>928</v>
      </c>
      <c r="O155" s="79"/>
      <c r="P155" s="79" t="s">
        <v>1201</v>
      </c>
      <c r="T155" s="79">
        <f>+VLOOKUP(K155,[2]DATOS!$N$1:$N$1259,1,FALSE)</f>
        <v>814006664</v>
      </c>
    </row>
    <row r="156" spans="1:20">
      <c r="A156" s="79" t="s">
        <v>922</v>
      </c>
      <c r="B156" s="79" t="s">
        <v>975</v>
      </c>
      <c r="C156" s="79" t="s">
        <v>1156</v>
      </c>
      <c r="D156" s="79" t="s">
        <v>1156</v>
      </c>
      <c r="E156" s="79" t="s">
        <v>1202</v>
      </c>
      <c r="F156" s="79" t="s">
        <v>1203</v>
      </c>
      <c r="H156" s="79" t="s">
        <v>1204</v>
      </c>
      <c r="I156" s="104" t="s">
        <v>1385</v>
      </c>
      <c r="J156" s="79" t="s">
        <v>545</v>
      </c>
      <c r="K156" s="79">
        <v>900095491</v>
      </c>
      <c r="L156" s="79" t="s">
        <v>1095</v>
      </c>
      <c r="M156" s="79" t="s">
        <v>1205</v>
      </c>
      <c r="N156" s="79" t="s">
        <v>1146</v>
      </c>
      <c r="O156" s="79"/>
      <c r="P156" s="79" t="s">
        <v>1206</v>
      </c>
      <c r="T156" s="79">
        <f>+VLOOKUP(K156,[2]DATOS!$N$1:$N$1259,1,FALSE)</f>
        <v>900095491</v>
      </c>
    </row>
    <row r="157" spans="1:20">
      <c r="A157" s="79" t="s">
        <v>922</v>
      </c>
      <c r="B157" s="79" t="s">
        <v>975</v>
      </c>
      <c r="C157" s="79" t="s">
        <v>1156</v>
      </c>
      <c r="D157" s="79" t="s">
        <v>1156</v>
      </c>
      <c r="E157" s="79" t="s">
        <v>1207</v>
      </c>
      <c r="F157" s="79" t="s">
        <v>1208</v>
      </c>
      <c r="H157" s="79">
        <v>3112862523</v>
      </c>
      <c r="I157" s="104" t="s">
        <v>1386</v>
      </c>
      <c r="J157" s="79" t="s">
        <v>545</v>
      </c>
      <c r="K157" s="79">
        <v>816008547</v>
      </c>
      <c r="L157" s="79" t="s">
        <v>1209</v>
      </c>
      <c r="M157" s="79" t="s">
        <v>1209</v>
      </c>
      <c r="N157" s="79" t="s">
        <v>987</v>
      </c>
      <c r="O157" s="79"/>
      <c r="P157" s="79" t="s">
        <v>1210</v>
      </c>
      <c r="T157" s="79">
        <f>+VLOOKUP(K157,[2]DATOS!$N$1:$N$1259,1,FALSE)</f>
        <v>816008547</v>
      </c>
    </row>
    <row r="158" spans="1:20">
      <c r="A158" s="79" t="s">
        <v>922</v>
      </c>
      <c r="B158" s="79" t="s">
        <v>665</v>
      </c>
      <c r="C158" s="79" t="s">
        <v>1211</v>
      </c>
      <c r="D158" s="79" t="s">
        <v>1211</v>
      </c>
      <c r="E158" s="79" t="s">
        <v>1212</v>
      </c>
      <c r="F158" s="79" t="s">
        <v>1213</v>
      </c>
      <c r="H158" s="79">
        <v>3157228447</v>
      </c>
      <c r="I158" s="104" t="s">
        <v>1387</v>
      </c>
      <c r="J158" s="79" t="s">
        <v>545</v>
      </c>
      <c r="K158" s="79">
        <v>890207088</v>
      </c>
      <c r="L158" s="79" t="s">
        <v>1214</v>
      </c>
      <c r="M158" s="79" t="s">
        <v>1215</v>
      </c>
      <c r="N158" s="79" t="s">
        <v>702</v>
      </c>
      <c r="O158" s="79"/>
      <c r="P158" s="79" t="s">
        <v>1216</v>
      </c>
      <c r="T158" s="79">
        <f>+VLOOKUP(K158,[2]DATOS!$N$1:$N$1259,1,FALSE)</f>
        <v>890207088</v>
      </c>
    </row>
    <row r="159" spans="1:20">
      <c r="E159" s="106" t="s">
        <v>393</v>
      </c>
      <c r="I159" s="104" t="s">
        <v>1388</v>
      </c>
      <c r="K159" s="16">
        <v>901023135</v>
      </c>
      <c r="T159" s="79">
        <f>+VLOOKUP(K159,[2]DATOS!$N$1:$N$1259,1,FALSE)</f>
        <v>901023135</v>
      </c>
    </row>
    <row r="160" spans="1:20" ht="15" customHeight="1">
      <c r="E160" s="110" t="s">
        <v>399</v>
      </c>
      <c r="I160" s="104" t="s">
        <v>1389</v>
      </c>
      <c r="K160" s="110">
        <v>17668211</v>
      </c>
    </row>
    <row r="161" spans="1:15" ht="15" customHeight="1">
      <c r="A161" s="79" t="s">
        <v>708</v>
      </c>
      <c r="B161" s="79" t="s">
        <v>1228</v>
      </c>
      <c r="E161" s="79" t="s">
        <v>1227</v>
      </c>
      <c r="I161" s="103" t="s">
        <v>1390</v>
      </c>
    </row>
    <row r="162" spans="1:15">
      <c r="O162" s="79"/>
    </row>
    <row r="163" spans="1:15">
      <c r="O163" s="79"/>
    </row>
    <row r="164" spans="1:15">
      <c r="O164" s="79"/>
    </row>
    <row r="165" spans="1:15">
      <c r="O165" s="79"/>
    </row>
    <row r="166" spans="1:15">
      <c r="O166" s="79"/>
    </row>
    <row r="167" spans="1:15">
      <c r="O167" s="79"/>
    </row>
    <row r="168" spans="1:15">
      <c r="O168" s="79"/>
    </row>
    <row r="169" spans="1:15">
      <c r="O169" s="79"/>
    </row>
    <row r="170" spans="1:15">
      <c r="O170" s="79"/>
    </row>
    <row r="171" spans="1:15">
      <c r="O171" s="79"/>
    </row>
    <row r="172" spans="1:15">
      <c r="O172" s="79"/>
    </row>
    <row r="173" spans="1:15">
      <c r="O173" s="79"/>
    </row>
    <row r="174" spans="1:15">
      <c r="O174" s="79"/>
    </row>
    <row r="175" spans="1:15">
      <c r="O175" s="79"/>
    </row>
    <row r="176" spans="1:15">
      <c r="O176" s="79"/>
    </row>
    <row r="177" spans="15:15">
      <c r="O177" s="79"/>
    </row>
    <row r="178" spans="15:15">
      <c r="O178" s="79"/>
    </row>
    <row r="179" spans="15:15">
      <c r="O179" s="79"/>
    </row>
    <row r="180" spans="15:15">
      <c r="O180" s="79"/>
    </row>
    <row r="181" spans="15:15">
      <c r="O181" s="79"/>
    </row>
    <row r="182" spans="15:15">
      <c r="O182" s="79"/>
    </row>
    <row r="183" spans="15:15">
      <c r="O183" s="79"/>
    </row>
    <row r="184" spans="15:15">
      <c r="O184" s="79"/>
    </row>
    <row r="185" spans="15:15">
      <c r="O185" s="79"/>
    </row>
    <row r="186" spans="15:15">
      <c r="O186" s="79"/>
    </row>
    <row r="187" spans="15:15">
      <c r="O187" s="79"/>
    </row>
    <row r="188" spans="15:15">
      <c r="O188" s="79"/>
    </row>
    <row r="189" spans="15:15">
      <c r="O189" s="79"/>
    </row>
    <row r="190" spans="15:15">
      <c r="O190" s="79"/>
    </row>
    <row r="191" spans="15:15">
      <c r="O191" s="79"/>
    </row>
    <row r="192" spans="15:15">
      <c r="O192" s="79"/>
    </row>
    <row r="193" spans="15:15">
      <c r="O193" s="79"/>
    </row>
    <row r="194" spans="15:15">
      <c r="O194" s="79"/>
    </row>
    <row r="195" spans="15:15">
      <c r="O195" s="79"/>
    </row>
    <row r="196" spans="15:15">
      <c r="O196" s="79"/>
    </row>
    <row r="197" spans="15:15">
      <c r="O197" s="79"/>
    </row>
    <row r="198" spans="15:15">
      <c r="O198" s="79"/>
    </row>
    <row r="199" spans="15:15">
      <c r="O199" s="79"/>
    </row>
    <row r="200" spans="15:15">
      <c r="O200" s="79"/>
    </row>
    <row r="201" spans="15:15">
      <c r="O201" s="79"/>
    </row>
    <row r="202" spans="15:15">
      <c r="O202" s="79"/>
    </row>
    <row r="203" spans="15:15">
      <c r="O203" s="79"/>
    </row>
    <row r="204" spans="15:15">
      <c r="O204" s="79"/>
    </row>
    <row r="205" spans="15:15">
      <c r="O205" s="79"/>
    </row>
    <row r="206" spans="15:15">
      <c r="O206" s="79"/>
    </row>
    <row r="207" spans="15:15">
      <c r="O207" s="79"/>
    </row>
    <row r="208" spans="15:15">
      <c r="O208" s="79"/>
    </row>
    <row r="209" spans="15:15">
      <c r="O209" s="79"/>
    </row>
    <row r="210" spans="15:15">
      <c r="O210" s="79"/>
    </row>
    <row r="211" spans="15:15">
      <c r="O211" s="79"/>
    </row>
    <row r="212" spans="15:15">
      <c r="O212" s="79"/>
    </row>
    <row r="213" spans="15:15">
      <c r="O213" s="79"/>
    </row>
    <row r="214" spans="15:15">
      <c r="O214" s="79"/>
    </row>
    <row r="215" spans="15:15" ht="21.75" customHeight="1">
      <c r="O215" s="79"/>
    </row>
    <row r="216" spans="15:15">
      <c r="O216" s="79"/>
    </row>
    <row r="217" spans="15:15">
      <c r="O217" s="79"/>
    </row>
    <row r="218" spans="15:15">
      <c r="O218" s="79"/>
    </row>
    <row r="219" spans="15:15">
      <c r="O219" s="79"/>
    </row>
    <row r="220" spans="15:15">
      <c r="O220" s="79"/>
    </row>
    <row r="221" spans="15:15">
      <c r="O221" s="79"/>
    </row>
    <row r="222" spans="15:15">
      <c r="O222" s="79"/>
    </row>
    <row r="223" spans="15:15">
      <c r="O223" s="79"/>
    </row>
    <row r="224" spans="15:15">
      <c r="O224" s="79"/>
    </row>
    <row r="225" spans="15:15">
      <c r="O225" s="79"/>
    </row>
    <row r="226" spans="15:15">
      <c r="O226" s="79"/>
    </row>
    <row r="227" spans="15:15">
      <c r="O227" s="79"/>
    </row>
    <row r="228" spans="15:15">
      <c r="O228" s="79"/>
    </row>
    <row r="229" spans="15:15">
      <c r="O229" s="79"/>
    </row>
    <row r="230" spans="15:15">
      <c r="O230" s="79"/>
    </row>
    <row r="231" spans="15:15">
      <c r="O231" s="79"/>
    </row>
    <row r="232" spans="15:15">
      <c r="O232" s="79"/>
    </row>
    <row r="233" spans="15:15">
      <c r="O233" s="79"/>
    </row>
    <row r="234" spans="15:15">
      <c r="O234" s="79"/>
    </row>
    <row r="235" spans="15:15">
      <c r="O235" s="79"/>
    </row>
    <row r="236" spans="15:15">
      <c r="O236" s="79"/>
    </row>
    <row r="237" spans="15:15">
      <c r="O237" s="79"/>
    </row>
    <row r="238" spans="15:15">
      <c r="O238" s="79"/>
    </row>
    <row r="239" spans="15:15">
      <c r="O239" s="79"/>
    </row>
    <row r="240" spans="15:15">
      <c r="O240" s="79"/>
    </row>
    <row r="241" spans="15:15">
      <c r="O241" s="79"/>
    </row>
    <row r="242" spans="15:15">
      <c r="O242" s="79"/>
    </row>
    <row r="243" spans="15:15">
      <c r="O243" s="79"/>
    </row>
    <row r="244" spans="15:15">
      <c r="O244" s="79"/>
    </row>
    <row r="245" spans="15:15">
      <c r="O245" s="79"/>
    </row>
    <row r="246" spans="15:15">
      <c r="O246" s="79"/>
    </row>
    <row r="247" spans="15:15">
      <c r="O247" s="79"/>
    </row>
    <row r="248" spans="15:15">
      <c r="O248" s="79"/>
    </row>
    <row r="249" spans="15:15">
      <c r="O249" s="79"/>
    </row>
    <row r="250" spans="15:15">
      <c r="O250" s="79"/>
    </row>
    <row r="251" spans="15:15">
      <c r="O251" s="79"/>
    </row>
    <row r="252" spans="15:15">
      <c r="O252" s="79"/>
    </row>
    <row r="253" spans="15:15">
      <c r="O253" s="79"/>
    </row>
    <row r="254" spans="15:15">
      <c r="O254" s="79"/>
    </row>
    <row r="255" spans="15:15">
      <c r="O255" s="79"/>
    </row>
    <row r="256" spans="15:15">
      <c r="O256" s="79"/>
    </row>
    <row r="257" spans="15:15">
      <c r="O257" s="79"/>
    </row>
    <row r="258" spans="15:15">
      <c r="O258" s="79"/>
    </row>
    <row r="259" spans="15:15">
      <c r="O259" s="79"/>
    </row>
    <row r="260" spans="15:15">
      <c r="O260" s="79"/>
    </row>
    <row r="261" spans="15:15">
      <c r="O261" s="79"/>
    </row>
    <row r="262" spans="15:15">
      <c r="O262" s="79"/>
    </row>
    <row r="263" spans="15:15">
      <c r="O263" s="79"/>
    </row>
    <row r="264" spans="15:15">
      <c r="O264" s="79"/>
    </row>
    <row r="265" spans="15:15">
      <c r="O265" s="79"/>
    </row>
    <row r="266" spans="15:15">
      <c r="O266" s="79"/>
    </row>
    <row r="267" spans="15:15">
      <c r="O267" s="79"/>
    </row>
    <row r="268" spans="15:15">
      <c r="O268" s="79"/>
    </row>
    <row r="269" spans="15:15">
      <c r="O269" s="79"/>
    </row>
    <row r="270" spans="15:15">
      <c r="O270" s="79"/>
    </row>
    <row r="271" spans="15:15">
      <c r="O271" s="79"/>
    </row>
    <row r="272" spans="15:15">
      <c r="O272" s="79"/>
    </row>
    <row r="273" spans="15:15">
      <c r="O273" s="79"/>
    </row>
    <row r="274" spans="15:15">
      <c r="O274" s="79"/>
    </row>
    <row r="275" spans="15:15">
      <c r="O275" s="79"/>
    </row>
    <row r="276" spans="15:15">
      <c r="O276" s="79"/>
    </row>
    <row r="277" spans="15:15">
      <c r="O277" s="79"/>
    </row>
    <row r="278" spans="15:15">
      <c r="O278" s="79"/>
    </row>
    <row r="279" spans="15:15">
      <c r="O279" s="79"/>
    </row>
    <row r="280" spans="15:15">
      <c r="O280" s="79"/>
    </row>
    <row r="281" spans="15:15">
      <c r="O281" s="79"/>
    </row>
    <row r="282" spans="15:15">
      <c r="O282" s="79"/>
    </row>
    <row r="283" spans="15:15">
      <c r="O283" s="79"/>
    </row>
    <row r="284" spans="15:15">
      <c r="O284" s="79"/>
    </row>
    <row r="285" spans="15:15">
      <c r="O285" s="79"/>
    </row>
    <row r="286" spans="15:15">
      <c r="O286" s="79"/>
    </row>
    <row r="287" spans="15:15">
      <c r="O287" s="79"/>
    </row>
    <row r="288" spans="15:15">
      <c r="O288" s="79"/>
    </row>
    <row r="289" spans="15:15">
      <c r="O289" s="79"/>
    </row>
    <row r="290" spans="15:15">
      <c r="O290" s="79"/>
    </row>
    <row r="291" spans="15:15">
      <c r="O291" s="79"/>
    </row>
    <row r="292" spans="15:15">
      <c r="O292" s="79"/>
    </row>
    <row r="293" spans="15:15">
      <c r="O293" s="79"/>
    </row>
    <row r="294" spans="15:15">
      <c r="O294" s="79"/>
    </row>
    <row r="295" spans="15:15">
      <c r="O295" s="79"/>
    </row>
    <row r="296" spans="15:15">
      <c r="O296" s="79"/>
    </row>
    <row r="297" spans="15:15">
      <c r="O297" s="79"/>
    </row>
    <row r="298" spans="15:15">
      <c r="O298" s="79"/>
    </row>
    <row r="299" spans="15:15">
      <c r="O299" s="79"/>
    </row>
    <row r="300" spans="15:15">
      <c r="O300" s="79"/>
    </row>
    <row r="301" spans="15:15">
      <c r="O301" s="79"/>
    </row>
    <row r="302" spans="15:15">
      <c r="O302" s="79"/>
    </row>
    <row r="303" spans="15:15">
      <c r="O303" s="79"/>
    </row>
    <row r="304" spans="15:15">
      <c r="O304" s="79"/>
    </row>
    <row r="305" spans="15:15">
      <c r="O305" s="79"/>
    </row>
    <row r="306" spans="15:15">
      <c r="O306" s="79"/>
    </row>
    <row r="307" spans="15:15">
      <c r="O307" s="79"/>
    </row>
    <row r="308" spans="15:15">
      <c r="O308" s="79"/>
    </row>
    <row r="309" spans="15:15">
      <c r="O309" s="79"/>
    </row>
    <row r="310" spans="15:15">
      <c r="O310" s="79"/>
    </row>
    <row r="311" spans="15:15">
      <c r="O311" s="79"/>
    </row>
    <row r="312" spans="15:15">
      <c r="O312" s="79"/>
    </row>
    <row r="313" spans="15:15">
      <c r="O313" s="79"/>
    </row>
    <row r="314" spans="15:15">
      <c r="O314" s="79"/>
    </row>
    <row r="315" spans="15:15">
      <c r="O315" s="79"/>
    </row>
    <row r="316" spans="15:15">
      <c r="O316" s="79"/>
    </row>
    <row r="317" spans="15:15">
      <c r="O317" s="79"/>
    </row>
    <row r="318" spans="15:15">
      <c r="O318" s="79"/>
    </row>
    <row r="319" spans="15:15">
      <c r="O319" s="79"/>
    </row>
    <row r="320" spans="15:15">
      <c r="O320" s="79"/>
    </row>
    <row r="321" spans="15:15">
      <c r="O321" s="79"/>
    </row>
    <row r="322" spans="15:15">
      <c r="O322" s="79"/>
    </row>
    <row r="323" spans="15:15">
      <c r="O323" s="79"/>
    </row>
    <row r="324" spans="15:15">
      <c r="O324" s="79"/>
    </row>
    <row r="325" spans="15:15">
      <c r="O325" s="79"/>
    </row>
    <row r="326" spans="15:15">
      <c r="O326" s="79"/>
    </row>
    <row r="327" spans="15:15">
      <c r="O327" s="79"/>
    </row>
    <row r="328" spans="15:15">
      <c r="O328" s="79"/>
    </row>
    <row r="329" spans="15:15">
      <c r="O329" s="79"/>
    </row>
    <row r="330" spans="15:15">
      <c r="O330" s="79"/>
    </row>
    <row r="331" spans="15:15">
      <c r="O331" s="79"/>
    </row>
    <row r="332" spans="15:15">
      <c r="O332" s="79"/>
    </row>
    <row r="333" spans="15:15">
      <c r="O333" s="79"/>
    </row>
    <row r="334" spans="15:15">
      <c r="O334" s="79"/>
    </row>
    <row r="335" spans="15:15">
      <c r="O335" s="79"/>
    </row>
    <row r="336" spans="15:15">
      <c r="O336" s="79"/>
    </row>
    <row r="337" spans="15:15">
      <c r="O337" s="79"/>
    </row>
    <row r="338" spans="15:15">
      <c r="O338" s="79"/>
    </row>
    <row r="339" spans="15:15">
      <c r="O339" s="79"/>
    </row>
    <row r="340" spans="15:15">
      <c r="O340" s="79"/>
    </row>
    <row r="341" spans="15:15">
      <c r="O341" s="79"/>
    </row>
    <row r="342" spans="15:15">
      <c r="O342" s="79"/>
    </row>
    <row r="343" spans="15:15">
      <c r="O343" s="79"/>
    </row>
  </sheetData>
  <autoFilter ref="A1:S343" xr:uid="{00000000-0009-0000-0000-00000A000000}"/>
  <hyperlinks>
    <hyperlink ref="I11" r:id="rId1" xr:uid="{00000000-0004-0000-0A00-000000000000}"/>
    <hyperlink ref="I3" r:id="rId2" xr:uid="{00000000-0004-0000-0A00-000001000000}"/>
    <hyperlink ref="I4" display="afbarbosa@fanalca.com.co;ltorres@fanalca.com.co;dialopez@fanalca.com.co;omrodriguez@fanalca.com.co;ojoerns@fanalca.com.co;ralba@fanalca.com.co;tgvanoy@fanalca.com.co;andres.meza@performance-col.com;directorcasamoto@gmail.com;directorcasamoto@gmail.com;and" xr:uid="{00000000-0004-0000-0A00-000002000000}"/>
    <hyperlink ref="I5" r:id="rId3" xr:uid="{00000000-0004-0000-0A00-000003000000}"/>
    <hyperlink ref="I7" r:id="rId4" xr:uid="{00000000-0004-0000-0A00-000004000000}"/>
    <hyperlink ref="I9" r:id="rId5" xr:uid="{00000000-0004-0000-0A00-000005000000}"/>
    <hyperlink ref="I10" r:id="rId6" xr:uid="{00000000-0004-0000-0A00-000006000000}"/>
    <hyperlink ref="I13" r:id="rId7" xr:uid="{00000000-0004-0000-0A00-000007000000}"/>
    <hyperlink ref="I15" r:id="rId8" xr:uid="{00000000-0004-0000-0A00-000008000000}"/>
    <hyperlink ref="I16" r:id="rId9" xr:uid="{00000000-0004-0000-0A00-000009000000}"/>
    <hyperlink ref="I17" r:id="rId10" xr:uid="{00000000-0004-0000-0A00-00000A000000}"/>
    <hyperlink ref="I18" r:id="rId11" xr:uid="{00000000-0004-0000-0A00-00000B000000}"/>
    <hyperlink ref="I19" r:id="rId12" xr:uid="{00000000-0004-0000-0A00-00000C000000}"/>
    <hyperlink ref="I20" r:id="rId13" xr:uid="{00000000-0004-0000-0A00-00000D000000}"/>
    <hyperlink ref="I21" r:id="rId14" xr:uid="{00000000-0004-0000-0A00-00000E000000}"/>
    <hyperlink ref="I22" r:id="rId15" xr:uid="{00000000-0004-0000-0A00-00000F000000}"/>
    <hyperlink ref="I23" r:id="rId16" xr:uid="{00000000-0004-0000-0A00-000010000000}"/>
    <hyperlink ref="I24" r:id="rId17" xr:uid="{00000000-0004-0000-0A00-000011000000}"/>
    <hyperlink ref="I25" r:id="rId18" xr:uid="{00000000-0004-0000-0A00-000012000000}"/>
    <hyperlink ref="I26" r:id="rId19" xr:uid="{00000000-0004-0000-0A00-000013000000}"/>
    <hyperlink ref="I28" r:id="rId20" xr:uid="{00000000-0004-0000-0A00-000014000000}"/>
    <hyperlink ref="I29" r:id="rId21" xr:uid="{00000000-0004-0000-0A00-000015000000}"/>
    <hyperlink ref="I30" r:id="rId22" xr:uid="{00000000-0004-0000-0A00-000016000000}"/>
    <hyperlink ref="I31" r:id="rId23" xr:uid="{00000000-0004-0000-0A00-000017000000}"/>
    <hyperlink ref="I33" r:id="rId24" xr:uid="{00000000-0004-0000-0A00-000018000000}"/>
    <hyperlink ref="I34" r:id="rId25" xr:uid="{00000000-0004-0000-0A00-000019000000}"/>
    <hyperlink ref="I35" r:id="rId26" xr:uid="{00000000-0004-0000-0A00-00001A000000}"/>
    <hyperlink ref="I36" r:id="rId27" xr:uid="{00000000-0004-0000-0A00-00001B000000}"/>
    <hyperlink ref="I37" r:id="rId28" xr:uid="{00000000-0004-0000-0A00-00001C000000}"/>
    <hyperlink ref="I38" r:id="rId29" xr:uid="{00000000-0004-0000-0A00-00001D000000}"/>
    <hyperlink ref="I39" r:id="rId30" xr:uid="{00000000-0004-0000-0A00-00001E000000}"/>
    <hyperlink ref="I40" r:id="rId31" xr:uid="{00000000-0004-0000-0A00-00001F000000}"/>
    <hyperlink ref="I41" r:id="rId32" xr:uid="{00000000-0004-0000-0A00-000020000000}"/>
    <hyperlink ref="I42" r:id="rId33" xr:uid="{00000000-0004-0000-0A00-000021000000}"/>
    <hyperlink ref="I43" display="afbarbosa@fanalca.com.co;ltorres@fanalca.com.co;dialopez@fanalca.com.co;omrodriguez@fanalca.com.co;mburgos@fanalca.com.co;idramirez@fanalca.com.co;jacosta@fanalca.com.co;moto.agro@yahoo.com;auditor.motoagrodelsinu@gmail.com;hondacerete@yahoo.com;humartine" xr:uid="{00000000-0004-0000-0A00-000022000000}"/>
    <hyperlink ref="I45" r:id="rId34" xr:uid="{00000000-0004-0000-0A00-000023000000}"/>
    <hyperlink ref="I46" r:id="rId35" xr:uid="{00000000-0004-0000-0A00-000024000000}"/>
    <hyperlink ref="I47" r:id="rId36" xr:uid="{00000000-0004-0000-0A00-000025000000}"/>
    <hyperlink ref="I48" r:id="rId37" xr:uid="{00000000-0004-0000-0A00-000026000000}"/>
    <hyperlink ref="I49" r:id="rId38" xr:uid="{00000000-0004-0000-0A00-000027000000}"/>
    <hyperlink ref="I50" r:id="rId39" xr:uid="{00000000-0004-0000-0A00-000028000000}"/>
    <hyperlink ref="I51" r:id="rId40" xr:uid="{00000000-0004-0000-0A00-000029000000}"/>
    <hyperlink ref="I52" r:id="rId41" xr:uid="{00000000-0004-0000-0A00-00002A000000}"/>
    <hyperlink ref="I54" r:id="rId42" xr:uid="{00000000-0004-0000-0A00-00002B000000}"/>
    <hyperlink ref="I55" r:id="rId43" xr:uid="{00000000-0004-0000-0A00-00002C000000}"/>
    <hyperlink ref="I56" r:id="rId44" xr:uid="{00000000-0004-0000-0A00-00002D000000}"/>
    <hyperlink ref="I57" r:id="rId45" xr:uid="{00000000-0004-0000-0A00-00002E000000}"/>
    <hyperlink ref="I58" r:id="rId46" xr:uid="{00000000-0004-0000-0A00-00002F000000}"/>
    <hyperlink ref="I59" r:id="rId47" xr:uid="{00000000-0004-0000-0A00-000030000000}"/>
    <hyperlink ref="I60" r:id="rId48" xr:uid="{00000000-0004-0000-0A00-000031000000}"/>
    <hyperlink ref="I61" r:id="rId49" xr:uid="{00000000-0004-0000-0A00-000032000000}"/>
    <hyperlink ref="I62" display="afbarbosa@fanalca.com.co;ltorres@fanalca.com.co;dialopez@fanalca.com.co;omrodriguez@fanalca.com.co;mburgos@fanalca.com.co;idramirez@fanalca.com.co;jacosta@fanalca.com.co;bici_gerencia@hotmail.es;admonmotorepuestosdelacosta@gmail.com;bici_gerencia@hotmail." xr:uid="{00000000-0004-0000-0A00-000033000000}"/>
    <hyperlink ref="I63" r:id="rId50" xr:uid="{00000000-0004-0000-0A00-000034000000}"/>
    <hyperlink ref="I64" r:id="rId51" xr:uid="{00000000-0004-0000-0A00-000035000000}"/>
    <hyperlink ref="I67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6000000}"/>
    <hyperlink ref="I68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7000000}"/>
    <hyperlink ref="I69" r:id="rId52" xr:uid="{00000000-0004-0000-0A00-000038000000}"/>
    <hyperlink ref="I70" display="afbarbosa@fanalca.com.co;ltorres@fanalca.com.co;dialopez@fanalca.com.co;omrodriguez@fanalca.com.co;mburgos@fanalca.com.co;idramirez@fanalca.com.co;jacosta@fanalca.com.co;judamelo30@hotmail.com;inversionesmejiacelada@hotmail.com;credimotossabana@hotmail.co" xr:uid="{00000000-0004-0000-0A00-000039000000}"/>
    <hyperlink ref="I71" r:id="rId53" xr:uid="{00000000-0004-0000-0A00-00003A000000}"/>
    <hyperlink ref="I72" r:id="rId54" xr:uid="{00000000-0004-0000-0A00-00003B000000}"/>
    <hyperlink ref="I73" r:id="rId55" xr:uid="{00000000-0004-0000-0A00-00003C000000}"/>
    <hyperlink ref="I74" r:id="rId56" xr:uid="{00000000-0004-0000-0A00-00003D000000}"/>
    <hyperlink ref="I75" display="afbarbosa@fanalca.com.co;ltorres@fanalca.com.co;dialopez@fanalca.com.co;omrodriguez@fanalca.com.co;mburgos@fanalca.com.co;idramirez@fanalca.com.co;jacosta@fanalca.com.co;tavo.perez@hotmail.com;mercadeoventasmotosgap@outlook.com;motosgap@hotmail.com;tavope" xr:uid="{00000000-0004-0000-0A00-00003E000000}"/>
    <hyperlink ref="I76" r:id="rId57" xr:uid="{00000000-0004-0000-0A00-00003F000000}"/>
    <hyperlink ref="I77" r:id="rId58" xr:uid="{00000000-0004-0000-0A00-000040000000}"/>
    <hyperlink ref="I78" r:id="rId59" xr:uid="{00000000-0004-0000-0A00-000041000000}"/>
    <hyperlink ref="I79" r:id="rId60" xr:uid="{00000000-0004-0000-0A00-000042000000}"/>
    <hyperlink ref="I80" r:id="rId61" xr:uid="{00000000-0004-0000-0A00-000043000000}"/>
    <hyperlink ref="I82" r:id="rId62" xr:uid="{00000000-0004-0000-0A00-000044000000}"/>
    <hyperlink ref="I83" r:id="rId63" xr:uid="{00000000-0004-0000-0A00-000045000000}"/>
    <hyperlink ref="I84" r:id="rId64" xr:uid="{00000000-0004-0000-0A00-000046000000}"/>
    <hyperlink ref="I85" r:id="rId65" xr:uid="{00000000-0004-0000-0A00-000047000000}"/>
    <hyperlink ref="I86" display="afbarbosa@fanalca.com.co;ltorres@fanalca.com.co;dialopez@fanalca.com.co;omrodriguez@fanalca.com.co;jtamayo@fanalca.com.co;idramirez@fanalca.com.co;savalo@fanalca.com.co;jogonzalez@fanalca.com.co;jorgesalazar9@hotmail.com;jefe.ventasdistritomotors@gmail.co" xr:uid="{00000000-0004-0000-0A00-000048000000}"/>
    <hyperlink ref="I87" r:id="rId66" xr:uid="{00000000-0004-0000-0A00-000049000000}"/>
    <hyperlink ref="I88" r:id="rId67" xr:uid="{00000000-0004-0000-0A00-00004A000000}"/>
    <hyperlink ref="I89" r:id="rId68" xr:uid="{00000000-0004-0000-0A00-00004B000000}"/>
    <hyperlink ref="I90" r:id="rId69" xr:uid="{00000000-0004-0000-0A00-00004C000000}"/>
    <hyperlink ref="I91" r:id="rId70" xr:uid="{00000000-0004-0000-0A00-00004D000000}"/>
    <hyperlink ref="I93" display="afbarbosa@fanalca.com.co;ltorres@fanalca.com.co;dialopez@fanalca.com.co;omrodriguez@fanalca.com.co;jtamayo@fanalca.com.co;idramirez@fanalca.com.co;savalo@fanalca.com.co;jogonzalez@fanalca.com.co;eder.jimenez@creditosparra.com.co;robinson@creditosparra.com" xr:uid="{00000000-0004-0000-0A00-00004E000000}"/>
    <hyperlink ref="I94" display="afbarbosa@fanalca.com.co;ltorres@fanalca.com.co;dialopez@fanalca.com.co;omrodriguez@fanalca.com.co;jtamayo@fanalca.com.co;idramirez@fanalca.com.co;savalo@fanalca.com.co;jogonzalez@fanalca.com.co;lgonzalez@motopremiumdeoccidente.com;gerencia@motopremiumdeo" xr:uid="{00000000-0004-0000-0A00-00004F000000}"/>
    <hyperlink ref="I95" r:id="rId71" xr:uid="{00000000-0004-0000-0A00-000050000000}"/>
    <hyperlink ref="I96" r:id="rId72" xr:uid="{00000000-0004-0000-0A00-000051000000}"/>
    <hyperlink ref="I97" r:id="rId73" xr:uid="{00000000-0004-0000-0A00-000052000000}"/>
    <hyperlink ref="I100" r:id="rId74" xr:uid="{00000000-0004-0000-0A00-000053000000}"/>
    <hyperlink ref="I101" r:id="rId75" xr:uid="{00000000-0004-0000-0A00-000054000000}"/>
    <hyperlink ref="I102" r:id="rId76" xr:uid="{00000000-0004-0000-0A00-000055000000}"/>
    <hyperlink ref="I103" r:id="rId77" xr:uid="{00000000-0004-0000-0A00-000056000000}"/>
    <hyperlink ref="I105" r:id="rId78" xr:uid="{00000000-0004-0000-0A00-000057000000}"/>
    <hyperlink ref="I106" r:id="rId79" xr:uid="{00000000-0004-0000-0A00-000058000000}"/>
    <hyperlink ref="I107" r:id="rId80" xr:uid="{00000000-0004-0000-0A00-000059000000}"/>
    <hyperlink ref="I108" r:id="rId81" xr:uid="{00000000-0004-0000-0A00-00005A000000}"/>
    <hyperlink ref="I109" r:id="rId82" xr:uid="{00000000-0004-0000-0A00-00005B000000}"/>
    <hyperlink ref="I110" r:id="rId83" xr:uid="{00000000-0004-0000-0A00-00005C000000}"/>
    <hyperlink ref="I111" r:id="rId84" xr:uid="{00000000-0004-0000-0A00-00005D000000}"/>
    <hyperlink ref="I112" r:id="rId85" xr:uid="{00000000-0004-0000-0A00-00005E000000}"/>
    <hyperlink ref="I113" r:id="rId86" xr:uid="{00000000-0004-0000-0A00-00005F000000}"/>
    <hyperlink ref="I114" r:id="rId87" xr:uid="{00000000-0004-0000-0A00-000060000000}"/>
    <hyperlink ref="I115" r:id="rId88" xr:uid="{00000000-0004-0000-0A00-000061000000}"/>
    <hyperlink ref="I116" r:id="rId89" xr:uid="{00000000-0004-0000-0A00-000062000000}"/>
    <hyperlink ref="I117" r:id="rId90" xr:uid="{00000000-0004-0000-0A00-000063000000}"/>
    <hyperlink ref="I118" r:id="rId91" xr:uid="{00000000-0004-0000-0A00-000064000000}"/>
    <hyperlink ref="I119" r:id="rId92" xr:uid="{00000000-0004-0000-0A00-000065000000}"/>
    <hyperlink ref="I120" r:id="rId93" xr:uid="{00000000-0004-0000-0A00-000066000000}"/>
    <hyperlink ref="I121" r:id="rId94" xr:uid="{00000000-0004-0000-0A00-000067000000}"/>
    <hyperlink ref="I122" r:id="rId95" xr:uid="{00000000-0004-0000-0A00-000068000000}"/>
    <hyperlink ref="I123" r:id="rId96" xr:uid="{00000000-0004-0000-0A00-000069000000}"/>
    <hyperlink ref="I124" r:id="rId97" xr:uid="{00000000-0004-0000-0A00-00006A000000}"/>
    <hyperlink ref="I125" r:id="rId98" xr:uid="{00000000-0004-0000-0A00-00006B000000}"/>
    <hyperlink ref="I126" r:id="rId99" xr:uid="{00000000-0004-0000-0A00-00006C000000}"/>
    <hyperlink ref="I127" r:id="rId100" xr:uid="{00000000-0004-0000-0A00-00006D000000}"/>
    <hyperlink ref="I130" r:id="rId101" xr:uid="{00000000-0004-0000-0A00-00006E000000}"/>
    <hyperlink ref="I131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6F000000}"/>
    <hyperlink ref="I132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0000000}"/>
    <hyperlink ref="I133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1000000}"/>
    <hyperlink ref="I134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2000000}"/>
    <hyperlink ref="I135" r:id="rId102" xr:uid="{00000000-0004-0000-0A00-000073000000}"/>
    <hyperlink ref="I136" r:id="rId103" xr:uid="{00000000-0004-0000-0A00-000074000000}"/>
    <hyperlink ref="I137" r:id="rId104" xr:uid="{00000000-0004-0000-0A00-000075000000}"/>
    <hyperlink ref="I138" r:id="rId105" xr:uid="{00000000-0004-0000-0A00-000076000000}"/>
    <hyperlink ref="I139" r:id="rId106" xr:uid="{00000000-0004-0000-0A00-000077000000}"/>
    <hyperlink ref="I140" r:id="rId107" xr:uid="{00000000-0004-0000-0A00-000078000000}"/>
    <hyperlink ref="I141" r:id="rId108" xr:uid="{00000000-0004-0000-0A00-000079000000}"/>
    <hyperlink ref="I142" r:id="rId109" xr:uid="{00000000-0004-0000-0A00-00007A000000}"/>
    <hyperlink ref="I143" r:id="rId110" xr:uid="{00000000-0004-0000-0A00-00007B000000}"/>
    <hyperlink ref="I144" r:id="rId111" xr:uid="{00000000-0004-0000-0A00-00007C000000}"/>
    <hyperlink ref="I145" r:id="rId112" xr:uid="{00000000-0004-0000-0A00-00007D000000}"/>
    <hyperlink ref="I146" r:id="rId113" xr:uid="{00000000-0004-0000-0A00-00007E000000}"/>
    <hyperlink ref="I147" r:id="rId114" xr:uid="{00000000-0004-0000-0A00-00007F000000}"/>
    <hyperlink ref="I148" r:id="rId115" xr:uid="{00000000-0004-0000-0A00-000080000000}"/>
    <hyperlink ref="I149" r:id="rId116" xr:uid="{00000000-0004-0000-0A00-000081000000}"/>
    <hyperlink ref="I150" r:id="rId117" xr:uid="{00000000-0004-0000-0A00-000082000000}"/>
    <hyperlink ref="I151" r:id="rId118" xr:uid="{00000000-0004-0000-0A00-000083000000}"/>
    <hyperlink ref="I152" r:id="rId119" xr:uid="{00000000-0004-0000-0A00-000084000000}"/>
    <hyperlink ref="I153" r:id="rId120" xr:uid="{00000000-0004-0000-0A00-000085000000}"/>
    <hyperlink ref="I154" r:id="rId121" xr:uid="{00000000-0004-0000-0A00-000086000000}"/>
    <hyperlink ref="I155" r:id="rId122" xr:uid="{00000000-0004-0000-0A00-000087000000}"/>
    <hyperlink ref="I156" r:id="rId123" xr:uid="{00000000-0004-0000-0A00-000088000000}"/>
    <hyperlink ref="I157" display="afbarbosa@fanalca.com.co;ltorres@fanalca.com.co;dialopez@fanalca.com.co;omrodriguez@fanalca.com.co;jtamayo@fanalca.com.co;idramirez@fanalca.com.co;savalo@fanalca.com.co;jogonzalez@fanalca.com.co;oamurillo@supermotosdelcafe.com.co;loguarin@supermotosdelcaf" xr:uid="{00000000-0004-0000-0A00-000089000000}"/>
    <hyperlink ref="I158" display="afbarbosa@fanalca.com.co;ltorres@fanalca.com.co;dialopez@fanalca.com.co;omrodriguez@fanalca.com.co;jtamayo@fanalca.com.co;idramirez@fanalca.com.co;savalo@fanalca.com.co;jogonzalez@fanalca.com.co;anpena@supermotosdesantander.com.co;orueda@supermotosdesanta" xr:uid="{00000000-0004-0000-0A00-00008A000000}"/>
    <hyperlink ref="I160" r:id="rId124" xr:uid="{00000000-0004-0000-0A00-00008B000000}"/>
    <hyperlink ref="I161" r:id="rId125" xr:uid="{00000000-0004-0000-0A00-00008C000000}"/>
    <hyperlink ref="I159" r:id="rId126" xr:uid="{00000000-0004-0000-0A00-00008D000000}"/>
    <hyperlink ref="I32" r:id="rId127" xr:uid="{00000000-0004-0000-0A00-00008E000000}"/>
    <hyperlink ref="I98" display="afbarbosa@fanalca.com.co;ltorres@fanalca.com.co;dialopez@fanalca.com.co;omrodriguez@fanalca.com.co;jtamayo@fanalca.com.co;idramirez@fanalca.com.co;savalo@fanalca.com.co;jogonzalez@fanalca.com.co;aacc@fanalca.com.co;tulmotos@telecom.com.co;juansebastianbar" xr:uid="{00000000-0004-0000-0A00-00008F000000}"/>
    <hyperlink ref="I44" display="afbarbosa@fanalca.com.co;ltorres@fanalca.com.co;dialopez@fanalca.com.co;omrodriguez@fanalca.com.co;mburgos@fanalca.com.co;idramirez@fanalca.com.co;jacosta@fanalca.com.co;motocentro_honda@hotmail.com;aacc@fanalca.com.co;lperez.mch@outlook.com;humartinez@fa" xr:uid="{00000000-0004-0000-0A00-000090000000}"/>
    <hyperlink ref="I14" r:id="rId128" xr:uid="{00000000-0004-0000-0A00-000091000000}"/>
    <hyperlink ref="I104" display="afbarbosa@fanalca.com.co;ltorres@fanalca.com.co;dialopez@fanalca.com.co;omrodriguez@fanalca.com.co;jtamayo@fanalca.com.co;idramirez@fanalca.com.co;savalo@fanalca.com.co;jogonzalez@fanalca.com.co;gydmotossas@gmail.com;ventasgydmotoshonda@gmail.com;hjsalaza" xr:uid="{00000000-0004-0000-0A00-000092000000}"/>
    <hyperlink ref="I2" r:id="rId129" xr:uid="{00000000-0004-0000-0A00-000093000000}"/>
    <hyperlink ref="I6" r:id="rId130" xr:uid="{00000000-0004-0000-0A00-000094000000}"/>
    <hyperlink ref="I8" r:id="rId131" xr:uid="{00000000-0004-0000-0A00-000095000000}"/>
    <hyperlink ref="I12" r:id="rId132" xr:uid="{00000000-0004-0000-0A00-000096000000}"/>
    <hyperlink ref="I53" r:id="rId133" xr:uid="{00000000-0004-0000-0A00-000097000000}"/>
    <hyperlink ref="I65" r:id="rId134" xr:uid="{00000000-0004-0000-0A00-000098000000}"/>
    <hyperlink ref="I66" r:id="rId135" xr:uid="{00000000-0004-0000-0A00-000099000000}"/>
    <hyperlink ref="I81" r:id="rId136" xr:uid="{00000000-0004-0000-0A00-00009A000000}"/>
    <hyperlink ref="I92" display="afbarbosa@fanalca.com.co;ltorres@fanalca.com.co;dialopez@fanalca.com.co;omrodriguez@fanalca.com.co;jtamayo@fanalca.com.co;idramirez@fanalca.com.co;savalo@fanalca.com.co;jogonzalez@fanalca.com.co;facturacion@ceveco.com.co;contabilidad@ceveco.com.co;secreta" xr:uid="{00000000-0004-0000-0A00-00009B000000}"/>
    <hyperlink ref="I99" r:id="rId137" xr:uid="{00000000-0004-0000-0A00-00009C000000}"/>
    <hyperlink ref="I128" r:id="rId138" xr:uid="{00000000-0004-0000-0A00-00009D000000}"/>
    <hyperlink ref="I129" r:id="rId139" xr:uid="{00000000-0004-0000-0A00-00009E000000}"/>
  </hyperlinks>
  <pageMargins left="0.7" right="0.7" top="0.75" bottom="0.75" header="0.3" footer="0.3"/>
  <pageSetup orientation="portrait" r:id="rId14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32"/>
  <sheetViews>
    <sheetView workbookViewId="0">
      <selection activeCell="F6" sqref="F6:G200"/>
    </sheetView>
  </sheetViews>
  <sheetFormatPr defaultColWidth="11.42578125" defaultRowHeight="15"/>
  <cols>
    <col min="1" max="1" width="25.42578125" bestFit="1" customWidth="1"/>
    <col min="2" max="2" width="42.140625" bestFit="1" customWidth="1"/>
    <col min="3" max="3" width="19.7109375" bestFit="1" customWidth="1"/>
    <col min="4" max="4" width="19.7109375" customWidth="1"/>
    <col min="5" max="6" width="19.7109375" bestFit="1" customWidth="1"/>
    <col min="7" max="7" width="14.140625" bestFit="1" customWidth="1"/>
    <col min="10" max="10" width="25.42578125" bestFit="1" customWidth="1"/>
    <col min="11" max="11" width="30.85546875" customWidth="1"/>
    <col min="12" max="12" width="19.7109375" bestFit="1" customWidth="1"/>
    <col min="13" max="13" width="12.5703125" bestFit="1" customWidth="1"/>
  </cols>
  <sheetData>
    <row r="1" spans="1:12">
      <c r="A1" s="21" t="s">
        <v>358</v>
      </c>
      <c r="B1" s="177" t="s">
        <v>341</v>
      </c>
    </row>
    <row r="2" spans="1:12">
      <c r="J2" s="21" t="s">
        <v>358</v>
      </c>
      <c r="K2" s="177" t="s">
        <v>341</v>
      </c>
    </row>
    <row r="3" spans="1:12">
      <c r="A3" s="21" t="s">
        <v>1226</v>
      </c>
      <c r="C3" s="21" t="s">
        <v>360</v>
      </c>
      <c r="J3" s="21" t="s">
        <v>2</v>
      </c>
      <c r="K3" s="177" t="s">
        <v>1545</v>
      </c>
      <c r="L3" s="95"/>
    </row>
    <row r="4" spans="1:12">
      <c r="A4" s="21" t="s">
        <v>7</v>
      </c>
      <c r="B4" s="21" t="s">
        <v>0</v>
      </c>
      <c r="C4" s="177" t="s">
        <v>1278</v>
      </c>
      <c r="D4" s="177">
        <v>1</v>
      </c>
      <c r="E4" s="177">
        <v>2</v>
      </c>
      <c r="F4" s="177">
        <v>3</v>
      </c>
      <c r="G4" s="177" t="s">
        <v>264</v>
      </c>
      <c r="J4" s="95"/>
      <c r="K4" s="95"/>
      <c r="L4" s="95"/>
    </row>
    <row r="5" spans="1:12">
      <c r="A5" s="177">
        <v>814006664</v>
      </c>
      <c r="B5" s="177" t="s">
        <v>108</v>
      </c>
      <c r="C5" s="111"/>
      <c r="D5" s="111">
        <v>10228346</v>
      </c>
      <c r="E5" s="111"/>
      <c r="F5" s="111"/>
      <c r="G5" s="111">
        <v>10228346</v>
      </c>
    </row>
    <row r="6" spans="1:12">
      <c r="A6" s="177">
        <v>890207088</v>
      </c>
      <c r="B6" s="177" t="s">
        <v>125</v>
      </c>
      <c r="C6" s="111"/>
      <c r="D6" s="111"/>
      <c r="E6" s="111"/>
      <c r="F6" s="111">
        <v>85055219</v>
      </c>
      <c r="G6" s="111">
        <v>85055219</v>
      </c>
      <c r="J6" s="21" t="s">
        <v>452</v>
      </c>
      <c r="K6" s="21" t="s">
        <v>0</v>
      </c>
    </row>
    <row r="7" spans="1:12">
      <c r="A7" s="177">
        <v>890924996</v>
      </c>
      <c r="B7" s="177" t="s">
        <v>149</v>
      </c>
      <c r="C7" s="111"/>
      <c r="D7" s="111"/>
      <c r="E7" s="111">
        <v>96677310</v>
      </c>
      <c r="F7" s="111"/>
      <c r="G7" s="111">
        <v>96677310</v>
      </c>
      <c r="J7" s="177" t="s">
        <v>1572</v>
      </c>
      <c r="K7" s="177" t="s">
        <v>59</v>
      </c>
    </row>
    <row r="8" spans="1:12">
      <c r="A8" s="177">
        <v>890705577</v>
      </c>
      <c r="B8" s="177" t="s">
        <v>81</v>
      </c>
      <c r="C8" s="111"/>
      <c r="D8" s="111">
        <v>129483198</v>
      </c>
      <c r="E8" s="111"/>
      <c r="F8" s="111"/>
      <c r="G8" s="111">
        <v>129483198</v>
      </c>
      <c r="J8" s="177" t="s">
        <v>1978</v>
      </c>
      <c r="K8" s="177"/>
    </row>
    <row r="9" spans="1:12">
      <c r="A9" s="177">
        <v>860062808</v>
      </c>
      <c r="B9" s="177" t="s">
        <v>189</v>
      </c>
      <c r="C9" s="111"/>
      <c r="D9" s="111"/>
      <c r="E9" s="111"/>
      <c r="F9" s="111">
        <v>100977185</v>
      </c>
      <c r="G9" s="111">
        <v>100977185</v>
      </c>
      <c r="J9" s="177" t="s">
        <v>1630</v>
      </c>
      <c r="K9" s="177" t="s">
        <v>258</v>
      </c>
    </row>
    <row r="10" spans="1:12">
      <c r="A10" s="177">
        <v>890406707</v>
      </c>
      <c r="B10" s="177" t="s">
        <v>193</v>
      </c>
      <c r="C10" s="111"/>
      <c r="D10" s="111"/>
      <c r="E10" s="111"/>
      <c r="F10" s="111">
        <v>54281514</v>
      </c>
      <c r="G10" s="111">
        <v>54281514</v>
      </c>
      <c r="J10" s="177" t="s">
        <v>1981</v>
      </c>
      <c r="K10" s="177"/>
    </row>
    <row r="11" spans="1:12">
      <c r="A11" s="177">
        <v>816008547</v>
      </c>
      <c r="B11" s="177" t="s">
        <v>52</v>
      </c>
      <c r="C11" s="111"/>
      <c r="D11" s="111">
        <v>36183192</v>
      </c>
      <c r="E11" s="111"/>
      <c r="F11" s="111"/>
      <c r="G11" s="111">
        <v>36183192</v>
      </c>
      <c r="J11" s="177" t="s">
        <v>1750</v>
      </c>
      <c r="K11" s="177" t="s">
        <v>151</v>
      </c>
    </row>
    <row r="12" spans="1:12">
      <c r="A12" s="177">
        <v>890330584</v>
      </c>
      <c r="B12" s="177" t="s">
        <v>43</v>
      </c>
      <c r="C12" s="111"/>
      <c r="D12" s="111">
        <v>133598321</v>
      </c>
      <c r="E12" s="111"/>
      <c r="F12" s="111"/>
      <c r="G12" s="111">
        <v>133598321</v>
      </c>
      <c r="J12" s="177" t="s">
        <v>1986</v>
      </c>
      <c r="K12" s="177"/>
    </row>
    <row r="13" spans="1:12">
      <c r="A13" s="177">
        <v>900052338</v>
      </c>
      <c r="B13" s="177" t="s">
        <v>85</v>
      </c>
      <c r="C13" s="111"/>
      <c r="D13" s="111"/>
      <c r="E13" s="111"/>
      <c r="F13" s="111">
        <v>91907564</v>
      </c>
      <c r="G13" s="111">
        <v>91907564</v>
      </c>
      <c r="J13" s="177" t="s">
        <v>1848</v>
      </c>
      <c r="K13" s="177" t="s">
        <v>262</v>
      </c>
    </row>
    <row r="14" spans="1:12">
      <c r="A14" s="177">
        <v>900056664</v>
      </c>
      <c r="B14" s="177" t="s">
        <v>186</v>
      </c>
      <c r="C14" s="111"/>
      <c r="D14" s="111"/>
      <c r="E14" s="111"/>
      <c r="F14" s="111">
        <v>92141764</v>
      </c>
      <c r="G14" s="111">
        <v>92141764</v>
      </c>
      <c r="J14" s="177" t="s">
        <v>1975</v>
      </c>
      <c r="K14" s="177"/>
    </row>
    <row r="15" spans="1:12">
      <c r="A15" s="177">
        <v>900181404</v>
      </c>
      <c r="B15" s="177" t="s">
        <v>45</v>
      </c>
      <c r="C15" s="111"/>
      <c r="D15" s="111"/>
      <c r="E15" s="111">
        <v>6427731</v>
      </c>
      <c r="F15" s="111"/>
      <c r="G15" s="111">
        <v>6427731</v>
      </c>
      <c r="J15" s="177" t="s">
        <v>1921</v>
      </c>
      <c r="K15" s="177" t="s">
        <v>393</v>
      </c>
    </row>
    <row r="16" spans="1:12">
      <c r="A16" s="177">
        <v>900185816</v>
      </c>
      <c r="B16" s="177" t="s">
        <v>151</v>
      </c>
      <c r="C16" s="111"/>
      <c r="D16" s="111"/>
      <c r="E16" s="111"/>
      <c r="F16" s="111">
        <v>44685715</v>
      </c>
      <c r="G16" s="111">
        <v>44685715</v>
      </c>
      <c r="J16" s="177" t="s">
        <v>1984</v>
      </c>
      <c r="K16" s="177"/>
    </row>
    <row r="17" spans="1:10">
      <c r="A17" s="177">
        <v>891903377</v>
      </c>
      <c r="B17" s="177" t="s">
        <v>59</v>
      </c>
      <c r="C17" s="111"/>
      <c r="D17" s="111">
        <v>26297478</v>
      </c>
      <c r="E17" s="111"/>
      <c r="F17" s="111"/>
      <c r="G17" s="111">
        <v>26297478</v>
      </c>
      <c r="J17" s="177" t="s">
        <v>264</v>
      </c>
    </row>
    <row r="18" spans="1:10">
      <c r="A18" s="177">
        <v>94404403</v>
      </c>
      <c r="B18" s="177" t="s">
        <v>223</v>
      </c>
      <c r="C18" s="111"/>
      <c r="D18" s="111">
        <v>11334454</v>
      </c>
      <c r="E18" s="111"/>
      <c r="F18" s="111"/>
      <c r="G18" s="111">
        <v>11334454</v>
      </c>
    </row>
    <row r="19" spans="1:10">
      <c r="A19" s="177">
        <v>60345082</v>
      </c>
      <c r="B19" s="177" t="s">
        <v>258</v>
      </c>
      <c r="C19" s="111"/>
      <c r="D19" s="111">
        <v>19232774</v>
      </c>
      <c r="E19" s="111"/>
      <c r="F19" s="111"/>
      <c r="G19" s="111">
        <v>19232774</v>
      </c>
    </row>
    <row r="20" spans="1:10">
      <c r="A20" s="177">
        <v>900521663</v>
      </c>
      <c r="B20" s="177" t="s">
        <v>159</v>
      </c>
      <c r="C20" s="111"/>
      <c r="D20" s="111">
        <v>23159664</v>
      </c>
      <c r="E20" s="111"/>
      <c r="F20" s="111"/>
      <c r="G20" s="111">
        <v>23159664</v>
      </c>
    </row>
    <row r="21" spans="1:10">
      <c r="A21" s="177">
        <v>14011711</v>
      </c>
      <c r="B21" s="177" t="s">
        <v>35</v>
      </c>
      <c r="C21" s="111"/>
      <c r="D21" s="111">
        <v>15276471</v>
      </c>
      <c r="E21" s="111"/>
      <c r="F21" s="111"/>
      <c r="G21" s="111">
        <v>15276471</v>
      </c>
    </row>
    <row r="22" spans="1:10">
      <c r="A22" s="177">
        <v>93402073</v>
      </c>
      <c r="B22" s="177" t="s">
        <v>33</v>
      </c>
      <c r="C22" s="111"/>
      <c r="D22" s="111">
        <v>20065546</v>
      </c>
      <c r="E22" s="111"/>
      <c r="F22" s="111"/>
      <c r="G22" s="111">
        <v>20065546</v>
      </c>
    </row>
    <row r="23" spans="1:10">
      <c r="A23" s="177">
        <v>900661269</v>
      </c>
      <c r="B23" s="177" t="s">
        <v>89</v>
      </c>
      <c r="C23" s="111"/>
      <c r="D23" s="111">
        <v>10460505</v>
      </c>
      <c r="E23" s="111"/>
      <c r="F23" s="111"/>
      <c r="G23" s="111">
        <v>10460505</v>
      </c>
    </row>
    <row r="24" spans="1:10">
      <c r="A24" s="177">
        <v>900648202</v>
      </c>
      <c r="B24" s="177" t="s">
        <v>180</v>
      </c>
      <c r="C24" s="111"/>
      <c r="D24" s="111">
        <v>7008403</v>
      </c>
      <c r="E24" s="111"/>
      <c r="F24" s="111"/>
      <c r="G24" s="111">
        <v>7008403</v>
      </c>
    </row>
    <row r="25" spans="1:10">
      <c r="A25" s="177">
        <v>900777108</v>
      </c>
      <c r="B25" s="177" t="s">
        <v>131</v>
      </c>
      <c r="C25" s="111"/>
      <c r="D25" s="111">
        <v>6134454</v>
      </c>
      <c r="E25" s="111"/>
      <c r="F25" s="111"/>
      <c r="G25" s="111">
        <v>6134454</v>
      </c>
    </row>
    <row r="26" spans="1:10">
      <c r="A26" s="177">
        <v>37807909</v>
      </c>
      <c r="B26" s="177" t="s">
        <v>135</v>
      </c>
      <c r="C26" s="111"/>
      <c r="D26" s="111">
        <v>61974792</v>
      </c>
      <c r="E26" s="111"/>
      <c r="F26" s="111"/>
      <c r="G26" s="111">
        <v>61974792</v>
      </c>
    </row>
    <row r="27" spans="1:10">
      <c r="A27" s="177">
        <v>27452030</v>
      </c>
      <c r="B27" s="177" t="s">
        <v>111</v>
      </c>
      <c r="C27" s="111">
        <v>13183194</v>
      </c>
      <c r="D27" s="111"/>
      <c r="E27" s="111"/>
      <c r="F27" s="111"/>
      <c r="G27" s="111">
        <v>13183194</v>
      </c>
    </row>
    <row r="28" spans="1:10">
      <c r="A28" s="177">
        <v>901023135</v>
      </c>
      <c r="B28" s="177" t="s">
        <v>393</v>
      </c>
      <c r="C28" s="111"/>
      <c r="D28" s="111">
        <v>12039370</v>
      </c>
      <c r="E28" s="111"/>
      <c r="F28" s="111"/>
      <c r="G28" s="111">
        <v>12039370</v>
      </c>
    </row>
    <row r="29" spans="1:10">
      <c r="A29" s="177">
        <v>900872772</v>
      </c>
      <c r="B29" s="177" t="s">
        <v>1244</v>
      </c>
      <c r="C29" s="111">
        <v>7730252</v>
      </c>
      <c r="D29" s="111"/>
      <c r="E29" s="111"/>
      <c r="F29" s="111"/>
      <c r="G29" s="111">
        <v>7730252</v>
      </c>
    </row>
    <row r="30" spans="1:10">
      <c r="A30" s="177">
        <v>8357438</v>
      </c>
      <c r="B30" s="177" t="s">
        <v>262</v>
      </c>
      <c r="C30" s="111"/>
      <c r="D30" s="111"/>
      <c r="E30" s="111">
        <v>56745378</v>
      </c>
      <c r="F30" s="111"/>
      <c r="G30" s="111">
        <v>56745378</v>
      </c>
    </row>
    <row r="31" spans="1:10">
      <c r="A31" s="177">
        <v>1098623565</v>
      </c>
      <c r="B31" s="177" t="s">
        <v>1256</v>
      </c>
      <c r="C31" s="111"/>
      <c r="D31" s="111"/>
      <c r="E31" s="111">
        <v>12268908</v>
      </c>
      <c r="F31" s="111"/>
      <c r="G31" s="111">
        <v>12268908</v>
      </c>
    </row>
    <row r="32" spans="1:10">
      <c r="A32" s="177" t="s">
        <v>264</v>
      </c>
      <c r="C32" s="111">
        <v>20913446</v>
      </c>
      <c r="D32" s="111">
        <v>522476968</v>
      </c>
      <c r="E32" s="111">
        <v>172119327</v>
      </c>
      <c r="F32" s="111">
        <v>469048961</v>
      </c>
      <c r="G32" s="111">
        <v>1184558702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L19"/>
  <sheetViews>
    <sheetView workbookViewId="0">
      <selection activeCell="F6" sqref="F6:G200"/>
    </sheetView>
  </sheetViews>
  <sheetFormatPr defaultColWidth="11.42578125" defaultRowHeight="15"/>
  <cols>
    <col min="1" max="2" width="11.42578125" style="5"/>
    <col min="3" max="3" width="24.42578125" style="5" customWidth="1"/>
    <col min="4" max="5" width="11.42578125" style="5"/>
    <col min="6" max="6" width="25.28515625" style="5" customWidth="1"/>
    <col min="7" max="7" width="19.28515625" style="5" customWidth="1"/>
    <col min="8" max="8" width="13.7109375" style="5" customWidth="1"/>
    <col min="9" max="9" width="12.5703125" style="5" bestFit="1" customWidth="1"/>
    <col min="10" max="16384" width="11.42578125" style="5"/>
  </cols>
  <sheetData>
    <row r="1" spans="2:12">
      <c r="C1" s="13"/>
      <c r="D1" s="13"/>
    </row>
    <row r="2" spans="2:12">
      <c r="B2" s="13" t="s">
        <v>363</v>
      </c>
      <c r="C2" s="13" t="s">
        <v>361</v>
      </c>
      <c r="E2" s="13" t="s">
        <v>363</v>
      </c>
      <c r="F2" s="13" t="s">
        <v>365</v>
      </c>
      <c r="H2" s="13" t="s">
        <v>376</v>
      </c>
      <c r="K2" s="5" t="s">
        <v>377</v>
      </c>
    </row>
    <row r="3" spans="2:12">
      <c r="B3" s="5" t="s">
        <v>364</v>
      </c>
      <c r="C3" s="5" t="s">
        <v>362</v>
      </c>
      <c r="E3" s="5" t="s">
        <v>368</v>
      </c>
      <c r="F3" s="5" t="s">
        <v>366</v>
      </c>
      <c r="H3" s="43" t="s">
        <v>503</v>
      </c>
      <c r="I3" s="15">
        <v>0.29166666666666669</v>
      </c>
      <c r="J3" s="15"/>
      <c r="K3" s="5">
        <v>1</v>
      </c>
      <c r="L3" s="5" t="s">
        <v>378</v>
      </c>
    </row>
    <row r="4" spans="2:12">
      <c r="B4" s="5" t="s">
        <v>1268</v>
      </c>
      <c r="C4" s="5" t="s">
        <v>1269</v>
      </c>
      <c r="E4" s="5" t="s">
        <v>369</v>
      </c>
      <c r="F4" s="5" t="s">
        <v>367</v>
      </c>
      <c r="H4" s="43" t="s">
        <v>504</v>
      </c>
      <c r="I4" s="15">
        <v>0.41666666666666669</v>
      </c>
      <c r="J4" s="15"/>
      <c r="K4" s="5">
        <v>2</v>
      </c>
      <c r="L4" s="5" t="s">
        <v>379</v>
      </c>
    </row>
    <row r="5" spans="2:12">
      <c r="B5" s="5" t="s">
        <v>1272</v>
      </c>
      <c r="C5" s="5" t="s">
        <v>1273</v>
      </c>
      <c r="E5" s="5" t="s">
        <v>370</v>
      </c>
      <c r="F5" s="5" t="s">
        <v>383</v>
      </c>
      <c r="H5" s="43" t="s">
        <v>495</v>
      </c>
      <c r="I5" s="15" t="s">
        <v>385</v>
      </c>
      <c r="J5" s="15"/>
      <c r="K5" s="5">
        <v>3</v>
      </c>
      <c r="L5" s="5" t="s">
        <v>386</v>
      </c>
    </row>
    <row r="6" spans="2:12">
      <c r="E6" s="5" t="s">
        <v>384</v>
      </c>
      <c r="F6" s="5" t="s">
        <v>382</v>
      </c>
      <c r="H6" s="43">
        <v>4</v>
      </c>
      <c r="I6" s="156" t="s">
        <v>1274</v>
      </c>
      <c r="K6" s="5">
        <v>4</v>
      </c>
      <c r="L6" s="5" t="s">
        <v>387</v>
      </c>
    </row>
    <row r="7" spans="2:12">
      <c r="E7" s="5" t="s">
        <v>1270</v>
      </c>
      <c r="F7" s="5" t="s">
        <v>1271</v>
      </c>
    </row>
    <row r="13" spans="2:12">
      <c r="C13" s="5" t="s">
        <v>371</v>
      </c>
    </row>
    <row r="14" spans="2:12">
      <c r="C14" s="14" t="s">
        <v>372</v>
      </c>
      <c r="D14" s="14" t="s">
        <v>373</v>
      </c>
      <c r="E14" s="14" t="s">
        <v>374</v>
      </c>
      <c r="F14" s="14" t="s">
        <v>361</v>
      </c>
      <c r="G14" s="14" t="s">
        <v>375</v>
      </c>
      <c r="H14" s="13" t="s">
        <v>376</v>
      </c>
    </row>
    <row r="15" spans="2:12">
      <c r="C15" s="160">
        <v>1</v>
      </c>
      <c r="D15" s="4">
        <v>23</v>
      </c>
      <c r="E15" s="4">
        <v>11</v>
      </c>
      <c r="F15" s="4" t="s">
        <v>364</v>
      </c>
      <c r="G15" s="4" t="s">
        <v>368</v>
      </c>
    </row>
    <row r="18" spans="3:3">
      <c r="C18" s="5" t="s">
        <v>1391</v>
      </c>
    </row>
    <row r="19" spans="3:3">
      <c r="C19" s="5" t="s">
        <v>1392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 filterMode="1"/>
  <dimension ref="B3:I176"/>
  <sheetViews>
    <sheetView workbookViewId="0">
      <selection activeCell="I2" sqref="I2"/>
    </sheetView>
  </sheetViews>
  <sheetFormatPr defaultColWidth="11.42578125" defaultRowHeight="15"/>
  <cols>
    <col min="1" max="1" width="11.42578125" style="79"/>
    <col min="2" max="2" width="17.140625" style="79" customWidth="1"/>
    <col min="3" max="3" width="19.5703125" style="79" customWidth="1"/>
    <col min="4" max="4" width="39.5703125" style="79" customWidth="1"/>
    <col min="5" max="5" width="21.85546875" style="79" customWidth="1"/>
    <col min="6" max="8" width="11.42578125" style="79"/>
    <col min="9" max="9" width="87.5703125" style="79" customWidth="1"/>
    <col min="10" max="16384" width="11.42578125" style="79"/>
  </cols>
  <sheetData>
    <row r="3" spans="2:9">
      <c r="B3" s="79" t="s">
        <v>497</v>
      </c>
      <c r="C3" s="79" t="s">
        <v>437</v>
      </c>
      <c r="D3" s="79" t="s">
        <v>142</v>
      </c>
      <c r="E3" s="79" t="s">
        <v>14</v>
      </c>
      <c r="F3" s="79" t="s">
        <v>15</v>
      </c>
      <c r="G3" s="79">
        <v>1</v>
      </c>
      <c r="I3" s="79" t="str">
        <f>+CONCATENATE(C3,D3,E3,F3)</f>
        <v>PVT-00086110CASTILLO NOGUERA LEIDY ALEJANDRA*CB-110                                           AZUL FIJI</v>
      </c>
    </row>
    <row r="4" spans="2:9">
      <c r="B4" s="79" t="s">
        <v>497</v>
      </c>
      <c r="C4" s="79" t="s">
        <v>437</v>
      </c>
      <c r="D4" s="79" t="s">
        <v>142</v>
      </c>
      <c r="E4" s="79" t="s">
        <v>14</v>
      </c>
      <c r="F4" s="79" t="s">
        <v>16</v>
      </c>
      <c r="G4" s="79">
        <v>1</v>
      </c>
      <c r="I4" s="79" t="str">
        <f t="shared" ref="I4:I67" si="0">+CONCATENATE(C4,D4,E4,F4)</f>
        <v xml:space="preserve">PVT-00086110CASTILLO NOGUERA LEIDY ALEJANDRA*CB-110                                           NEGRO    </v>
      </c>
    </row>
    <row r="5" spans="2:9" hidden="1">
      <c r="B5" s="79" t="s">
        <v>497</v>
      </c>
      <c r="C5" s="79" t="s">
        <v>437</v>
      </c>
      <c r="D5" s="79" t="s">
        <v>142</v>
      </c>
      <c r="E5" s="79" t="s">
        <v>27</v>
      </c>
      <c r="F5" s="79" t="s">
        <v>16</v>
      </c>
      <c r="G5" s="79">
        <v>3</v>
      </c>
      <c r="I5" s="79" t="str">
        <f t="shared" si="0"/>
        <v xml:space="preserve">PVT-00086110CASTILLO NOGUERA LEIDY ALEJANDRA*XR 150L                                          NEGRO    </v>
      </c>
    </row>
    <row r="6" spans="2:9" hidden="1">
      <c r="B6" s="79" t="s">
        <v>497</v>
      </c>
      <c r="C6" s="79" t="s">
        <v>437</v>
      </c>
      <c r="D6" s="79" t="s">
        <v>142</v>
      </c>
      <c r="E6" s="79" t="s">
        <v>27</v>
      </c>
      <c r="F6" s="79" t="s">
        <v>26</v>
      </c>
      <c r="G6" s="79">
        <v>4</v>
      </c>
      <c r="I6" s="79" t="str">
        <f t="shared" si="0"/>
        <v>PVT-00086110CASTILLO NOGUERA LEIDY ALEJANDRA*XR 150L                                          NEGRO BLA</v>
      </c>
    </row>
    <row r="7" spans="2:9" hidden="1">
      <c r="B7" s="79" t="s">
        <v>497</v>
      </c>
      <c r="C7" s="79" t="s">
        <v>437</v>
      </c>
      <c r="D7" s="79" t="s">
        <v>142</v>
      </c>
      <c r="E7" s="79" t="s">
        <v>27</v>
      </c>
      <c r="F7" s="79" t="s">
        <v>32</v>
      </c>
      <c r="G7" s="79">
        <v>3</v>
      </c>
      <c r="I7" s="79" t="str">
        <f t="shared" si="0"/>
        <v>PVT-00086110CASTILLO NOGUERA LEIDY ALEJANDRA*XR 150L                                          NEGRO ROJ</v>
      </c>
    </row>
    <row r="8" spans="2:9" hidden="1">
      <c r="B8" s="79" t="s">
        <v>497</v>
      </c>
      <c r="C8" s="79" t="s">
        <v>437</v>
      </c>
      <c r="D8" s="79" t="s">
        <v>142</v>
      </c>
      <c r="E8" s="79" t="s">
        <v>20</v>
      </c>
      <c r="F8" s="79" t="s">
        <v>44</v>
      </c>
      <c r="G8" s="79">
        <v>1</v>
      </c>
      <c r="I8" s="79" t="str">
        <f t="shared" si="0"/>
        <v>PVT-00086110CASTILLO NOGUERA LEIDY ALEJANDRADREAM NEO                                         BLANCO PE</v>
      </c>
    </row>
    <row r="9" spans="2:9">
      <c r="B9" s="79" t="s">
        <v>497</v>
      </c>
      <c r="C9" s="79" t="s">
        <v>465</v>
      </c>
      <c r="D9" s="79" t="s">
        <v>93</v>
      </c>
      <c r="E9" s="79" t="s">
        <v>14</v>
      </c>
      <c r="F9" s="79" t="s">
        <v>30</v>
      </c>
      <c r="G9" s="79">
        <v>2</v>
      </c>
      <c r="I9" s="79" t="str">
        <f t="shared" si="0"/>
        <v>PVT-00086278MOTO HIT LTDA*CB-110                                           GRIS META</v>
      </c>
    </row>
    <row r="10" spans="2:9" hidden="1">
      <c r="B10" s="79" t="s">
        <v>497</v>
      </c>
      <c r="C10" s="79" t="s">
        <v>465</v>
      </c>
      <c r="D10" s="79" t="s">
        <v>93</v>
      </c>
      <c r="E10" s="79" t="s">
        <v>27</v>
      </c>
      <c r="F10" s="79" t="s">
        <v>32</v>
      </c>
      <c r="G10" s="79">
        <v>3</v>
      </c>
      <c r="I10" s="79" t="str">
        <f t="shared" si="0"/>
        <v>PVT-00086278MOTO HIT LTDA*XR 150L                                          NEGRO ROJ</v>
      </c>
    </row>
    <row r="11" spans="2:9" hidden="1">
      <c r="B11" s="79" t="s">
        <v>497</v>
      </c>
      <c r="C11" s="79" t="s">
        <v>465</v>
      </c>
      <c r="D11" s="79" t="s">
        <v>93</v>
      </c>
      <c r="E11" s="79" t="s">
        <v>20</v>
      </c>
      <c r="F11" s="79" t="s">
        <v>16</v>
      </c>
      <c r="G11" s="79">
        <v>4</v>
      </c>
      <c r="I11" s="79" t="str">
        <f t="shared" si="0"/>
        <v xml:space="preserve">PVT-00086278MOTO HIT LTDADREAM NEO                                         NEGRO    </v>
      </c>
    </row>
    <row r="12" spans="2:9" hidden="1">
      <c r="B12" s="79" t="s">
        <v>497</v>
      </c>
      <c r="C12" s="79" t="s">
        <v>460</v>
      </c>
      <c r="D12" s="79" t="s">
        <v>93</v>
      </c>
      <c r="E12" s="79" t="s">
        <v>27</v>
      </c>
      <c r="F12" s="79" t="s">
        <v>32</v>
      </c>
      <c r="G12" s="79">
        <v>3</v>
      </c>
      <c r="I12" s="79" t="str">
        <f t="shared" si="0"/>
        <v>PVT-00086280MOTO HIT LTDA*XR 150L                                          NEGRO ROJ</v>
      </c>
    </row>
    <row r="13" spans="2:9" hidden="1">
      <c r="B13" s="79" t="s">
        <v>497</v>
      </c>
      <c r="C13" s="79" t="s">
        <v>460</v>
      </c>
      <c r="D13" s="79" t="s">
        <v>93</v>
      </c>
      <c r="E13" s="79" t="s">
        <v>20</v>
      </c>
      <c r="F13" s="79" t="s">
        <v>16</v>
      </c>
      <c r="G13" s="79">
        <v>6</v>
      </c>
      <c r="I13" s="79" t="str">
        <f t="shared" si="0"/>
        <v xml:space="preserve">PVT-00086280MOTO HIT LTDADREAM NEO                                         NEGRO    </v>
      </c>
    </row>
    <row r="14" spans="2:9" hidden="1">
      <c r="B14" s="79" t="s">
        <v>497</v>
      </c>
      <c r="C14" s="79" t="s">
        <v>461</v>
      </c>
      <c r="D14" s="79" t="s">
        <v>93</v>
      </c>
      <c r="E14" s="79" t="s">
        <v>27</v>
      </c>
      <c r="F14" s="79" t="s">
        <v>32</v>
      </c>
      <c r="G14" s="79">
        <v>3</v>
      </c>
      <c r="I14" s="79" t="str">
        <f t="shared" si="0"/>
        <v>PVT-00086282MOTO HIT LTDA*XR 150L                                          NEGRO ROJ</v>
      </c>
    </row>
    <row r="15" spans="2:9" hidden="1">
      <c r="B15" s="79" t="s">
        <v>497</v>
      </c>
      <c r="C15" s="79" t="s">
        <v>461</v>
      </c>
      <c r="D15" s="79" t="s">
        <v>93</v>
      </c>
      <c r="E15" s="79" t="s">
        <v>20</v>
      </c>
      <c r="F15" s="79" t="s">
        <v>16</v>
      </c>
      <c r="G15" s="79">
        <v>3</v>
      </c>
      <c r="I15" s="79" t="str">
        <f t="shared" si="0"/>
        <v xml:space="preserve">PVT-00086282MOTO HIT LTDADREAM NEO                                         NEGRO    </v>
      </c>
    </row>
    <row r="16" spans="2:9">
      <c r="B16" s="79" t="s">
        <v>494</v>
      </c>
      <c r="C16" s="79" t="s">
        <v>447</v>
      </c>
      <c r="D16" s="79" t="s">
        <v>146</v>
      </c>
      <c r="E16" s="79" t="s">
        <v>14</v>
      </c>
      <c r="F16" s="79" t="s">
        <v>15</v>
      </c>
      <c r="G16" s="79">
        <v>3</v>
      </c>
      <c r="I16" s="79" t="str">
        <f t="shared" si="0"/>
        <v>PVT-00086113PADILLA FLOREZ MARIO LUIS*CB-110                                           AZUL FIJI</v>
      </c>
    </row>
    <row r="17" spans="2:9">
      <c r="B17" s="79" t="s">
        <v>494</v>
      </c>
      <c r="C17" s="79" t="s">
        <v>447</v>
      </c>
      <c r="D17" s="79" t="s">
        <v>146</v>
      </c>
      <c r="E17" s="79" t="s">
        <v>14</v>
      </c>
      <c r="F17" s="79" t="s">
        <v>16</v>
      </c>
      <c r="G17" s="79">
        <v>2</v>
      </c>
      <c r="I17" s="79" t="str">
        <f t="shared" si="0"/>
        <v xml:space="preserve">PVT-00086113PADILLA FLOREZ MARIO LUIS*CB-110                                           NEGRO    </v>
      </c>
    </row>
    <row r="18" spans="2:9" hidden="1">
      <c r="B18" s="79" t="s">
        <v>494</v>
      </c>
      <c r="C18" s="79" t="s">
        <v>447</v>
      </c>
      <c r="D18" s="79" t="s">
        <v>146</v>
      </c>
      <c r="E18" s="79" t="s">
        <v>27</v>
      </c>
      <c r="F18" s="79" t="s">
        <v>32</v>
      </c>
      <c r="G18" s="79">
        <v>3</v>
      </c>
      <c r="I18" s="79" t="str">
        <f t="shared" si="0"/>
        <v>PVT-00086113PADILLA FLOREZ MARIO LUIS*XR 150L                                          NEGRO ROJ</v>
      </c>
    </row>
    <row r="19" spans="2:9">
      <c r="B19" s="79" t="s">
        <v>494</v>
      </c>
      <c r="C19" s="79" t="s">
        <v>441</v>
      </c>
      <c r="D19" s="79" t="s">
        <v>87</v>
      </c>
      <c r="E19" s="79" t="s">
        <v>14</v>
      </c>
      <c r="F19" s="79" t="s">
        <v>15</v>
      </c>
      <c r="G19" s="79">
        <v>1</v>
      </c>
      <c r="I19" s="79" t="str">
        <f t="shared" si="0"/>
        <v>PVT-00086125RUBE MOTOS S.A.S.*CB-110                                           AZUL FIJI</v>
      </c>
    </row>
    <row r="20" spans="2:9">
      <c r="B20" s="79" t="s">
        <v>494</v>
      </c>
      <c r="C20" s="79" t="s">
        <v>441</v>
      </c>
      <c r="D20" s="79" t="s">
        <v>87</v>
      </c>
      <c r="E20" s="79" t="s">
        <v>14</v>
      </c>
      <c r="F20" s="79" t="s">
        <v>16</v>
      </c>
      <c r="G20" s="79">
        <v>2</v>
      </c>
      <c r="I20" s="79" t="str">
        <f t="shared" si="0"/>
        <v xml:space="preserve">PVT-00086125RUBE MOTOS S.A.S.*CB-110                                           NEGRO    </v>
      </c>
    </row>
    <row r="21" spans="2:9">
      <c r="B21" s="79" t="s">
        <v>494</v>
      </c>
      <c r="C21" s="79" t="s">
        <v>440</v>
      </c>
      <c r="D21" s="79" t="s">
        <v>314</v>
      </c>
      <c r="E21" s="79" t="s">
        <v>14</v>
      </c>
      <c r="F21" s="79" t="s">
        <v>15</v>
      </c>
      <c r="G21" s="79">
        <v>1</v>
      </c>
      <c r="I21" s="79" t="str">
        <f t="shared" si="0"/>
        <v>PVT-00086154GUERRA MONTES PEDRO ANTONIO*CB-110                                           AZUL FIJI</v>
      </c>
    </row>
    <row r="22" spans="2:9" hidden="1">
      <c r="B22" s="79" t="s">
        <v>494</v>
      </c>
      <c r="C22" s="79" t="s">
        <v>440</v>
      </c>
      <c r="D22" s="79" t="s">
        <v>314</v>
      </c>
      <c r="E22" s="79" t="s">
        <v>27</v>
      </c>
      <c r="F22" s="79" t="s">
        <v>32</v>
      </c>
      <c r="G22" s="79">
        <v>2</v>
      </c>
      <c r="I22" s="79" t="str">
        <f t="shared" si="0"/>
        <v>PVT-00086154GUERRA MONTES PEDRO ANTONIO*XR 150L                                          NEGRO ROJ</v>
      </c>
    </row>
    <row r="23" spans="2:9" hidden="1">
      <c r="B23" s="79" t="s">
        <v>494</v>
      </c>
      <c r="C23" s="79" t="s">
        <v>440</v>
      </c>
      <c r="D23" s="79" t="s">
        <v>314</v>
      </c>
      <c r="E23" s="79" t="s">
        <v>20</v>
      </c>
      <c r="F23" s="79" t="s">
        <v>16</v>
      </c>
      <c r="G23" s="79">
        <v>1</v>
      </c>
      <c r="I23" s="79" t="str">
        <f t="shared" si="0"/>
        <v xml:space="preserve">PVT-00086154GUERRA MONTES PEDRO ANTONIODREAM NEO                                         NEGRO    </v>
      </c>
    </row>
    <row r="24" spans="2:9">
      <c r="B24" s="79" t="s">
        <v>494</v>
      </c>
      <c r="C24" s="79" t="s">
        <v>467</v>
      </c>
      <c r="D24" s="79" t="s">
        <v>93</v>
      </c>
      <c r="E24" s="79" t="s">
        <v>14</v>
      </c>
      <c r="F24" s="79" t="s">
        <v>15</v>
      </c>
      <c r="G24" s="79">
        <v>1</v>
      </c>
      <c r="I24" s="79" t="str">
        <f t="shared" si="0"/>
        <v>PVT-00086279MOTO HIT LTDA*CB-110                                           AZUL FIJI</v>
      </c>
    </row>
    <row r="25" spans="2:9" hidden="1">
      <c r="B25" s="79" t="s">
        <v>494</v>
      </c>
      <c r="C25" s="79" t="s">
        <v>467</v>
      </c>
      <c r="D25" s="79" t="s">
        <v>93</v>
      </c>
      <c r="E25" s="79" t="s">
        <v>27</v>
      </c>
      <c r="F25" s="79" t="s">
        <v>26</v>
      </c>
      <c r="G25" s="79">
        <v>1</v>
      </c>
      <c r="I25" s="79" t="str">
        <f t="shared" si="0"/>
        <v>PVT-00086279MOTO HIT LTDA*XR 150L                                          NEGRO BLA</v>
      </c>
    </row>
    <row r="26" spans="2:9" hidden="1">
      <c r="B26" s="79" t="s">
        <v>494</v>
      </c>
      <c r="C26" s="79" t="s">
        <v>467</v>
      </c>
      <c r="D26" s="79" t="s">
        <v>93</v>
      </c>
      <c r="E26" s="79" t="s">
        <v>27</v>
      </c>
      <c r="F26" s="79" t="s">
        <v>32</v>
      </c>
      <c r="G26" s="79">
        <v>2</v>
      </c>
      <c r="I26" s="79" t="str">
        <f t="shared" si="0"/>
        <v>PVT-00086279MOTO HIT LTDA*XR 150L                                          NEGRO ROJ</v>
      </c>
    </row>
    <row r="27" spans="2:9" hidden="1">
      <c r="B27" s="79" t="s">
        <v>494</v>
      </c>
      <c r="C27" s="79" t="s">
        <v>462</v>
      </c>
      <c r="D27" s="79" t="s">
        <v>93</v>
      </c>
      <c r="E27" s="79" t="s">
        <v>27</v>
      </c>
      <c r="F27" s="79" t="s">
        <v>32</v>
      </c>
      <c r="G27" s="79">
        <v>3</v>
      </c>
      <c r="I27" s="79" t="str">
        <f t="shared" si="0"/>
        <v>PVT-00086283MOTO HIT LTDA*XR 150L                                          NEGRO ROJ</v>
      </c>
    </row>
    <row r="28" spans="2:9" hidden="1">
      <c r="B28" s="79" t="s">
        <v>494</v>
      </c>
      <c r="C28" s="79" t="s">
        <v>462</v>
      </c>
      <c r="D28" s="79" t="s">
        <v>93</v>
      </c>
      <c r="E28" s="79" t="s">
        <v>20</v>
      </c>
      <c r="F28" s="79" t="s">
        <v>16</v>
      </c>
      <c r="G28" s="79">
        <v>2</v>
      </c>
      <c r="I28" s="79" t="str">
        <f t="shared" si="0"/>
        <v xml:space="preserve">PVT-00086283MOTO HIT LTDADREAM NEO                                         NEGRO    </v>
      </c>
    </row>
    <row r="29" spans="2:9">
      <c r="B29" s="79" t="s">
        <v>494</v>
      </c>
      <c r="C29" s="79" t="s">
        <v>464</v>
      </c>
      <c r="D29" s="79" t="s">
        <v>93</v>
      </c>
      <c r="E29" s="79" t="s">
        <v>14</v>
      </c>
      <c r="F29" s="79" t="s">
        <v>15</v>
      </c>
      <c r="G29" s="79">
        <v>1</v>
      </c>
      <c r="I29" s="79" t="str">
        <f t="shared" si="0"/>
        <v>PVT-00086285MOTO HIT LTDA*CB-110                                           AZUL FIJI</v>
      </c>
    </row>
    <row r="30" spans="2:9" hidden="1">
      <c r="B30" s="79" t="s">
        <v>494</v>
      </c>
      <c r="C30" s="79" t="s">
        <v>464</v>
      </c>
      <c r="D30" s="79" t="s">
        <v>93</v>
      </c>
      <c r="E30" s="79" t="s">
        <v>27</v>
      </c>
      <c r="F30" s="79" t="s">
        <v>26</v>
      </c>
      <c r="G30" s="79">
        <v>4</v>
      </c>
      <c r="I30" s="79" t="str">
        <f t="shared" si="0"/>
        <v>PVT-00086285MOTO HIT LTDA*XR 150L                                          NEGRO BLA</v>
      </c>
    </row>
    <row r="31" spans="2:9" hidden="1">
      <c r="B31" s="79" t="s">
        <v>494</v>
      </c>
      <c r="C31" s="79" t="s">
        <v>464</v>
      </c>
      <c r="D31" s="79" t="s">
        <v>93</v>
      </c>
      <c r="E31" s="79" t="s">
        <v>27</v>
      </c>
      <c r="F31" s="79" t="s">
        <v>32</v>
      </c>
      <c r="G31" s="79">
        <v>4</v>
      </c>
      <c r="I31" s="79" t="str">
        <f t="shared" si="0"/>
        <v>PVT-00086285MOTO HIT LTDA*XR 150L                                          NEGRO ROJ</v>
      </c>
    </row>
    <row r="32" spans="2:9" hidden="1">
      <c r="B32" s="79" t="s">
        <v>494</v>
      </c>
      <c r="C32" s="79" t="s">
        <v>464</v>
      </c>
      <c r="D32" s="79" t="s">
        <v>93</v>
      </c>
      <c r="E32" s="79" t="s">
        <v>20</v>
      </c>
      <c r="F32" s="79" t="s">
        <v>16</v>
      </c>
      <c r="G32" s="79">
        <v>4</v>
      </c>
      <c r="I32" s="79" t="str">
        <f t="shared" si="0"/>
        <v xml:space="preserve">PVT-00086285MOTO HIT LTDADREAM NEO                                         NEGRO    </v>
      </c>
    </row>
    <row r="33" spans="2:9" hidden="1">
      <c r="B33" s="79" t="s">
        <v>505</v>
      </c>
      <c r="C33" s="79" t="s">
        <v>443</v>
      </c>
      <c r="D33" s="79" t="s">
        <v>87</v>
      </c>
      <c r="E33" s="79" t="s">
        <v>27</v>
      </c>
      <c r="F33" s="79" t="s">
        <v>16</v>
      </c>
      <c r="G33" s="79">
        <v>1</v>
      </c>
      <c r="I33" s="79" t="str">
        <f t="shared" si="0"/>
        <v xml:space="preserve">PVT-00086127RUBE MOTOS S.A.S.*XR 150L                                          NEGRO    </v>
      </c>
    </row>
    <row r="34" spans="2:9" hidden="1">
      <c r="B34" s="79" t="s">
        <v>505</v>
      </c>
      <c r="C34" s="79" t="s">
        <v>442</v>
      </c>
      <c r="D34" s="79" t="s">
        <v>87</v>
      </c>
      <c r="E34" s="79" t="s">
        <v>27</v>
      </c>
      <c r="F34" s="79" t="s">
        <v>16</v>
      </c>
      <c r="G34" s="79">
        <v>3</v>
      </c>
      <c r="I34" s="79" t="str">
        <f t="shared" si="0"/>
        <v xml:space="preserve">PVT-00086128RUBE MOTOS S.A.S.*XR 150L                                          NEGRO    </v>
      </c>
    </row>
    <row r="35" spans="2:9" hidden="1">
      <c r="B35" s="79" t="s">
        <v>505</v>
      </c>
      <c r="C35" s="79" t="s">
        <v>442</v>
      </c>
      <c r="D35" s="79" t="s">
        <v>87</v>
      </c>
      <c r="E35" s="79" t="s">
        <v>27</v>
      </c>
      <c r="F35" s="79" t="s">
        <v>26</v>
      </c>
      <c r="G35" s="79">
        <v>3</v>
      </c>
      <c r="I35" s="79" t="str">
        <f t="shared" si="0"/>
        <v>PVT-00086128RUBE MOTOS S.A.S.*XR 150L                                          NEGRO BLA</v>
      </c>
    </row>
    <row r="36" spans="2:9">
      <c r="B36" s="79" t="s">
        <v>505</v>
      </c>
      <c r="C36" s="79" t="s">
        <v>444</v>
      </c>
      <c r="D36" s="79" t="s">
        <v>87</v>
      </c>
      <c r="E36" s="79" t="s">
        <v>14</v>
      </c>
      <c r="F36" s="79" t="s">
        <v>15</v>
      </c>
      <c r="G36" s="79">
        <v>1</v>
      </c>
      <c r="I36" s="79" t="str">
        <f t="shared" si="0"/>
        <v>PVT-00086130RUBE MOTOS S.A.S.*CB-110                                           AZUL FIJI</v>
      </c>
    </row>
    <row r="37" spans="2:9">
      <c r="B37" s="79" t="s">
        <v>505</v>
      </c>
      <c r="C37" s="79" t="s">
        <v>444</v>
      </c>
      <c r="D37" s="79" t="s">
        <v>87</v>
      </c>
      <c r="E37" s="79" t="s">
        <v>14</v>
      </c>
      <c r="F37" s="79" t="s">
        <v>16</v>
      </c>
      <c r="G37" s="79">
        <v>2</v>
      </c>
      <c r="I37" s="79" t="str">
        <f t="shared" si="0"/>
        <v xml:space="preserve">PVT-00086130RUBE MOTOS S.A.S.*CB-110                                           NEGRO    </v>
      </c>
    </row>
    <row r="38" spans="2:9" hidden="1">
      <c r="B38" s="79" t="s">
        <v>505</v>
      </c>
      <c r="C38" s="79" t="s">
        <v>444</v>
      </c>
      <c r="D38" s="79" t="s">
        <v>87</v>
      </c>
      <c r="E38" s="79" t="s">
        <v>27</v>
      </c>
      <c r="F38" s="79" t="s">
        <v>16</v>
      </c>
      <c r="G38" s="79">
        <v>1</v>
      </c>
      <c r="I38" s="79" t="str">
        <f t="shared" si="0"/>
        <v xml:space="preserve">PVT-00086130RUBE MOTOS S.A.S.*XR 150L                                          NEGRO    </v>
      </c>
    </row>
    <row r="39" spans="2:9">
      <c r="B39" s="79" t="s">
        <v>505</v>
      </c>
      <c r="C39" s="79" t="s">
        <v>453</v>
      </c>
      <c r="D39" s="79" t="s">
        <v>140</v>
      </c>
      <c r="E39" s="79" t="s">
        <v>14</v>
      </c>
      <c r="F39" s="79" t="s">
        <v>16</v>
      </c>
      <c r="G39" s="79">
        <v>10</v>
      </c>
      <c r="I39" s="79" t="str">
        <f t="shared" si="0"/>
        <v xml:space="preserve">PVT-00086177SUPERMOTOS DE CORDOBA S.A*CB-110                                           NEGRO    </v>
      </c>
    </row>
    <row r="40" spans="2:9">
      <c r="B40" s="79" t="s">
        <v>505</v>
      </c>
      <c r="C40" s="79" t="s">
        <v>463</v>
      </c>
      <c r="D40" s="79" t="s">
        <v>93</v>
      </c>
      <c r="E40" s="79" t="s">
        <v>14</v>
      </c>
      <c r="F40" s="79" t="s">
        <v>15</v>
      </c>
      <c r="G40" s="79">
        <v>1</v>
      </c>
      <c r="I40" s="79" t="str">
        <f t="shared" si="0"/>
        <v>PVT-00086287MOTO HIT LTDA*CB-110                                           AZUL FIJI</v>
      </c>
    </row>
    <row r="41" spans="2:9">
      <c r="B41" s="79" t="s">
        <v>505</v>
      </c>
      <c r="C41" s="79" t="s">
        <v>463</v>
      </c>
      <c r="D41" s="79" t="s">
        <v>93</v>
      </c>
      <c r="E41" s="79" t="s">
        <v>14</v>
      </c>
      <c r="F41" s="79" t="s">
        <v>16</v>
      </c>
      <c r="G41" s="79">
        <v>3</v>
      </c>
      <c r="I41" s="79" t="str">
        <f t="shared" si="0"/>
        <v xml:space="preserve">PVT-00086287MOTO HIT LTDA*CB-110                                           NEGRO    </v>
      </c>
    </row>
    <row r="42" spans="2:9" hidden="1">
      <c r="B42" s="79" t="s">
        <v>505</v>
      </c>
      <c r="C42" s="79" t="s">
        <v>463</v>
      </c>
      <c r="D42" s="79" t="s">
        <v>93</v>
      </c>
      <c r="E42" s="79" t="s">
        <v>27</v>
      </c>
      <c r="F42" s="79" t="s">
        <v>16</v>
      </c>
      <c r="G42" s="79">
        <v>3</v>
      </c>
      <c r="I42" s="79" t="str">
        <f t="shared" si="0"/>
        <v xml:space="preserve">PVT-00086287MOTO HIT LTDA*XR 150L                                          NEGRO    </v>
      </c>
    </row>
    <row r="43" spans="2:9" hidden="1">
      <c r="B43" s="79" t="s">
        <v>505</v>
      </c>
      <c r="C43" s="79" t="s">
        <v>479</v>
      </c>
      <c r="D43" s="79" t="s">
        <v>93</v>
      </c>
      <c r="E43" s="79" t="s">
        <v>20</v>
      </c>
      <c r="F43" s="79" t="s">
        <v>16</v>
      </c>
      <c r="G43" s="79">
        <v>4</v>
      </c>
      <c r="I43" s="79" t="str">
        <f t="shared" si="0"/>
        <v xml:space="preserve">PVT-00086581MOTO HIT LTDADREAM NEO                                         NEGRO    </v>
      </c>
    </row>
    <row r="44" spans="2:9">
      <c r="B44" s="79" t="s">
        <v>502</v>
      </c>
      <c r="C44" s="79" t="s">
        <v>438</v>
      </c>
      <c r="D44" s="79" t="s">
        <v>324</v>
      </c>
      <c r="E44" s="79" t="s">
        <v>14</v>
      </c>
      <c r="F44" s="79" t="s">
        <v>15</v>
      </c>
      <c r="G44" s="79">
        <v>1</v>
      </c>
      <c r="I44" s="79" t="str">
        <f t="shared" si="0"/>
        <v>PVT-00086115MOTOCARIBE S.A.S.*CB-110                                           AZUL FIJI</v>
      </c>
    </row>
    <row r="45" spans="2:9" hidden="1">
      <c r="B45" s="79" t="s">
        <v>502</v>
      </c>
      <c r="C45" s="79" t="s">
        <v>438</v>
      </c>
      <c r="D45" s="79" t="s">
        <v>324</v>
      </c>
      <c r="E45" s="79" t="s">
        <v>27</v>
      </c>
      <c r="F45" s="79" t="s">
        <v>26</v>
      </c>
      <c r="G45" s="79">
        <v>1</v>
      </c>
      <c r="I45" s="79" t="str">
        <f t="shared" si="0"/>
        <v>PVT-00086115MOTOCARIBE S.A.S.*XR 150L                                          NEGRO BLA</v>
      </c>
    </row>
    <row r="46" spans="2:9" hidden="1">
      <c r="B46" s="79" t="s">
        <v>502</v>
      </c>
      <c r="C46" s="79" t="s">
        <v>438</v>
      </c>
      <c r="D46" s="79" t="s">
        <v>324</v>
      </c>
      <c r="E46" s="79" t="s">
        <v>27</v>
      </c>
      <c r="F46" s="79" t="s">
        <v>32</v>
      </c>
      <c r="G46" s="79">
        <v>1</v>
      </c>
      <c r="I46" s="79" t="str">
        <f t="shared" si="0"/>
        <v>PVT-00086115MOTOCARIBE S.A.S.*XR 150L                                          NEGRO ROJ</v>
      </c>
    </row>
    <row r="47" spans="2:9">
      <c r="B47" s="79" t="s">
        <v>502</v>
      </c>
      <c r="C47" s="79" t="s">
        <v>424</v>
      </c>
      <c r="D47" s="79" t="s">
        <v>193</v>
      </c>
      <c r="E47" s="79" t="s">
        <v>14</v>
      </c>
      <c r="F47" s="79" t="s">
        <v>15</v>
      </c>
      <c r="G47" s="79">
        <v>4</v>
      </c>
      <c r="I47" s="79" t="str">
        <f t="shared" si="0"/>
        <v>PVT-00086171SUPERMOTOS DE BOLIVAR S.A.S.*CB-110                                           AZUL FIJI</v>
      </c>
    </row>
    <row r="48" spans="2:9">
      <c r="B48" s="79" t="s">
        <v>502</v>
      </c>
      <c r="C48" s="79" t="s">
        <v>424</v>
      </c>
      <c r="D48" s="79" t="s">
        <v>193</v>
      </c>
      <c r="E48" s="79" t="s">
        <v>14</v>
      </c>
      <c r="F48" s="79" t="s">
        <v>30</v>
      </c>
      <c r="G48" s="79">
        <v>5</v>
      </c>
      <c r="I48" s="79" t="str">
        <f t="shared" si="0"/>
        <v>PVT-00086171SUPERMOTOS DE BOLIVAR S.A.S.*CB-110                                           GRIS META</v>
      </c>
    </row>
    <row r="49" spans="2:9">
      <c r="B49" s="79" t="s">
        <v>502</v>
      </c>
      <c r="C49" s="79" t="s">
        <v>424</v>
      </c>
      <c r="D49" s="79" t="s">
        <v>193</v>
      </c>
      <c r="E49" s="79" t="s">
        <v>14</v>
      </c>
      <c r="F49" s="79" t="s">
        <v>16</v>
      </c>
      <c r="G49" s="79">
        <v>19</v>
      </c>
      <c r="I49" s="79" t="str">
        <f t="shared" si="0"/>
        <v xml:space="preserve">PVT-00086171SUPERMOTOS DE BOLIVAR S.A.S.*CB-110                                           NEGRO    </v>
      </c>
    </row>
    <row r="50" spans="2:9" hidden="1">
      <c r="B50" s="79" t="s">
        <v>502</v>
      </c>
      <c r="C50" s="79" t="s">
        <v>424</v>
      </c>
      <c r="D50" s="79" t="s">
        <v>193</v>
      </c>
      <c r="E50" s="79" t="s">
        <v>352</v>
      </c>
      <c r="F50" s="79" t="s">
        <v>353</v>
      </c>
      <c r="G50" s="79">
        <v>1</v>
      </c>
      <c r="I50" s="79" t="str">
        <f t="shared" si="0"/>
        <v>PVT-00086171SUPERMOTOS DE BOLIVAR S.A.S.CB 160F DLX                                       NEGRO PER</v>
      </c>
    </row>
    <row r="51" spans="2:9" hidden="1">
      <c r="B51" s="79" t="s">
        <v>502</v>
      </c>
      <c r="C51" s="79" t="s">
        <v>424</v>
      </c>
      <c r="D51" s="79" t="s">
        <v>193</v>
      </c>
      <c r="E51" s="79" t="s">
        <v>352</v>
      </c>
      <c r="F51" s="79" t="s">
        <v>17</v>
      </c>
      <c r="G51" s="79">
        <v>1</v>
      </c>
      <c r="I51" s="79" t="str">
        <f t="shared" si="0"/>
        <v>PVT-00086171SUPERMOTOS DE BOLIVAR S.A.S.CB 160F DLX                                       ROJO SPOR</v>
      </c>
    </row>
    <row r="52" spans="2:9" hidden="1">
      <c r="B52" s="79" t="s">
        <v>502</v>
      </c>
      <c r="C52" s="79" t="s">
        <v>424</v>
      </c>
      <c r="D52" s="79" t="s">
        <v>193</v>
      </c>
      <c r="E52" s="79" t="s">
        <v>10</v>
      </c>
      <c r="F52" s="79" t="s">
        <v>13</v>
      </c>
      <c r="G52" s="79">
        <v>2</v>
      </c>
      <c r="I52" s="79" t="str">
        <f t="shared" si="0"/>
        <v>PVT-00086171SUPERMOTOS DE BOLIVAR S.A.S.CB 190R                                           ROJO NEGR</v>
      </c>
    </row>
    <row r="53" spans="2:9">
      <c r="B53" s="79" t="s">
        <v>502</v>
      </c>
      <c r="C53" s="79" t="s">
        <v>466</v>
      </c>
      <c r="D53" s="79" t="s">
        <v>93</v>
      </c>
      <c r="E53" s="79" t="s">
        <v>14</v>
      </c>
      <c r="F53" s="79" t="s">
        <v>15</v>
      </c>
      <c r="G53" s="79">
        <v>1</v>
      </c>
      <c r="I53" s="79" t="str">
        <f t="shared" si="0"/>
        <v>PVT-00086281MOTO HIT LTDA*CB-110                                           AZUL FIJI</v>
      </c>
    </row>
    <row r="54" spans="2:9">
      <c r="B54" s="79" t="s">
        <v>502</v>
      </c>
      <c r="C54" s="79" t="s">
        <v>466</v>
      </c>
      <c r="D54" s="79" t="s">
        <v>93</v>
      </c>
      <c r="E54" s="79" t="s">
        <v>14</v>
      </c>
      <c r="F54" s="79" t="s">
        <v>16</v>
      </c>
      <c r="G54" s="79">
        <v>1</v>
      </c>
      <c r="I54" s="79" t="str">
        <f t="shared" si="0"/>
        <v xml:space="preserve">PVT-00086281MOTO HIT LTDA*CB-110                                           NEGRO    </v>
      </c>
    </row>
    <row r="55" spans="2:9" hidden="1">
      <c r="B55" s="79" t="s">
        <v>502</v>
      </c>
      <c r="C55" s="79" t="s">
        <v>466</v>
      </c>
      <c r="D55" s="79" t="s">
        <v>93</v>
      </c>
      <c r="E55" s="79" t="s">
        <v>27</v>
      </c>
      <c r="F55" s="79" t="s">
        <v>26</v>
      </c>
      <c r="G55" s="79">
        <v>1</v>
      </c>
      <c r="I55" s="79" t="str">
        <f t="shared" si="0"/>
        <v>PVT-00086281MOTO HIT LTDA*XR 150L                                          NEGRO BLA</v>
      </c>
    </row>
    <row r="56" spans="2:9" hidden="1">
      <c r="B56" s="79" t="s">
        <v>502</v>
      </c>
      <c r="C56" s="79" t="s">
        <v>466</v>
      </c>
      <c r="D56" s="79" t="s">
        <v>93</v>
      </c>
      <c r="E56" s="79" t="s">
        <v>27</v>
      </c>
      <c r="F56" s="79" t="s">
        <v>32</v>
      </c>
      <c r="G56" s="79">
        <v>1</v>
      </c>
      <c r="I56" s="79" t="str">
        <f t="shared" si="0"/>
        <v>PVT-00086281MOTO HIT LTDA*XR 150L                                          NEGRO ROJ</v>
      </c>
    </row>
    <row r="57" spans="2:9" hidden="1">
      <c r="B57" s="79" t="s">
        <v>502</v>
      </c>
      <c r="C57" s="79" t="s">
        <v>466</v>
      </c>
      <c r="D57" s="79" t="s">
        <v>93</v>
      </c>
      <c r="E57" s="79" t="s">
        <v>23</v>
      </c>
      <c r="F57" s="79" t="s">
        <v>24</v>
      </c>
      <c r="G57" s="79">
        <v>1</v>
      </c>
      <c r="I57" s="79" t="str">
        <f t="shared" si="0"/>
        <v>PVT-00086281MOTO HIT LTDACLICK 125i                                        NEGRO AST</v>
      </c>
    </row>
    <row r="58" spans="2:9">
      <c r="B58" s="79" t="s">
        <v>501</v>
      </c>
      <c r="C58" s="79" t="s">
        <v>429</v>
      </c>
      <c r="D58" s="79" t="s">
        <v>43</v>
      </c>
      <c r="E58" s="79" t="s">
        <v>14</v>
      </c>
      <c r="F58" s="79" t="s">
        <v>16</v>
      </c>
      <c r="G58" s="79">
        <v>6</v>
      </c>
      <c r="I58" s="79" t="str">
        <f t="shared" si="0"/>
        <v xml:space="preserve">PVT-00086060SUPERMOTOS DE CALI S.A.S.*CB-110                                           NEGRO    </v>
      </c>
    </row>
    <row r="59" spans="2:9" hidden="1">
      <c r="B59" s="79" t="s">
        <v>501</v>
      </c>
      <c r="C59" s="79" t="s">
        <v>429</v>
      </c>
      <c r="D59" s="79" t="s">
        <v>43</v>
      </c>
      <c r="E59" s="79" t="s">
        <v>27</v>
      </c>
      <c r="F59" s="79" t="s">
        <v>32</v>
      </c>
      <c r="G59" s="79">
        <v>2</v>
      </c>
      <c r="I59" s="79" t="str">
        <f t="shared" si="0"/>
        <v>PVT-00086060SUPERMOTOS DE CALI S.A.S.*XR 150L                                          NEGRO ROJ</v>
      </c>
    </row>
    <row r="60" spans="2:9" hidden="1">
      <c r="B60" s="79" t="s">
        <v>501</v>
      </c>
      <c r="C60" s="79" t="s">
        <v>429</v>
      </c>
      <c r="D60" s="79" t="s">
        <v>43</v>
      </c>
      <c r="E60" s="79" t="s">
        <v>352</v>
      </c>
      <c r="F60" s="79" t="s">
        <v>472</v>
      </c>
      <c r="G60" s="79">
        <v>1</v>
      </c>
      <c r="I60" s="79" t="str">
        <f t="shared" si="0"/>
        <v>PVT-00086060SUPERMOTOS DE CALI S.A.S.CB 160F DLX                                       NARANJA N</v>
      </c>
    </row>
    <row r="61" spans="2:9" hidden="1">
      <c r="B61" s="79" t="s">
        <v>501</v>
      </c>
      <c r="C61" s="79" t="s">
        <v>429</v>
      </c>
      <c r="D61" s="79" t="s">
        <v>43</v>
      </c>
      <c r="E61" s="79" t="s">
        <v>352</v>
      </c>
      <c r="F61" s="79" t="s">
        <v>353</v>
      </c>
      <c r="G61" s="79">
        <v>3</v>
      </c>
      <c r="I61" s="79" t="str">
        <f t="shared" si="0"/>
        <v>PVT-00086060SUPERMOTOS DE CALI S.A.S.CB 160F DLX                                       NEGRO PER</v>
      </c>
    </row>
    <row r="62" spans="2:9">
      <c r="B62" s="79" t="s">
        <v>501</v>
      </c>
      <c r="C62" s="79" t="s">
        <v>431</v>
      </c>
      <c r="D62" s="79" t="s">
        <v>43</v>
      </c>
      <c r="E62" s="79" t="s">
        <v>14</v>
      </c>
      <c r="F62" s="79" t="s">
        <v>30</v>
      </c>
      <c r="G62" s="79">
        <v>3</v>
      </c>
      <c r="I62" s="79" t="str">
        <f t="shared" si="0"/>
        <v>PVT-00086065SUPERMOTOS DE CALI S.A.S.*CB-110                                           GRIS META</v>
      </c>
    </row>
    <row r="63" spans="2:9">
      <c r="B63" s="79" t="s">
        <v>501</v>
      </c>
      <c r="C63" s="79" t="s">
        <v>431</v>
      </c>
      <c r="D63" s="79" t="s">
        <v>43</v>
      </c>
      <c r="E63" s="79" t="s">
        <v>14</v>
      </c>
      <c r="F63" s="79" t="s">
        <v>16</v>
      </c>
      <c r="G63" s="79">
        <v>6</v>
      </c>
      <c r="I63" s="79" t="str">
        <f t="shared" si="0"/>
        <v xml:space="preserve">PVT-00086065SUPERMOTOS DE CALI S.A.S.*CB-110                                           NEGRO    </v>
      </c>
    </row>
    <row r="64" spans="2:9" hidden="1">
      <c r="B64" s="79" t="s">
        <v>501</v>
      </c>
      <c r="C64" s="79" t="s">
        <v>431</v>
      </c>
      <c r="D64" s="79" t="s">
        <v>43</v>
      </c>
      <c r="E64" s="79" t="s">
        <v>27</v>
      </c>
      <c r="F64" s="79" t="s">
        <v>32</v>
      </c>
      <c r="G64" s="79">
        <v>1</v>
      </c>
      <c r="I64" s="79" t="str">
        <f t="shared" si="0"/>
        <v>PVT-00086065SUPERMOTOS DE CALI S.A.S.*XR 150L                                          NEGRO ROJ</v>
      </c>
    </row>
    <row r="65" spans="2:9">
      <c r="B65" s="79" t="s">
        <v>501</v>
      </c>
      <c r="C65" s="79" t="s">
        <v>430</v>
      </c>
      <c r="D65" s="79" t="s">
        <v>43</v>
      </c>
      <c r="E65" s="79" t="s">
        <v>14</v>
      </c>
      <c r="F65" s="79" t="s">
        <v>16</v>
      </c>
      <c r="G65" s="79">
        <v>2</v>
      </c>
      <c r="I65" s="79" t="str">
        <f t="shared" si="0"/>
        <v xml:space="preserve">PVT-00086078SUPERMOTOS DE CALI S.A.S.*CB-110                                           NEGRO    </v>
      </c>
    </row>
    <row r="66" spans="2:9" hidden="1">
      <c r="B66" s="79" t="s">
        <v>501</v>
      </c>
      <c r="C66" s="79" t="s">
        <v>430</v>
      </c>
      <c r="D66" s="79" t="s">
        <v>43</v>
      </c>
      <c r="E66" s="79" t="s">
        <v>27</v>
      </c>
      <c r="F66" s="79" t="s">
        <v>32</v>
      </c>
      <c r="G66" s="79">
        <v>2</v>
      </c>
      <c r="I66" s="79" t="str">
        <f t="shared" si="0"/>
        <v>PVT-00086078SUPERMOTOS DE CALI S.A.S.*XR 150L                                          NEGRO ROJ</v>
      </c>
    </row>
    <row r="67" spans="2:9">
      <c r="B67" s="79" t="s">
        <v>500</v>
      </c>
      <c r="C67" s="79" t="s">
        <v>451</v>
      </c>
      <c r="D67" s="79" t="s">
        <v>396</v>
      </c>
      <c r="E67" s="79" t="s">
        <v>14</v>
      </c>
      <c r="F67" s="79" t="s">
        <v>15</v>
      </c>
      <c r="G67" s="79">
        <v>1</v>
      </c>
      <c r="I67" s="79" t="str">
        <f t="shared" si="0"/>
        <v>PVT-00086137SUPREMOTOS S.A.S.*CB-110                                           AZUL FIJI</v>
      </c>
    </row>
    <row r="68" spans="2:9">
      <c r="B68" s="79" t="s">
        <v>500</v>
      </c>
      <c r="C68" s="79" t="s">
        <v>451</v>
      </c>
      <c r="D68" s="79" t="s">
        <v>396</v>
      </c>
      <c r="E68" s="79" t="s">
        <v>14</v>
      </c>
      <c r="F68" s="79" t="s">
        <v>16</v>
      </c>
      <c r="G68" s="79">
        <v>3</v>
      </c>
      <c r="I68" s="79" t="str">
        <f t="shared" ref="I68:I131" si="1">+CONCATENATE(C68,D68,E68,F68)</f>
        <v xml:space="preserve">PVT-00086137SUPREMOTOS S.A.S.*CB-110                                           NEGRO    </v>
      </c>
    </row>
    <row r="69" spans="2:9" hidden="1">
      <c r="B69" s="79" t="s">
        <v>500</v>
      </c>
      <c r="C69" s="79" t="s">
        <v>451</v>
      </c>
      <c r="D69" s="79" t="s">
        <v>396</v>
      </c>
      <c r="E69" s="79" t="s">
        <v>27</v>
      </c>
      <c r="F69" s="79" t="s">
        <v>26</v>
      </c>
      <c r="G69" s="79">
        <v>1</v>
      </c>
      <c r="I69" s="79" t="str">
        <f t="shared" si="1"/>
        <v>PVT-00086137SUPREMOTOS S.A.S.*XR 150L                                          NEGRO BLA</v>
      </c>
    </row>
    <row r="70" spans="2:9" hidden="1">
      <c r="B70" s="79" t="s">
        <v>500</v>
      </c>
      <c r="C70" s="79" t="s">
        <v>451</v>
      </c>
      <c r="D70" s="79" t="s">
        <v>396</v>
      </c>
      <c r="E70" s="79" t="s">
        <v>27</v>
      </c>
      <c r="F70" s="79" t="s">
        <v>32</v>
      </c>
      <c r="G70" s="79">
        <v>1</v>
      </c>
      <c r="I70" s="79" t="str">
        <f t="shared" si="1"/>
        <v>PVT-00086137SUPREMOTOS S.A.S.*XR 150L                                          NEGRO ROJ</v>
      </c>
    </row>
    <row r="71" spans="2:9" hidden="1">
      <c r="B71" s="79" t="s">
        <v>500</v>
      </c>
      <c r="C71" s="79" t="s">
        <v>450</v>
      </c>
      <c r="D71" s="79" t="s">
        <v>396</v>
      </c>
      <c r="E71" s="79" t="s">
        <v>27</v>
      </c>
      <c r="F71" s="79" t="s">
        <v>26</v>
      </c>
      <c r="G71" s="79">
        <v>1</v>
      </c>
      <c r="I71" s="79" t="str">
        <f t="shared" si="1"/>
        <v>PVT-00086139SUPREMOTOS S.A.S.*XR 150L                                          NEGRO BLA</v>
      </c>
    </row>
    <row r="72" spans="2:9">
      <c r="B72" s="79" t="s">
        <v>500</v>
      </c>
      <c r="C72" s="79" t="s">
        <v>453</v>
      </c>
      <c r="D72" s="79" t="s">
        <v>140</v>
      </c>
      <c r="E72" s="79" t="s">
        <v>14</v>
      </c>
      <c r="F72" s="79" t="s">
        <v>16</v>
      </c>
      <c r="G72" s="79">
        <v>8</v>
      </c>
      <c r="I72" s="79" t="str">
        <f t="shared" si="1"/>
        <v xml:space="preserve">PVT-00086177SUPERMOTOS DE CORDOBA S.A*CB-110                                           NEGRO    </v>
      </c>
    </row>
    <row r="73" spans="2:9" hidden="1">
      <c r="B73" s="79" t="s">
        <v>500</v>
      </c>
      <c r="C73" s="79" t="s">
        <v>453</v>
      </c>
      <c r="D73" s="79" t="s">
        <v>140</v>
      </c>
      <c r="E73" s="79" t="s">
        <v>10</v>
      </c>
      <c r="F73" s="79" t="s">
        <v>11</v>
      </c>
      <c r="G73" s="79">
        <v>1</v>
      </c>
      <c r="I73" s="79" t="str">
        <f t="shared" si="1"/>
        <v>PVT-00086177SUPERMOTOS DE CORDOBA S.ACB 190R                                           NEGRO ONI</v>
      </c>
    </row>
    <row r="74" spans="2:9">
      <c r="B74" s="79" t="s">
        <v>500</v>
      </c>
      <c r="C74" s="79" t="s">
        <v>454</v>
      </c>
      <c r="D74" s="79" t="s">
        <v>140</v>
      </c>
      <c r="E74" s="79" t="s">
        <v>14</v>
      </c>
      <c r="F74" s="79" t="s">
        <v>15</v>
      </c>
      <c r="G74" s="79">
        <v>2</v>
      </c>
      <c r="I74" s="79" t="str">
        <f t="shared" si="1"/>
        <v>PVT-00086179SUPERMOTOS DE CORDOBA S.A*CB-110                                           AZUL FIJI</v>
      </c>
    </row>
    <row r="75" spans="2:9">
      <c r="B75" s="79" t="s">
        <v>500</v>
      </c>
      <c r="C75" s="79" t="s">
        <v>454</v>
      </c>
      <c r="D75" s="79" t="s">
        <v>140</v>
      </c>
      <c r="E75" s="79" t="s">
        <v>14</v>
      </c>
      <c r="F75" s="79" t="s">
        <v>16</v>
      </c>
      <c r="G75" s="79">
        <v>5</v>
      </c>
      <c r="I75" s="79" t="str">
        <f t="shared" si="1"/>
        <v xml:space="preserve">PVT-00086179SUPERMOTOS DE CORDOBA S.A*CB-110                                           NEGRO    </v>
      </c>
    </row>
    <row r="76" spans="2:9" hidden="1">
      <c r="B76" s="79" t="s">
        <v>500</v>
      </c>
      <c r="C76" s="79" t="s">
        <v>454</v>
      </c>
      <c r="D76" s="79" t="s">
        <v>140</v>
      </c>
      <c r="E76" s="79" t="s">
        <v>27</v>
      </c>
      <c r="F76" s="79" t="s">
        <v>16</v>
      </c>
      <c r="G76" s="79">
        <v>2</v>
      </c>
      <c r="I76" s="79" t="str">
        <f t="shared" si="1"/>
        <v xml:space="preserve">PVT-00086179SUPERMOTOS DE CORDOBA S.A*XR 150L                                          NEGRO    </v>
      </c>
    </row>
    <row r="77" spans="2:9">
      <c r="B77" s="79" t="s">
        <v>500</v>
      </c>
      <c r="C77" s="79" t="s">
        <v>455</v>
      </c>
      <c r="D77" s="79" t="s">
        <v>140</v>
      </c>
      <c r="E77" s="79" t="s">
        <v>14</v>
      </c>
      <c r="F77" s="79" t="s">
        <v>15</v>
      </c>
      <c r="G77" s="79">
        <v>1</v>
      </c>
      <c r="I77" s="79" t="str">
        <f t="shared" si="1"/>
        <v>PVT-00086181SUPERMOTOS DE CORDOBA S.A*CB-110                                           AZUL FIJI</v>
      </c>
    </row>
    <row r="78" spans="2:9">
      <c r="B78" s="79" t="s">
        <v>500</v>
      </c>
      <c r="C78" s="79" t="s">
        <v>469</v>
      </c>
      <c r="D78" s="79" t="s">
        <v>244</v>
      </c>
      <c r="E78" s="79" t="s">
        <v>14</v>
      </c>
      <c r="F78" s="79" t="s">
        <v>15</v>
      </c>
      <c r="G78" s="79">
        <v>1</v>
      </c>
      <c r="I78" s="79" t="str">
        <f t="shared" si="1"/>
        <v>PVT-00086303HONDA STORE S.A.S.*CB-110                                           AZUL FIJI</v>
      </c>
    </row>
    <row r="79" spans="2:9">
      <c r="B79" s="79" t="s">
        <v>500</v>
      </c>
      <c r="C79" s="79" t="s">
        <v>469</v>
      </c>
      <c r="D79" s="79" t="s">
        <v>244</v>
      </c>
      <c r="E79" s="79" t="s">
        <v>14</v>
      </c>
      <c r="F79" s="79" t="s">
        <v>30</v>
      </c>
      <c r="G79" s="79">
        <v>1</v>
      </c>
      <c r="I79" s="79" t="str">
        <f t="shared" si="1"/>
        <v>PVT-00086303HONDA STORE S.A.S.*CB-110                                           GRIS META</v>
      </c>
    </row>
    <row r="80" spans="2:9">
      <c r="B80" s="79" t="s">
        <v>500</v>
      </c>
      <c r="C80" s="79" t="s">
        <v>469</v>
      </c>
      <c r="D80" s="79" t="s">
        <v>244</v>
      </c>
      <c r="E80" s="79" t="s">
        <v>14</v>
      </c>
      <c r="F80" s="79" t="s">
        <v>16</v>
      </c>
      <c r="G80" s="79">
        <v>1</v>
      </c>
      <c r="I80" s="79" t="str">
        <f t="shared" si="1"/>
        <v xml:space="preserve">PVT-00086303HONDA STORE S.A.S.*CB-110                                           NEGRO    </v>
      </c>
    </row>
    <row r="81" spans="2:9" hidden="1">
      <c r="B81" s="79" t="s">
        <v>500</v>
      </c>
      <c r="C81" s="79" t="s">
        <v>469</v>
      </c>
      <c r="D81" s="79" t="s">
        <v>244</v>
      </c>
      <c r="E81" s="79" t="s">
        <v>27</v>
      </c>
      <c r="F81" s="79" t="s">
        <v>32</v>
      </c>
      <c r="G81" s="79">
        <v>1</v>
      </c>
      <c r="I81" s="79" t="str">
        <f t="shared" si="1"/>
        <v>PVT-00086303HONDA STORE S.A.S.*XR 150L                                          NEGRO ROJ</v>
      </c>
    </row>
    <row r="82" spans="2:9" hidden="1">
      <c r="B82" s="79" t="s">
        <v>500</v>
      </c>
      <c r="C82" s="79" t="s">
        <v>481</v>
      </c>
      <c r="D82" s="79" t="s">
        <v>140</v>
      </c>
      <c r="E82" s="79" t="s">
        <v>10</v>
      </c>
      <c r="F82" s="79" t="s">
        <v>13</v>
      </c>
      <c r="G82" s="79">
        <v>1</v>
      </c>
      <c r="I82" s="79" t="str">
        <f t="shared" si="1"/>
        <v>PVT-00086722SUPERMOTOS DE CORDOBA S.ACB 190R                                           ROJO NEGR</v>
      </c>
    </row>
    <row r="83" spans="2:9" hidden="1">
      <c r="B83" s="79" t="s">
        <v>499</v>
      </c>
      <c r="C83" s="79" t="s">
        <v>425</v>
      </c>
      <c r="D83" s="79" t="s">
        <v>52</v>
      </c>
      <c r="E83" s="79" t="s">
        <v>352</v>
      </c>
      <c r="F83" s="79" t="s">
        <v>472</v>
      </c>
      <c r="G83" s="79">
        <v>4</v>
      </c>
      <c r="I83" s="79" t="str">
        <f t="shared" si="1"/>
        <v>PVT-00086098SUPERMOTOS DEL CAFE S.A.S.CB 160F DLX                                       NARANJA N</v>
      </c>
    </row>
    <row r="84" spans="2:9" hidden="1">
      <c r="B84" s="79" t="s">
        <v>499</v>
      </c>
      <c r="C84" s="79" t="s">
        <v>425</v>
      </c>
      <c r="D84" s="79" t="s">
        <v>52</v>
      </c>
      <c r="E84" s="79" t="s">
        <v>352</v>
      </c>
      <c r="F84" s="79" t="s">
        <v>353</v>
      </c>
      <c r="G84" s="79">
        <v>4</v>
      </c>
      <c r="I84" s="79" t="str">
        <f t="shared" si="1"/>
        <v>PVT-00086098SUPERMOTOS DEL CAFE S.A.S.CB 160F DLX                                       NEGRO PER</v>
      </c>
    </row>
    <row r="85" spans="2:9">
      <c r="B85" s="79" t="s">
        <v>499</v>
      </c>
      <c r="C85" s="79" t="s">
        <v>427</v>
      </c>
      <c r="D85" s="79" t="s">
        <v>52</v>
      </c>
      <c r="E85" s="79" t="s">
        <v>14</v>
      </c>
      <c r="F85" s="79" t="s">
        <v>16</v>
      </c>
      <c r="G85" s="79">
        <v>3</v>
      </c>
      <c r="I85" s="79" t="str">
        <f t="shared" si="1"/>
        <v xml:space="preserve">PVT-00086099SUPERMOTOS DEL CAFE S.A.S.*CB-110                                           NEGRO    </v>
      </c>
    </row>
    <row r="86" spans="2:9">
      <c r="B86" s="79" t="s">
        <v>499</v>
      </c>
      <c r="C86" s="79" t="s">
        <v>428</v>
      </c>
      <c r="D86" s="79" t="s">
        <v>52</v>
      </c>
      <c r="E86" s="79" t="s">
        <v>14</v>
      </c>
      <c r="F86" s="79" t="s">
        <v>15</v>
      </c>
      <c r="G86" s="79">
        <v>2</v>
      </c>
      <c r="I86" s="79" t="str">
        <f t="shared" si="1"/>
        <v>PVT-00086102SUPERMOTOS DEL CAFE S.A.S.*CB-110                                           AZUL FIJI</v>
      </c>
    </row>
    <row r="87" spans="2:9">
      <c r="B87" s="79" t="s">
        <v>499</v>
      </c>
      <c r="C87" s="79" t="s">
        <v>428</v>
      </c>
      <c r="D87" s="79" t="s">
        <v>52</v>
      </c>
      <c r="E87" s="79" t="s">
        <v>14</v>
      </c>
      <c r="F87" s="79" t="s">
        <v>16</v>
      </c>
      <c r="G87" s="79">
        <v>7</v>
      </c>
      <c r="I87" s="79" t="str">
        <f t="shared" si="1"/>
        <v xml:space="preserve">PVT-00086102SUPERMOTOS DEL CAFE S.A.S.*CB-110                                           NEGRO    </v>
      </c>
    </row>
    <row r="88" spans="2:9">
      <c r="B88" s="79" t="s">
        <v>499</v>
      </c>
      <c r="C88" s="79" t="s">
        <v>426</v>
      </c>
      <c r="D88" s="79" t="s">
        <v>52</v>
      </c>
      <c r="E88" s="79" t="s">
        <v>14</v>
      </c>
      <c r="F88" s="79" t="s">
        <v>16</v>
      </c>
      <c r="G88" s="79">
        <v>3</v>
      </c>
      <c r="I88" s="79" t="str">
        <f t="shared" si="1"/>
        <v xml:space="preserve">PVT-00086106SUPERMOTOS DEL CAFE S.A.S.*CB-110                                           NEGRO    </v>
      </c>
    </row>
    <row r="89" spans="2:9" hidden="1">
      <c r="B89" s="79" t="s">
        <v>499</v>
      </c>
      <c r="C89" s="79" t="s">
        <v>477</v>
      </c>
      <c r="D89" s="79" t="s">
        <v>52</v>
      </c>
      <c r="E89" s="79" t="s">
        <v>20</v>
      </c>
      <c r="F89" s="79" t="s">
        <v>16</v>
      </c>
      <c r="G89" s="79">
        <v>9</v>
      </c>
      <c r="I89" s="79" t="str">
        <f t="shared" si="1"/>
        <v xml:space="preserve">PVT-00086594SUPERMOTOS DEL CAFE S.A.S.DREAM NEO                                         NEGRO    </v>
      </c>
    </row>
    <row r="90" spans="2:9" hidden="1">
      <c r="B90" s="79" t="s">
        <v>499</v>
      </c>
      <c r="C90" s="79" t="s">
        <v>478</v>
      </c>
      <c r="D90" s="79" t="s">
        <v>52</v>
      </c>
      <c r="E90" s="79" t="s">
        <v>20</v>
      </c>
      <c r="F90" s="79" t="s">
        <v>16</v>
      </c>
      <c r="G90" s="79">
        <v>4</v>
      </c>
      <c r="I90" s="79" t="str">
        <f t="shared" si="1"/>
        <v xml:space="preserve">PVT-00086595SUPERMOTOS DEL CAFE S.A.S.DREAM NEO                                         NEGRO    </v>
      </c>
    </row>
    <row r="91" spans="2:9">
      <c r="B91" s="79" t="s">
        <v>498</v>
      </c>
      <c r="C91" s="79" t="s">
        <v>468</v>
      </c>
      <c r="D91" s="79" t="s">
        <v>59</v>
      </c>
      <c r="E91" s="79" t="s">
        <v>14</v>
      </c>
      <c r="F91" s="79" t="s">
        <v>15</v>
      </c>
      <c r="G91" s="79">
        <v>2</v>
      </c>
      <c r="I91" s="79" t="str">
        <f t="shared" si="1"/>
        <v>PVT-00086239TULUA MOTOS S. A.*CB-110                                           AZUL FIJI</v>
      </c>
    </row>
    <row r="92" spans="2:9">
      <c r="B92" s="79" t="s">
        <v>498</v>
      </c>
      <c r="C92" s="79" t="s">
        <v>468</v>
      </c>
      <c r="D92" s="79" t="s">
        <v>59</v>
      </c>
      <c r="E92" s="79" t="s">
        <v>14</v>
      </c>
      <c r="F92" s="79" t="s">
        <v>16</v>
      </c>
      <c r="G92" s="79">
        <v>21</v>
      </c>
      <c r="I92" s="79" t="str">
        <f t="shared" si="1"/>
        <v xml:space="preserve">PVT-00086239TULUA MOTOS S. A.*CB-110                                           NEGRO    </v>
      </c>
    </row>
    <row r="93" spans="2:9" hidden="1">
      <c r="B93" s="79" t="s">
        <v>498</v>
      </c>
      <c r="C93" s="79" t="s">
        <v>468</v>
      </c>
      <c r="D93" s="79" t="s">
        <v>59</v>
      </c>
      <c r="E93" s="79" t="s">
        <v>352</v>
      </c>
      <c r="F93" s="79" t="s">
        <v>44</v>
      </c>
      <c r="G93" s="79">
        <v>2</v>
      </c>
      <c r="I93" s="79" t="str">
        <f t="shared" si="1"/>
        <v>PVT-00086239TULUA MOTOS S. A.CB 160F DLX                                       BLANCO PE</v>
      </c>
    </row>
    <row r="94" spans="2:9" hidden="1">
      <c r="B94" s="79" t="s">
        <v>498</v>
      </c>
      <c r="C94" s="79" t="s">
        <v>468</v>
      </c>
      <c r="D94" s="79" t="s">
        <v>59</v>
      </c>
      <c r="E94" s="79" t="s">
        <v>352</v>
      </c>
      <c r="F94" s="79" t="s">
        <v>353</v>
      </c>
      <c r="G94" s="79">
        <v>4</v>
      </c>
      <c r="I94" s="79" t="str">
        <f t="shared" si="1"/>
        <v>PVT-00086239TULUA MOTOS S. A.CB 160F DLX                                       NEGRO PER</v>
      </c>
    </row>
    <row r="95" spans="2:9">
      <c r="B95" s="79" t="s">
        <v>496</v>
      </c>
      <c r="C95" s="79" t="s">
        <v>423</v>
      </c>
      <c r="D95" s="79" t="s">
        <v>178</v>
      </c>
      <c r="E95" s="79" t="s">
        <v>14</v>
      </c>
      <c r="F95" s="79" t="s">
        <v>15</v>
      </c>
      <c r="G95" s="79">
        <v>4</v>
      </c>
      <c r="I95" s="79" t="str">
        <f t="shared" si="1"/>
        <v>PVT-00086112SUPERMOTOS DEL ATLANTICO S.A.S*CB-110                                           AZUL FIJI</v>
      </c>
    </row>
    <row r="96" spans="2:9">
      <c r="B96" s="79" t="s">
        <v>496</v>
      </c>
      <c r="C96" s="79" t="s">
        <v>423</v>
      </c>
      <c r="D96" s="79" t="s">
        <v>178</v>
      </c>
      <c r="E96" s="79" t="s">
        <v>14</v>
      </c>
      <c r="F96" s="79" t="s">
        <v>30</v>
      </c>
      <c r="G96" s="79">
        <v>5</v>
      </c>
      <c r="I96" s="79" t="str">
        <f t="shared" si="1"/>
        <v>PVT-00086112SUPERMOTOS DEL ATLANTICO S.A.S*CB-110                                           GRIS META</v>
      </c>
    </row>
    <row r="97" spans="2:9">
      <c r="B97" s="79" t="s">
        <v>496</v>
      </c>
      <c r="C97" s="79" t="s">
        <v>423</v>
      </c>
      <c r="D97" s="79" t="s">
        <v>178</v>
      </c>
      <c r="E97" s="79" t="s">
        <v>14</v>
      </c>
      <c r="F97" s="79" t="s">
        <v>16</v>
      </c>
      <c r="G97" s="79">
        <v>9</v>
      </c>
      <c r="I97" s="79" t="str">
        <f t="shared" si="1"/>
        <v xml:space="preserve">PVT-00086112SUPERMOTOS DEL ATLANTICO S.A.S*CB-110                                           NEGRO    </v>
      </c>
    </row>
    <row r="98" spans="2:9" hidden="1">
      <c r="B98" s="79" t="s">
        <v>496</v>
      </c>
      <c r="C98" s="79" t="s">
        <v>423</v>
      </c>
      <c r="D98" s="79" t="s">
        <v>178</v>
      </c>
      <c r="E98" s="79" t="s">
        <v>10</v>
      </c>
      <c r="F98" s="79" t="s">
        <v>13</v>
      </c>
      <c r="G98" s="79">
        <v>2</v>
      </c>
      <c r="I98" s="79" t="str">
        <f t="shared" si="1"/>
        <v>PVT-00086112SUPERMOTOS DEL ATLANTICO S.A.SCB 190R                                           ROJO NEGR</v>
      </c>
    </row>
    <row r="99" spans="2:9">
      <c r="B99" s="79" t="s">
        <v>496</v>
      </c>
      <c r="C99" s="79" t="s">
        <v>448</v>
      </c>
      <c r="D99" s="79" t="s">
        <v>180</v>
      </c>
      <c r="E99" s="79" t="s">
        <v>14</v>
      </c>
      <c r="F99" s="79" t="s">
        <v>30</v>
      </c>
      <c r="G99" s="79">
        <v>1</v>
      </c>
      <c r="I99" s="79" t="str">
        <f t="shared" si="1"/>
        <v>PVT-00086135INVERSIONES HERNANDEZ SINNING H&amp;S S.A.S*CB-110                                           GRIS META</v>
      </c>
    </row>
    <row r="100" spans="2:9">
      <c r="B100" s="79" t="s">
        <v>496</v>
      </c>
      <c r="C100" s="79" t="s">
        <v>448</v>
      </c>
      <c r="D100" s="79" t="s">
        <v>180</v>
      </c>
      <c r="E100" s="79" t="s">
        <v>14</v>
      </c>
      <c r="F100" s="79" t="s">
        <v>16</v>
      </c>
      <c r="G100" s="79">
        <v>1</v>
      </c>
      <c r="I100" s="79" t="str">
        <f t="shared" si="1"/>
        <v xml:space="preserve">PVT-00086135INVERSIONES HERNANDEZ SINNING H&amp;S S.A.S*CB-110                                           NEGRO    </v>
      </c>
    </row>
    <row r="101" spans="2:9" hidden="1">
      <c r="B101" s="79" t="s">
        <v>496</v>
      </c>
      <c r="C101" s="79" t="s">
        <v>448</v>
      </c>
      <c r="D101" s="79" t="s">
        <v>180</v>
      </c>
      <c r="E101" s="79" t="s">
        <v>27</v>
      </c>
      <c r="F101" s="79" t="s">
        <v>26</v>
      </c>
      <c r="G101" s="79">
        <v>1</v>
      </c>
      <c r="I101" s="79" t="str">
        <f t="shared" si="1"/>
        <v>PVT-00086135INVERSIONES HERNANDEZ SINNING H&amp;S S.A.S*XR 150L                                          NEGRO BLA</v>
      </c>
    </row>
    <row r="102" spans="2:9" hidden="1">
      <c r="B102" s="79" t="s">
        <v>496</v>
      </c>
      <c r="C102" s="79" t="s">
        <v>448</v>
      </c>
      <c r="D102" s="79" t="s">
        <v>180</v>
      </c>
      <c r="E102" s="79" t="s">
        <v>10</v>
      </c>
      <c r="F102" s="79" t="s">
        <v>13</v>
      </c>
      <c r="G102" s="79">
        <v>1</v>
      </c>
      <c r="I102" s="79" t="str">
        <f t="shared" si="1"/>
        <v>PVT-00086135INVERSIONES HERNANDEZ SINNING H&amp;S S.A.SCB 190R                                           ROJO NEGR</v>
      </c>
    </row>
    <row r="103" spans="2:9" hidden="1">
      <c r="B103" s="79" t="s">
        <v>496</v>
      </c>
      <c r="C103" s="79" t="s">
        <v>439</v>
      </c>
      <c r="D103" s="79" t="s">
        <v>182</v>
      </c>
      <c r="E103" s="79" t="s">
        <v>27</v>
      </c>
      <c r="F103" s="79" t="s">
        <v>16</v>
      </c>
      <c r="G103" s="79">
        <v>1</v>
      </c>
      <c r="I103" s="79" t="str">
        <f t="shared" si="1"/>
        <v xml:space="preserve">PVT-00086144BICIMOTOS Y REPUESTOS S.A.S*XR 150L                                          NEGRO    </v>
      </c>
    </row>
    <row r="104" spans="2:9" hidden="1">
      <c r="B104" s="79" t="s">
        <v>496</v>
      </c>
      <c r="C104" s="79" t="s">
        <v>439</v>
      </c>
      <c r="D104" s="79" t="s">
        <v>182</v>
      </c>
      <c r="E104" s="79" t="s">
        <v>27</v>
      </c>
      <c r="F104" s="79" t="s">
        <v>26</v>
      </c>
      <c r="G104" s="79">
        <v>3</v>
      </c>
      <c r="I104" s="79" t="str">
        <f t="shared" si="1"/>
        <v>PVT-00086144BICIMOTOS Y REPUESTOS S.A.S*XR 150L                                          NEGRO BLA</v>
      </c>
    </row>
    <row r="105" spans="2:9">
      <c r="B105" s="79" t="s">
        <v>496</v>
      </c>
      <c r="C105" s="79" t="s">
        <v>432</v>
      </c>
      <c r="D105" s="79" t="s">
        <v>85</v>
      </c>
      <c r="E105" s="79" t="s">
        <v>14</v>
      </c>
      <c r="F105" s="79" t="s">
        <v>15</v>
      </c>
      <c r="G105" s="79">
        <v>1</v>
      </c>
      <c r="I105" s="79" t="str">
        <f t="shared" si="1"/>
        <v>PVT-00086174SUPERMOTOS DEL MAGDALENA S.A.S*CB-110                                           AZUL FIJI</v>
      </c>
    </row>
    <row r="106" spans="2:9">
      <c r="B106" s="79" t="s">
        <v>496</v>
      </c>
      <c r="C106" s="79" t="s">
        <v>432</v>
      </c>
      <c r="D106" s="79" t="s">
        <v>85</v>
      </c>
      <c r="E106" s="79" t="s">
        <v>14</v>
      </c>
      <c r="F106" s="79" t="s">
        <v>30</v>
      </c>
      <c r="G106" s="79">
        <v>1</v>
      </c>
      <c r="I106" s="79" t="str">
        <f t="shared" si="1"/>
        <v>PVT-00086174SUPERMOTOS DEL MAGDALENA S.A.S*CB-110                                           GRIS META</v>
      </c>
    </row>
    <row r="107" spans="2:9">
      <c r="B107" s="79" t="s">
        <v>496</v>
      </c>
      <c r="C107" s="79" t="s">
        <v>432</v>
      </c>
      <c r="D107" s="79" t="s">
        <v>85</v>
      </c>
      <c r="E107" s="79" t="s">
        <v>14</v>
      </c>
      <c r="F107" s="79" t="s">
        <v>16</v>
      </c>
      <c r="G107" s="79">
        <v>2</v>
      </c>
      <c r="I107" s="79" t="str">
        <f t="shared" si="1"/>
        <v xml:space="preserve">PVT-00086174SUPERMOTOS DEL MAGDALENA S.A.S*CB-110                                           NEGRO    </v>
      </c>
    </row>
    <row r="108" spans="2:9" hidden="1">
      <c r="B108" s="79" t="s">
        <v>496</v>
      </c>
      <c r="C108" s="79" t="s">
        <v>432</v>
      </c>
      <c r="D108" s="79" t="s">
        <v>85</v>
      </c>
      <c r="E108" s="79" t="s">
        <v>27</v>
      </c>
      <c r="F108" s="79" t="s">
        <v>16</v>
      </c>
      <c r="G108" s="79">
        <v>1</v>
      </c>
      <c r="I108" s="79" t="str">
        <f t="shared" si="1"/>
        <v xml:space="preserve">PVT-00086174SUPERMOTOS DEL MAGDALENA S.A.S*XR 150L                                          NEGRO    </v>
      </c>
    </row>
    <row r="109" spans="2:9" hidden="1">
      <c r="B109" s="79" t="s">
        <v>496</v>
      </c>
      <c r="C109" s="79" t="s">
        <v>432</v>
      </c>
      <c r="D109" s="79" t="s">
        <v>85</v>
      </c>
      <c r="E109" s="79" t="s">
        <v>10</v>
      </c>
      <c r="F109" s="79" t="s">
        <v>13</v>
      </c>
      <c r="G109" s="79">
        <v>4</v>
      </c>
      <c r="I109" s="79" t="str">
        <f t="shared" si="1"/>
        <v>PVT-00086174SUPERMOTOS DEL MAGDALENA S.A.SCB 190R                                           ROJO NEGR</v>
      </c>
    </row>
    <row r="110" spans="2:9">
      <c r="B110" s="79" t="s">
        <v>496</v>
      </c>
      <c r="C110" s="79" t="s">
        <v>475</v>
      </c>
      <c r="D110" s="79" t="s">
        <v>81</v>
      </c>
      <c r="E110" s="79" t="s">
        <v>14</v>
      </c>
      <c r="F110" s="79" t="s">
        <v>16</v>
      </c>
      <c r="G110" s="79">
        <v>1</v>
      </c>
      <c r="I110" s="79" t="str">
        <f t="shared" si="1"/>
        <v xml:space="preserve">PVT-00086450SUPERMOTOS DEL HUILA SAS*CB-110                                           NEGRO    </v>
      </c>
    </row>
    <row r="111" spans="2:9">
      <c r="B111" s="79" t="s">
        <v>483</v>
      </c>
      <c r="C111" s="79" t="s">
        <v>419</v>
      </c>
      <c r="D111" s="79" t="s">
        <v>149</v>
      </c>
      <c r="E111" s="79" t="s">
        <v>14</v>
      </c>
      <c r="F111" s="79" t="s">
        <v>15</v>
      </c>
      <c r="G111" s="79">
        <v>3</v>
      </c>
      <c r="I111" s="79" t="str">
        <f t="shared" si="1"/>
        <v>PVT-00086111SUPERMOTOS DE MEDELLIN S.A.S.*CB-110                                           AZUL FIJI</v>
      </c>
    </row>
    <row r="112" spans="2:9">
      <c r="B112" s="79" t="s">
        <v>483</v>
      </c>
      <c r="C112" s="79" t="s">
        <v>419</v>
      </c>
      <c r="D112" s="79" t="s">
        <v>149</v>
      </c>
      <c r="E112" s="79" t="s">
        <v>14</v>
      </c>
      <c r="F112" s="79" t="s">
        <v>30</v>
      </c>
      <c r="G112" s="79">
        <v>3</v>
      </c>
      <c r="I112" s="79" t="str">
        <f t="shared" si="1"/>
        <v>PVT-00086111SUPERMOTOS DE MEDELLIN S.A.S.*CB-110                                           GRIS META</v>
      </c>
    </row>
    <row r="113" spans="2:9">
      <c r="B113" s="79" t="s">
        <v>483</v>
      </c>
      <c r="C113" s="79" t="s">
        <v>419</v>
      </c>
      <c r="D113" s="79" t="s">
        <v>149</v>
      </c>
      <c r="E113" s="79" t="s">
        <v>14</v>
      </c>
      <c r="F113" s="79" t="s">
        <v>16</v>
      </c>
      <c r="G113" s="79">
        <v>3</v>
      </c>
      <c r="I113" s="79" t="str">
        <f t="shared" si="1"/>
        <v xml:space="preserve">PVT-00086111SUPERMOTOS DE MEDELLIN S.A.S.*CB-110                                           NEGRO    </v>
      </c>
    </row>
    <row r="114" spans="2:9" hidden="1">
      <c r="B114" s="79" t="s">
        <v>483</v>
      </c>
      <c r="C114" s="79" t="s">
        <v>419</v>
      </c>
      <c r="D114" s="79" t="s">
        <v>149</v>
      </c>
      <c r="E114" s="79" t="s">
        <v>27</v>
      </c>
      <c r="F114" s="79" t="s">
        <v>16</v>
      </c>
      <c r="G114" s="79">
        <v>3</v>
      </c>
      <c r="I114" s="79" t="str">
        <f t="shared" si="1"/>
        <v xml:space="preserve">PVT-00086111SUPERMOTOS DE MEDELLIN S.A.S.*XR 150L                                          NEGRO    </v>
      </c>
    </row>
    <row r="115" spans="2:9" hidden="1">
      <c r="B115" s="79" t="s">
        <v>483</v>
      </c>
      <c r="C115" s="79" t="s">
        <v>419</v>
      </c>
      <c r="D115" s="79" t="s">
        <v>149</v>
      </c>
      <c r="E115" s="79" t="s">
        <v>352</v>
      </c>
      <c r="F115" s="79" t="s">
        <v>353</v>
      </c>
      <c r="G115" s="79">
        <v>3</v>
      </c>
      <c r="I115" s="79" t="str">
        <f t="shared" si="1"/>
        <v>PVT-00086111SUPERMOTOS DE MEDELLIN S.A.S.CB 160F DLX                                       NEGRO PER</v>
      </c>
    </row>
    <row r="116" spans="2:9">
      <c r="B116" s="79" t="s">
        <v>483</v>
      </c>
      <c r="C116" s="79" t="s">
        <v>436</v>
      </c>
      <c r="D116" s="79" t="s">
        <v>151</v>
      </c>
      <c r="E116" s="79" t="s">
        <v>14</v>
      </c>
      <c r="F116" s="79" t="s">
        <v>16</v>
      </c>
      <c r="I116" s="79" t="str">
        <f t="shared" si="1"/>
        <v xml:space="preserve">PVT-00086172SUPERMOTOS DE ANTIOQUIA S.A.*CB-110                                           NEGRO    </v>
      </c>
    </row>
    <row r="117" spans="2:9" hidden="1">
      <c r="B117" s="79" t="s">
        <v>483</v>
      </c>
      <c r="C117" s="79" t="s">
        <v>436</v>
      </c>
      <c r="D117" s="79" t="s">
        <v>151</v>
      </c>
      <c r="E117" s="79" t="s">
        <v>27</v>
      </c>
      <c r="F117" s="79" t="s">
        <v>16</v>
      </c>
      <c r="I117" s="79" t="str">
        <f t="shared" si="1"/>
        <v xml:space="preserve">PVT-00086172SUPERMOTOS DE ANTIOQUIA S.A.*XR 150L                                          NEGRO    </v>
      </c>
    </row>
    <row r="118" spans="2:9" hidden="1">
      <c r="B118" s="79" t="s">
        <v>483</v>
      </c>
      <c r="C118" s="79" t="s">
        <v>436</v>
      </c>
      <c r="D118" s="79" t="s">
        <v>151</v>
      </c>
      <c r="E118" s="79" t="s">
        <v>352</v>
      </c>
      <c r="F118" s="79" t="s">
        <v>353</v>
      </c>
      <c r="I118" s="79" t="str">
        <f t="shared" si="1"/>
        <v>PVT-00086172SUPERMOTOS DE ANTIOQUIA S.A.CB 160F DLX                                       NEGRO PER</v>
      </c>
    </row>
    <row r="119" spans="2:9">
      <c r="B119" s="79" t="s">
        <v>483</v>
      </c>
      <c r="C119" s="79" t="s">
        <v>435</v>
      </c>
      <c r="D119" s="79" t="s">
        <v>151</v>
      </c>
      <c r="E119" s="79" t="s">
        <v>14</v>
      </c>
      <c r="F119" s="79" t="s">
        <v>15</v>
      </c>
      <c r="G119" s="79">
        <v>1</v>
      </c>
      <c r="I119" s="79" t="str">
        <f t="shared" si="1"/>
        <v>PVT-00086173SUPERMOTOS DE ANTIOQUIA S.A.*CB-110                                           AZUL FIJI</v>
      </c>
    </row>
    <row r="120" spans="2:9">
      <c r="B120" s="79" t="s">
        <v>483</v>
      </c>
      <c r="C120" s="79" t="s">
        <v>435</v>
      </c>
      <c r="D120" s="79" t="s">
        <v>151</v>
      </c>
      <c r="E120" s="79" t="s">
        <v>14</v>
      </c>
      <c r="F120" s="79" t="s">
        <v>30</v>
      </c>
      <c r="G120" s="79">
        <v>1</v>
      </c>
      <c r="I120" s="79" t="str">
        <f t="shared" si="1"/>
        <v>PVT-00086173SUPERMOTOS DE ANTIOQUIA S.A.*CB-110                                           GRIS META</v>
      </c>
    </row>
    <row r="121" spans="2:9">
      <c r="B121" s="79" t="s">
        <v>483</v>
      </c>
      <c r="C121" s="79" t="s">
        <v>435</v>
      </c>
      <c r="D121" s="79" t="s">
        <v>151</v>
      </c>
      <c r="E121" s="79" t="s">
        <v>14</v>
      </c>
      <c r="F121" s="79" t="s">
        <v>16</v>
      </c>
      <c r="G121" s="79">
        <v>1</v>
      </c>
      <c r="I121" s="79" t="str">
        <f t="shared" si="1"/>
        <v xml:space="preserve">PVT-00086173SUPERMOTOS DE ANTIOQUIA S.A.*CB-110                                           NEGRO    </v>
      </c>
    </row>
    <row r="122" spans="2:9" hidden="1">
      <c r="B122" s="79" t="s">
        <v>483</v>
      </c>
      <c r="C122" s="79" t="s">
        <v>435</v>
      </c>
      <c r="D122" s="79" t="s">
        <v>151</v>
      </c>
      <c r="E122" s="79" t="s">
        <v>28</v>
      </c>
      <c r="F122" s="79" t="s">
        <v>16</v>
      </c>
      <c r="G122" s="79">
        <v>1</v>
      </c>
      <c r="I122" s="79" t="str">
        <f t="shared" si="1"/>
        <v xml:space="preserve">PVT-00086173SUPERMOTOS DE ANTIOQUIA S.A.*CBF-125 pt                                       NEGRO    </v>
      </c>
    </row>
    <row r="123" spans="2:9" hidden="1">
      <c r="B123" s="79" t="s">
        <v>483</v>
      </c>
      <c r="C123" s="79" t="s">
        <v>435</v>
      </c>
      <c r="D123" s="79" t="s">
        <v>151</v>
      </c>
      <c r="E123" s="79" t="s">
        <v>27</v>
      </c>
      <c r="F123" s="79" t="s">
        <v>16</v>
      </c>
      <c r="G123" s="79">
        <v>1</v>
      </c>
      <c r="I123" s="79" t="str">
        <f t="shared" si="1"/>
        <v xml:space="preserve">PVT-00086173SUPERMOTOS DE ANTIOQUIA S.A.*XR 150L                                          NEGRO    </v>
      </c>
    </row>
    <row r="124" spans="2:9" hidden="1">
      <c r="B124" s="79" t="s">
        <v>483</v>
      </c>
      <c r="C124" s="79" t="s">
        <v>435</v>
      </c>
      <c r="D124" s="79" t="s">
        <v>151</v>
      </c>
      <c r="E124" s="79" t="s">
        <v>352</v>
      </c>
      <c r="F124" s="79" t="s">
        <v>353</v>
      </c>
      <c r="G124" s="79">
        <v>1</v>
      </c>
      <c r="I124" s="79" t="str">
        <f t="shared" si="1"/>
        <v>PVT-00086173SUPERMOTOS DE ANTIOQUIA S.A.CB 160F DLX                                       NEGRO PER</v>
      </c>
    </row>
    <row r="125" spans="2:9" hidden="1">
      <c r="B125" s="79" t="s">
        <v>483</v>
      </c>
      <c r="C125" s="79" t="s">
        <v>435</v>
      </c>
      <c r="D125" s="79" t="s">
        <v>151</v>
      </c>
      <c r="E125" s="79" t="s">
        <v>10</v>
      </c>
      <c r="F125" s="79" t="s">
        <v>13</v>
      </c>
      <c r="G125" s="79">
        <v>1</v>
      </c>
      <c r="I125" s="79" t="str">
        <f t="shared" si="1"/>
        <v>PVT-00086173SUPERMOTOS DE ANTIOQUIA S.A.CB 190R                                           ROJO NEGR</v>
      </c>
    </row>
    <row r="126" spans="2:9">
      <c r="B126" s="79" t="s">
        <v>483</v>
      </c>
      <c r="C126" s="79" t="s">
        <v>458</v>
      </c>
      <c r="D126" s="79" t="s">
        <v>151</v>
      </c>
      <c r="E126" s="79" t="s">
        <v>14</v>
      </c>
      <c r="F126" s="79" t="s">
        <v>15</v>
      </c>
      <c r="G126" s="79">
        <v>1</v>
      </c>
      <c r="I126" s="79" t="str">
        <f t="shared" si="1"/>
        <v>PVT-00086175SUPERMOTOS DE ANTIOQUIA S.A.*CB-110                                           AZUL FIJI</v>
      </c>
    </row>
    <row r="127" spans="2:9">
      <c r="B127" s="79" t="s">
        <v>483</v>
      </c>
      <c r="C127" s="79" t="s">
        <v>458</v>
      </c>
      <c r="D127" s="79" t="s">
        <v>151</v>
      </c>
      <c r="E127" s="79" t="s">
        <v>14</v>
      </c>
      <c r="F127" s="79" t="s">
        <v>30</v>
      </c>
      <c r="G127" s="79">
        <v>1</v>
      </c>
      <c r="I127" s="79" t="str">
        <f t="shared" si="1"/>
        <v>PVT-00086175SUPERMOTOS DE ANTIOQUIA S.A.*CB-110                                           GRIS META</v>
      </c>
    </row>
    <row r="128" spans="2:9">
      <c r="B128" s="79" t="s">
        <v>483</v>
      </c>
      <c r="C128" s="79" t="s">
        <v>458</v>
      </c>
      <c r="D128" s="79" t="s">
        <v>151</v>
      </c>
      <c r="E128" s="79" t="s">
        <v>14</v>
      </c>
      <c r="F128" s="79" t="s">
        <v>16</v>
      </c>
      <c r="G128" s="79">
        <v>1</v>
      </c>
      <c r="I128" s="79" t="str">
        <f t="shared" si="1"/>
        <v xml:space="preserve">PVT-00086175SUPERMOTOS DE ANTIOQUIA S.A.*CB-110                                           NEGRO    </v>
      </c>
    </row>
    <row r="129" spans="2:9" hidden="1">
      <c r="B129" s="79" t="s">
        <v>483</v>
      </c>
      <c r="C129" s="79" t="s">
        <v>458</v>
      </c>
      <c r="D129" s="79" t="s">
        <v>151</v>
      </c>
      <c r="E129" s="79" t="s">
        <v>27</v>
      </c>
      <c r="F129" s="79" t="s">
        <v>16</v>
      </c>
      <c r="G129" s="79">
        <v>3</v>
      </c>
      <c r="I129" s="79" t="str">
        <f t="shared" si="1"/>
        <v xml:space="preserve">PVT-00086175SUPERMOTOS DE ANTIOQUIA S.A.*XR 150L                                          NEGRO    </v>
      </c>
    </row>
    <row r="130" spans="2:9" hidden="1">
      <c r="B130" s="79" t="s">
        <v>483</v>
      </c>
      <c r="C130" s="79" t="s">
        <v>458</v>
      </c>
      <c r="D130" s="79" t="s">
        <v>151</v>
      </c>
      <c r="E130" s="79" t="s">
        <v>352</v>
      </c>
      <c r="F130" s="79" t="s">
        <v>353</v>
      </c>
      <c r="G130" s="79">
        <v>1</v>
      </c>
      <c r="I130" s="79" t="str">
        <f t="shared" si="1"/>
        <v>PVT-00086175SUPERMOTOS DE ANTIOQUIA S.A.CB 160F DLX                                       NEGRO PER</v>
      </c>
    </row>
    <row r="131" spans="2:9" hidden="1">
      <c r="B131" s="79" t="s">
        <v>483</v>
      </c>
      <c r="C131" s="79" t="s">
        <v>458</v>
      </c>
      <c r="D131" s="79" t="s">
        <v>151</v>
      </c>
      <c r="E131" s="79" t="s">
        <v>20</v>
      </c>
      <c r="F131" s="79" t="s">
        <v>16</v>
      </c>
      <c r="G131" s="79">
        <v>1</v>
      </c>
      <c r="I131" s="79" t="str">
        <f t="shared" si="1"/>
        <v xml:space="preserve">PVT-00086175SUPERMOTOS DE ANTIOQUIA S.A.DREAM NEO                                         NEGRO    </v>
      </c>
    </row>
    <row r="132" spans="2:9">
      <c r="B132" s="79" t="s">
        <v>483</v>
      </c>
      <c r="C132" s="79" t="s">
        <v>459</v>
      </c>
      <c r="D132" s="79" t="s">
        <v>151</v>
      </c>
      <c r="E132" s="79" t="s">
        <v>14</v>
      </c>
      <c r="F132" s="79" t="s">
        <v>15</v>
      </c>
      <c r="G132" s="79">
        <v>1</v>
      </c>
      <c r="I132" s="79" t="str">
        <f t="shared" ref="I132:I176" si="2">+CONCATENATE(C132,D132,E132,F132)</f>
        <v>PVT-00086176SUPERMOTOS DE ANTIOQUIA S.A.*CB-110                                           AZUL FIJI</v>
      </c>
    </row>
    <row r="133" spans="2:9">
      <c r="B133" s="79" t="s">
        <v>483</v>
      </c>
      <c r="C133" s="79" t="s">
        <v>459</v>
      </c>
      <c r="D133" s="79" t="s">
        <v>151</v>
      </c>
      <c r="E133" s="79" t="s">
        <v>14</v>
      </c>
      <c r="F133" s="79" t="s">
        <v>30</v>
      </c>
      <c r="G133" s="79">
        <v>2</v>
      </c>
      <c r="I133" s="79" t="str">
        <f t="shared" si="2"/>
        <v>PVT-00086176SUPERMOTOS DE ANTIOQUIA S.A.*CB-110                                           GRIS META</v>
      </c>
    </row>
    <row r="134" spans="2:9" hidden="1">
      <c r="B134" s="79" t="s">
        <v>483</v>
      </c>
      <c r="C134" s="79" t="s">
        <v>459</v>
      </c>
      <c r="D134" s="79" t="s">
        <v>151</v>
      </c>
      <c r="E134" s="79" t="s">
        <v>27</v>
      </c>
      <c r="F134" s="79" t="s">
        <v>16</v>
      </c>
      <c r="G134" s="79">
        <v>3</v>
      </c>
      <c r="I134" s="79" t="str">
        <f t="shared" si="2"/>
        <v xml:space="preserve">PVT-00086176SUPERMOTOS DE ANTIOQUIA S.A.*XR 150L                                          NEGRO    </v>
      </c>
    </row>
    <row r="135" spans="2:9" hidden="1">
      <c r="B135" s="79" t="s">
        <v>483</v>
      </c>
      <c r="C135" s="79" t="s">
        <v>459</v>
      </c>
      <c r="D135" s="79" t="s">
        <v>151</v>
      </c>
      <c r="E135" s="79" t="s">
        <v>20</v>
      </c>
      <c r="F135" s="79" t="s">
        <v>16</v>
      </c>
      <c r="G135" s="79">
        <v>1</v>
      </c>
      <c r="I135" s="79" t="str">
        <f t="shared" si="2"/>
        <v xml:space="preserve">PVT-00086176SUPERMOTOS DE ANTIOQUIA S.A.DREAM NEO                                         NEGRO    </v>
      </c>
    </row>
    <row r="136" spans="2:9" hidden="1">
      <c r="B136" s="79" t="s">
        <v>483</v>
      </c>
      <c r="C136" s="79" t="s">
        <v>471</v>
      </c>
      <c r="D136" s="79" t="s">
        <v>151</v>
      </c>
      <c r="E136" s="79" t="s">
        <v>10</v>
      </c>
      <c r="F136" s="79" t="s">
        <v>13</v>
      </c>
      <c r="G136" s="79">
        <v>1</v>
      </c>
      <c r="I136" s="79" t="str">
        <f t="shared" si="2"/>
        <v>PVT-00086335SUPERMOTOS DE ANTIOQUIA S.A.CB 190R                                           ROJO NEGR</v>
      </c>
    </row>
    <row r="137" spans="2:9">
      <c r="B137" s="79" t="s">
        <v>484</v>
      </c>
      <c r="C137" s="79" t="s">
        <v>418</v>
      </c>
      <c r="D137" s="79" t="s">
        <v>108</v>
      </c>
      <c r="E137" s="79" t="s">
        <v>14</v>
      </c>
      <c r="F137" s="79" t="s">
        <v>15</v>
      </c>
      <c r="G137" s="79">
        <v>23</v>
      </c>
      <c r="I137" s="79" t="str">
        <f t="shared" si="2"/>
        <v>PVT-00086145SUPERMOTOS DE NARIÑO SAS*CB-110                                           AZUL FIJI</v>
      </c>
    </row>
    <row r="138" spans="2:9">
      <c r="B138" s="79" t="s">
        <v>484</v>
      </c>
      <c r="C138" s="79" t="s">
        <v>418</v>
      </c>
      <c r="D138" s="79" t="s">
        <v>108</v>
      </c>
      <c r="E138" s="79" t="s">
        <v>14</v>
      </c>
      <c r="F138" s="79" t="s">
        <v>30</v>
      </c>
      <c r="G138" s="79">
        <v>3</v>
      </c>
      <c r="I138" s="79" t="str">
        <f t="shared" si="2"/>
        <v>PVT-00086145SUPERMOTOS DE NARIÑO SAS*CB-110                                           GRIS META</v>
      </c>
    </row>
    <row r="139" spans="2:9" hidden="1">
      <c r="B139" s="79" t="s">
        <v>484</v>
      </c>
      <c r="C139" s="79" t="s">
        <v>418</v>
      </c>
      <c r="D139" s="79" t="s">
        <v>108</v>
      </c>
      <c r="E139" s="79" t="s">
        <v>27</v>
      </c>
      <c r="F139" s="79" t="s">
        <v>16</v>
      </c>
      <c r="G139" s="79">
        <v>1</v>
      </c>
      <c r="I139" s="79" t="str">
        <f t="shared" si="2"/>
        <v xml:space="preserve">PVT-00086145SUPERMOTOS DE NARIÑO SAS*XR 150L                                          NEGRO    </v>
      </c>
    </row>
    <row r="140" spans="2:9" hidden="1">
      <c r="B140" s="79" t="s">
        <v>484</v>
      </c>
      <c r="C140" s="79" t="s">
        <v>418</v>
      </c>
      <c r="D140" s="79" t="s">
        <v>108</v>
      </c>
      <c r="E140" s="79" t="s">
        <v>10</v>
      </c>
      <c r="F140" s="79" t="s">
        <v>13</v>
      </c>
      <c r="G140" s="79">
        <v>6</v>
      </c>
      <c r="I140" s="79" t="str">
        <f t="shared" si="2"/>
        <v>PVT-00086145SUPERMOTOS DE NARIÑO SASCB 190R                                           ROJO NEGR</v>
      </c>
    </row>
    <row r="141" spans="2:9">
      <c r="B141" s="79" t="s">
        <v>484</v>
      </c>
      <c r="C141" s="79" t="s">
        <v>470</v>
      </c>
      <c r="D141" s="79" t="s">
        <v>111</v>
      </c>
      <c r="E141" s="79" t="s">
        <v>14</v>
      </c>
      <c r="F141" s="79" t="s">
        <v>15</v>
      </c>
      <c r="G141" s="79">
        <v>3</v>
      </c>
      <c r="I141" s="79" t="str">
        <f t="shared" si="2"/>
        <v>PVT-00086243CALVACHE ORTEGA LUZ AIDEE*CB-110                                           AZUL FIJI</v>
      </c>
    </row>
    <row r="142" spans="2:9">
      <c r="B142" s="79" t="s">
        <v>484</v>
      </c>
      <c r="C142" s="79" t="s">
        <v>470</v>
      </c>
      <c r="D142" s="79" t="s">
        <v>111</v>
      </c>
      <c r="E142" s="79" t="s">
        <v>14</v>
      </c>
      <c r="F142" s="79" t="s">
        <v>30</v>
      </c>
      <c r="G142" s="79">
        <v>1</v>
      </c>
      <c r="I142" s="79" t="str">
        <f t="shared" si="2"/>
        <v>PVT-00086243CALVACHE ORTEGA LUZ AIDEE*CB-110                                           GRIS META</v>
      </c>
    </row>
    <row r="143" spans="2:9" hidden="1">
      <c r="B143" s="79" t="s">
        <v>484</v>
      </c>
      <c r="C143" s="79" t="s">
        <v>470</v>
      </c>
      <c r="D143" s="79" t="s">
        <v>111</v>
      </c>
      <c r="E143" s="79" t="s">
        <v>27</v>
      </c>
      <c r="F143" s="79" t="s">
        <v>16</v>
      </c>
      <c r="G143" s="79">
        <v>3</v>
      </c>
      <c r="I143" s="79" t="str">
        <f t="shared" si="2"/>
        <v xml:space="preserve">PVT-00086243CALVACHE ORTEGA LUZ AIDEE*XR 150L                                          NEGRO    </v>
      </c>
    </row>
    <row r="144" spans="2:9">
      <c r="B144" s="79" t="s">
        <v>485</v>
      </c>
      <c r="C144" s="79" t="s">
        <v>434</v>
      </c>
      <c r="D144" s="79" t="s">
        <v>114</v>
      </c>
      <c r="E144" s="79" t="s">
        <v>14</v>
      </c>
      <c r="F144" s="79" t="s">
        <v>15</v>
      </c>
      <c r="G144" s="79">
        <v>8</v>
      </c>
      <c r="I144" s="79" t="str">
        <f t="shared" si="2"/>
        <v>PVT-00086151SUPERMOTOS DEL ORIENTE S.A.S.*CB-110                                           AZUL FIJI</v>
      </c>
    </row>
    <row r="145" spans="2:9" hidden="1">
      <c r="B145" s="79" t="s">
        <v>485</v>
      </c>
      <c r="C145" s="79" t="s">
        <v>434</v>
      </c>
      <c r="D145" s="79" t="s">
        <v>114</v>
      </c>
      <c r="E145" s="79" t="s">
        <v>18</v>
      </c>
      <c r="F145" s="79" t="s">
        <v>16</v>
      </c>
      <c r="G145" s="79">
        <v>1</v>
      </c>
      <c r="I145" s="79" t="str">
        <f t="shared" si="2"/>
        <v xml:space="preserve">PVT-00086151SUPERMOTOS DEL ORIENTE S.A.S.*INVICTA                                          NEGRO    </v>
      </c>
    </row>
    <row r="146" spans="2:9" hidden="1">
      <c r="B146" s="79" t="s">
        <v>485</v>
      </c>
      <c r="C146" s="79" t="s">
        <v>434</v>
      </c>
      <c r="D146" s="79" t="s">
        <v>114</v>
      </c>
      <c r="E146" s="79" t="s">
        <v>18</v>
      </c>
      <c r="F146" s="79" t="s">
        <v>19</v>
      </c>
      <c r="G146" s="79">
        <v>4</v>
      </c>
      <c r="I146" s="79" t="str">
        <f t="shared" si="2"/>
        <v>PVT-00086151SUPERMOTOS DEL ORIENTE S.A.S.*INVICTA                                          ROJO SIEN</v>
      </c>
    </row>
    <row r="147" spans="2:9" hidden="1">
      <c r="B147" s="79" t="s">
        <v>485</v>
      </c>
      <c r="C147" s="79" t="s">
        <v>434</v>
      </c>
      <c r="D147" s="79" t="s">
        <v>114</v>
      </c>
      <c r="E147" s="79" t="s">
        <v>21</v>
      </c>
      <c r="F147" s="79" t="s">
        <v>16</v>
      </c>
      <c r="G147" s="79">
        <v>7</v>
      </c>
      <c r="I147" s="79" t="str">
        <f t="shared" si="2"/>
        <v xml:space="preserve">PVT-00086151SUPERMOTOS DEL ORIENTE S.A.S.*WAVE 110                                         NEGRO    </v>
      </c>
    </row>
    <row r="148" spans="2:9" hidden="1">
      <c r="B148" s="79" t="s">
        <v>485</v>
      </c>
      <c r="C148" s="79" t="s">
        <v>434</v>
      </c>
      <c r="D148" s="79" t="s">
        <v>114</v>
      </c>
      <c r="E148" s="79" t="s">
        <v>27</v>
      </c>
      <c r="F148" s="79" t="s">
        <v>16</v>
      </c>
      <c r="G148" s="79">
        <v>7</v>
      </c>
      <c r="I148" s="79" t="str">
        <f t="shared" si="2"/>
        <v xml:space="preserve">PVT-00086151SUPERMOTOS DEL ORIENTE S.A.S.*XR 150L                                          NEGRO    </v>
      </c>
    </row>
    <row r="149" spans="2:9">
      <c r="B149" s="79" t="s">
        <v>485</v>
      </c>
      <c r="C149" s="79" t="s">
        <v>474</v>
      </c>
      <c r="D149" s="79" t="s">
        <v>125</v>
      </c>
      <c r="E149" s="79" t="s">
        <v>14</v>
      </c>
      <c r="F149" s="79" t="s">
        <v>15</v>
      </c>
      <c r="G149" s="79">
        <v>2</v>
      </c>
      <c r="I149" s="79" t="str">
        <f t="shared" si="2"/>
        <v>PVT-00086448SUPERMOTOS DE SANTANDER S.A.S*CB-110                                           AZUL FIJI</v>
      </c>
    </row>
    <row r="150" spans="2:9" hidden="1">
      <c r="B150" s="79" t="s">
        <v>485</v>
      </c>
      <c r="C150" s="79" t="s">
        <v>476</v>
      </c>
      <c r="D150" s="79" t="s">
        <v>125</v>
      </c>
      <c r="E150" s="79" t="s">
        <v>20</v>
      </c>
      <c r="F150" s="79" t="s">
        <v>16</v>
      </c>
      <c r="G150" s="79">
        <v>3</v>
      </c>
      <c r="I150" s="79" t="str">
        <f t="shared" si="2"/>
        <v xml:space="preserve">PVT-00086580SUPERMOTOS DE SANTANDER S.A.SDREAM NEO                                         NEGRO    </v>
      </c>
    </row>
    <row r="151" spans="2:9">
      <c r="B151" s="79" t="s">
        <v>486</v>
      </c>
      <c r="C151" s="79" t="s">
        <v>449</v>
      </c>
      <c r="D151" s="79" t="s">
        <v>399</v>
      </c>
      <c r="E151" s="79" t="s">
        <v>14</v>
      </c>
      <c r="F151" s="79" t="s">
        <v>15</v>
      </c>
      <c r="G151" s="79">
        <v>17</v>
      </c>
      <c r="I151" s="79" t="str">
        <f t="shared" si="2"/>
        <v>PVT-00086058POSADA  ROMUALDO*CB-110                                           AZUL FIJI</v>
      </c>
    </row>
    <row r="152" spans="2:9">
      <c r="B152" s="79" t="s">
        <v>486</v>
      </c>
      <c r="C152" s="79" t="s">
        <v>449</v>
      </c>
      <c r="D152" s="79" t="s">
        <v>399</v>
      </c>
      <c r="E152" s="79" t="s">
        <v>14</v>
      </c>
      <c r="F152" s="79" t="s">
        <v>16</v>
      </c>
      <c r="G152" s="79">
        <v>1</v>
      </c>
      <c r="I152" s="79" t="str">
        <f t="shared" si="2"/>
        <v xml:space="preserve">PVT-00086058POSADA  ROMUALDO*CB-110                                           NEGRO    </v>
      </c>
    </row>
    <row r="153" spans="2:9" hidden="1">
      <c r="B153" s="79" t="s">
        <v>486</v>
      </c>
      <c r="C153" s="79" t="s">
        <v>449</v>
      </c>
      <c r="D153" s="79" t="s">
        <v>399</v>
      </c>
      <c r="E153" s="79" t="s">
        <v>27</v>
      </c>
      <c r="F153" s="79" t="s">
        <v>16</v>
      </c>
      <c r="G153" s="79">
        <v>20</v>
      </c>
      <c r="I153" s="79" t="str">
        <f t="shared" si="2"/>
        <v xml:space="preserve">PVT-00086058POSADA  ROMUALDO*XR 150L                                          NEGRO    </v>
      </c>
    </row>
    <row r="154" spans="2:9">
      <c r="B154" s="79" t="s">
        <v>487</v>
      </c>
      <c r="C154" s="79" t="s">
        <v>446</v>
      </c>
      <c r="D154" s="79" t="s">
        <v>33</v>
      </c>
      <c r="E154" s="79" t="s">
        <v>14</v>
      </c>
      <c r="F154" s="79" t="s">
        <v>15</v>
      </c>
      <c r="G154" s="79">
        <v>1</v>
      </c>
      <c r="I154" s="79" t="str">
        <f t="shared" si="2"/>
        <v>PVT-00086071BELTRAN OTALORA ALBERTO*CB-110                                           AZUL FIJI</v>
      </c>
    </row>
    <row r="155" spans="2:9" hidden="1">
      <c r="B155" s="79" t="s">
        <v>487</v>
      </c>
      <c r="C155" s="79" t="s">
        <v>446</v>
      </c>
      <c r="D155" s="79" t="s">
        <v>33</v>
      </c>
      <c r="E155" s="79" t="s">
        <v>21</v>
      </c>
      <c r="F155" s="79" t="s">
        <v>22</v>
      </c>
      <c r="G155" s="79">
        <v>1</v>
      </c>
      <c r="I155" s="79" t="str">
        <f t="shared" si="2"/>
        <v>PVT-00086071BELTRAN OTALORA ALBERTO*WAVE 110                                         AZUL GEMI</v>
      </c>
    </row>
    <row r="156" spans="2:9" hidden="1">
      <c r="B156" s="79" t="s">
        <v>487</v>
      </c>
      <c r="C156" s="79" t="s">
        <v>446</v>
      </c>
      <c r="D156" s="79" t="s">
        <v>33</v>
      </c>
      <c r="E156" s="79" t="s">
        <v>21</v>
      </c>
      <c r="F156" s="79" t="s">
        <v>16</v>
      </c>
      <c r="G156" s="79">
        <v>1</v>
      </c>
      <c r="I156" s="79" t="str">
        <f t="shared" si="2"/>
        <v xml:space="preserve">PVT-00086071BELTRAN OTALORA ALBERTO*WAVE 110                                         NEGRO    </v>
      </c>
    </row>
    <row r="157" spans="2:9" hidden="1">
      <c r="B157" s="79" t="s">
        <v>487</v>
      </c>
      <c r="C157" s="79" t="s">
        <v>446</v>
      </c>
      <c r="D157" s="79" t="s">
        <v>33</v>
      </c>
      <c r="E157" s="79" t="s">
        <v>27</v>
      </c>
      <c r="F157" s="79" t="s">
        <v>16</v>
      </c>
      <c r="G157" s="79">
        <v>1</v>
      </c>
      <c r="I157" s="79" t="str">
        <f t="shared" si="2"/>
        <v xml:space="preserve">PVT-00086071BELTRAN OTALORA ALBERTO*XR 150L                                          NEGRO    </v>
      </c>
    </row>
    <row r="158" spans="2:9" hidden="1">
      <c r="B158" s="79" t="s">
        <v>487</v>
      </c>
      <c r="C158" s="79" t="s">
        <v>446</v>
      </c>
      <c r="D158" s="79" t="s">
        <v>33</v>
      </c>
      <c r="E158" s="79" t="s">
        <v>23</v>
      </c>
      <c r="F158" s="79" t="s">
        <v>24</v>
      </c>
      <c r="G158" s="79">
        <v>1</v>
      </c>
      <c r="I158" s="79" t="str">
        <f t="shared" si="2"/>
        <v>PVT-00086071BELTRAN OTALORA ALBERTOCLICK 125i                                        NEGRO AST</v>
      </c>
    </row>
    <row r="159" spans="2:9" hidden="1">
      <c r="B159" s="79" t="s">
        <v>487</v>
      </c>
      <c r="C159" s="79" t="s">
        <v>446</v>
      </c>
      <c r="D159" s="79" t="s">
        <v>33</v>
      </c>
      <c r="E159" s="79" t="s">
        <v>25</v>
      </c>
      <c r="F159" s="79" t="s">
        <v>31</v>
      </c>
      <c r="G159" s="79">
        <v>1</v>
      </c>
      <c r="I159" s="79" t="str">
        <f t="shared" si="2"/>
        <v>PVT-00086071BELTRAN OTALORA ALBERTODIO 110                                           AZUL BLAN</v>
      </c>
    </row>
    <row r="160" spans="2:9" hidden="1">
      <c r="B160" s="79" t="s">
        <v>487</v>
      </c>
      <c r="C160" s="79" t="s">
        <v>446</v>
      </c>
      <c r="D160" s="79" t="s">
        <v>33</v>
      </c>
      <c r="E160" s="79" t="s">
        <v>20</v>
      </c>
      <c r="F160" s="79" t="s">
        <v>16</v>
      </c>
      <c r="G160" s="79">
        <v>1</v>
      </c>
      <c r="I160" s="79" t="str">
        <f t="shared" si="2"/>
        <v xml:space="preserve">PVT-00086071BELTRAN OTALORA ALBERTODREAM NEO                                         NEGRO    </v>
      </c>
    </row>
    <row r="161" spans="2:9">
      <c r="B161" s="79" t="s">
        <v>487</v>
      </c>
      <c r="C161" s="79" t="s">
        <v>445</v>
      </c>
      <c r="D161" s="79" t="s">
        <v>35</v>
      </c>
      <c r="E161" s="79" t="s">
        <v>14</v>
      </c>
      <c r="F161" s="79" t="s">
        <v>15</v>
      </c>
      <c r="G161" s="79">
        <v>1</v>
      </c>
      <c r="I161" s="79" t="str">
        <f t="shared" si="2"/>
        <v>PVT-00086076MENDEZ PARRA MANUEL RICARDO*CB-110                                           AZUL FIJI</v>
      </c>
    </row>
    <row r="162" spans="2:9" hidden="1">
      <c r="B162" s="79" t="s">
        <v>487</v>
      </c>
      <c r="C162" s="79" t="s">
        <v>445</v>
      </c>
      <c r="D162" s="79" t="s">
        <v>35</v>
      </c>
      <c r="E162" s="79" t="s">
        <v>18</v>
      </c>
      <c r="F162" s="79" t="s">
        <v>19</v>
      </c>
      <c r="G162" s="79">
        <v>1</v>
      </c>
      <c r="I162" s="79" t="str">
        <f t="shared" si="2"/>
        <v>PVT-00086076MENDEZ PARRA MANUEL RICARDO*INVICTA                                          ROJO SIEN</v>
      </c>
    </row>
    <row r="163" spans="2:9" hidden="1">
      <c r="B163" s="79" t="s">
        <v>487</v>
      </c>
      <c r="C163" s="79" t="s">
        <v>445</v>
      </c>
      <c r="D163" s="79" t="s">
        <v>35</v>
      </c>
      <c r="E163" s="79" t="s">
        <v>27</v>
      </c>
      <c r="F163" s="79" t="s">
        <v>16</v>
      </c>
      <c r="G163" s="79">
        <v>1</v>
      </c>
      <c r="I163" s="79" t="str">
        <f t="shared" si="2"/>
        <v xml:space="preserve">PVT-00086076MENDEZ PARRA MANUEL RICARDO*XR 150L                                          NEGRO    </v>
      </c>
    </row>
    <row r="164" spans="2:9" hidden="1">
      <c r="B164" s="79" t="s">
        <v>487</v>
      </c>
      <c r="C164" s="79" t="s">
        <v>445</v>
      </c>
      <c r="D164" s="79" t="s">
        <v>35</v>
      </c>
      <c r="E164" s="79" t="s">
        <v>352</v>
      </c>
      <c r="F164" s="79" t="s">
        <v>353</v>
      </c>
      <c r="G164" s="79">
        <v>1</v>
      </c>
      <c r="I164" s="79" t="str">
        <f t="shared" si="2"/>
        <v>PVT-00086076MENDEZ PARRA MANUEL RICARDOCB 160F DLX                                       NEGRO PER</v>
      </c>
    </row>
    <row r="165" spans="2:9">
      <c r="B165" s="79" t="s">
        <v>487</v>
      </c>
      <c r="C165" s="79" t="s">
        <v>422</v>
      </c>
      <c r="D165" s="79" t="s">
        <v>81</v>
      </c>
      <c r="E165" s="79" t="s">
        <v>14</v>
      </c>
      <c r="F165" s="79" t="s">
        <v>15</v>
      </c>
      <c r="G165" s="79">
        <v>5</v>
      </c>
      <c r="I165" s="79" t="str">
        <f t="shared" si="2"/>
        <v>PVT-00086077SUPERMOTOS DEL HUILA SAS*CB-110                                           AZUL FIJI</v>
      </c>
    </row>
    <row r="166" spans="2:9">
      <c r="B166" s="79" t="s">
        <v>487</v>
      </c>
      <c r="C166" s="79" t="s">
        <v>420</v>
      </c>
      <c r="D166" s="79" t="s">
        <v>81</v>
      </c>
      <c r="E166" s="79" t="s">
        <v>14</v>
      </c>
      <c r="F166" s="79" t="s">
        <v>15</v>
      </c>
      <c r="G166" s="79">
        <v>5</v>
      </c>
      <c r="I166" s="79" t="str">
        <f t="shared" si="2"/>
        <v>PVT-00086088SUPERMOTOS DEL HUILA SAS*CB-110                                           AZUL FIJI</v>
      </c>
    </row>
    <row r="167" spans="2:9" hidden="1">
      <c r="B167" s="79" t="s">
        <v>487</v>
      </c>
      <c r="C167" s="79" t="s">
        <v>420</v>
      </c>
      <c r="D167" s="79" t="s">
        <v>81</v>
      </c>
      <c r="E167" s="79" t="s">
        <v>352</v>
      </c>
      <c r="F167" s="79" t="s">
        <v>353</v>
      </c>
      <c r="G167" s="79">
        <v>2</v>
      </c>
      <c r="I167" s="79" t="str">
        <f t="shared" si="2"/>
        <v>PVT-00086088SUPERMOTOS DEL HUILA SASCB 160F DLX                                       NEGRO PER</v>
      </c>
    </row>
    <row r="168" spans="2:9">
      <c r="B168" s="79" t="s">
        <v>487</v>
      </c>
      <c r="C168" s="79" t="s">
        <v>421</v>
      </c>
      <c r="D168" s="79" t="s">
        <v>81</v>
      </c>
      <c r="E168" s="79" t="s">
        <v>14</v>
      </c>
      <c r="F168" s="79" t="s">
        <v>15</v>
      </c>
      <c r="G168" s="79">
        <v>9</v>
      </c>
      <c r="I168" s="79" t="str">
        <f t="shared" si="2"/>
        <v>PVT-00086093SUPERMOTOS DEL HUILA SAS*CB-110                                           AZUL FIJI</v>
      </c>
    </row>
    <row r="169" spans="2:9">
      <c r="B169" s="79" t="s">
        <v>488</v>
      </c>
      <c r="C169" s="79" t="s">
        <v>433</v>
      </c>
      <c r="D169" s="79" t="s">
        <v>45</v>
      </c>
      <c r="E169" s="79" t="s">
        <v>14</v>
      </c>
      <c r="F169" s="79" t="s">
        <v>15</v>
      </c>
      <c r="G169" s="79">
        <v>10</v>
      </c>
      <c r="I169" s="79" t="str">
        <f t="shared" si="2"/>
        <v>PVT-00086094SUPERMOTOS DEL PACIFICO S.A.S*CB-110                                           AZUL FIJI</v>
      </c>
    </row>
    <row r="170" spans="2:9" hidden="1">
      <c r="B170" s="79" t="s">
        <v>488</v>
      </c>
      <c r="C170" s="79" t="s">
        <v>433</v>
      </c>
      <c r="D170" s="79" t="s">
        <v>45</v>
      </c>
      <c r="E170" s="79" t="s">
        <v>27</v>
      </c>
      <c r="F170" s="79" t="s">
        <v>16</v>
      </c>
      <c r="G170" s="79">
        <v>4</v>
      </c>
      <c r="I170" s="79" t="str">
        <f t="shared" si="2"/>
        <v xml:space="preserve">PVT-00086094SUPERMOTOS DEL PACIFICO S.A.S*XR 150L                                          NEGRO    </v>
      </c>
    </row>
    <row r="171" spans="2:9" hidden="1">
      <c r="B171" s="79" t="s">
        <v>488</v>
      </c>
      <c r="C171" s="79" t="s">
        <v>433</v>
      </c>
      <c r="D171" s="79" t="s">
        <v>45</v>
      </c>
      <c r="E171" s="79" t="s">
        <v>352</v>
      </c>
      <c r="F171" s="79" t="s">
        <v>353</v>
      </c>
      <c r="G171" s="79">
        <v>2</v>
      </c>
      <c r="I171" s="79" t="str">
        <f t="shared" si="2"/>
        <v>PVT-00086094SUPERMOTOS DEL PACIFICO S.A.SCB 160F DLX                                       NEGRO PER</v>
      </c>
    </row>
    <row r="172" spans="2:9">
      <c r="B172" s="79" t="s">
        <v>488</v>
      </c>
      <c r="C172" s="79" t="s">
        <v>456</v>
      </c>
      <c r="D172" s="79" t="s">
        <v>43</v>
      </c>
      <c r="E172" s="79" t="s">
        <v>14</v>
      </c>
      <c r="F172" s="79" t="s">
        <v>15</v>
      </c>
      <c r="G172" s="79">
        <v>1</v>
      </c>
      <c r="I172" s="79" t="str">
        <f t="shared" si="2"/>
        <v>PVT-00086200SUPERMOTOS DE CALI S.A.S.*CB-110                                           AZUL FIJI</v>
      </c>
    </row>
    <row r="173" spans="2:9" hidden="1">
      <c r="B173" s="79" t="s">
        <v>488</v>
      </c>
      <c r="C173" s="79" t="s">
        <v>456</v>
      </c>
      <c r="D173" s="79" t="s">
        <v>43</v>
      </c>
      <c r="E173" s="79" t="s">
        <v>27</v>
      </c>
      <c r="F173" s="79" t="s">
        <v>16</v>
      </c>
      <c r="G173" s="79">
        <v>3</v>
      </c>
      <c r="I173" s="79" t="str">
        <f t="shared" si="2"/>
        <v xml:space="preserve">PVT-00086200SUPERMOTOS DE CALI S.A.S.*XR 150L                                          NEGRO    </v>
      </c>
    </row>
    <row r="174" spans="2:9" hidden="1">
      <c r="B174" s="79" t="s">
        <v>488</v>
      </c>
      <c r="C174" s="79" t="s">
        <v>456</v>
      </c>
      <c r="D174" s="79" t="s">
        <v>43</v>
      </c>
      <c r="E174" s="79" t="s">
        <v>352</v>
      </c>
      <c r="F174" s="79" t="s">
        <v>353</v>
      </c>
      <c r="G174" s="79">
        <v>4</v>
      </c>
      <c r="I174" s="79" t="str">
        <f t="shared" si="2"/>
        <v>PVT-00086200SUPERMOTOS DE CALI S.A.S.CB 160F DLX                                       NEGRO PER</v>
      </c>
    </row>
    <row r="175" spans="2:9" hidden="1">
      <c r="B175" s="79" t="s">
        <v>488</v>
      </c>
      <c r="C175" s="79" t="s">
        <v>482</v>
      </c>
      <c r="D175" s="79" t="s">
        <v>45</v>
      </c>
      <c r="E175" s="79" t="s">
        <v>21</v>
      </c>
      <c r="F175" s="79" t="s">
        <v>16</v>
      </c>
      <c r="G175" s="79">
        <v>1</v>
      </c>
      <c r="I175" s="79" t="str">
        <f t="shared" si="2"/>
        <v xml:space="preserve">PVT-00086700SUPERMOTOS DEL PACIFICO S.A.S*WAVE 110                                         NEGRO    </v>
      </c>
    </row>
    <row r="176" spans="2:9" hidden="1">
      <c r="B176" s="79" t="s">
        <v>264</v>
      </c>
      <c r="G176" s="79">
        <v>511</v>
      </c>
      <c r="I176" s="79" t="str">
        <f t="shared" si="2"/>
        <v/>
      </c>
    </row>
  </sheetData>
  <autoFilter ref="I3:I176" xr:uid="{00000000-0009-0000-0000-00000D000000}">
    <filterColumn colId="0">
      <filters>
        <filter val="PVT-00086058POSADA  ROMUALDO*CB-110                                           AZUL FIJI"/>
        <filter val="PVT-00086058POSADA  ROMUALDO*CB-110                                           NEGRO"/>
        <filter val="PVT-00086060SUPERMOTOS DE CALI S.A.S.*CB-110                                           NEGRO"/>
        <filter val="PVT-00086065SUPERMOTOS DE CALI S.A.S.*CB-110                                           GRIS META"/>
        <filter val="PVT-00086065SUPERMOTOS DE CALI S.A.S.*CB-110                                           NEGRO"/>
        <filter val="PVT-00086071BELTRAN OTALORA ALBERTO*CB-110                                           AZUL FIJI"/>
        <filter val="PVT-00086076MENDEZ PARRA MANUEL RICARDO*CB-110                                           AZUL FIJI"/>
        <filter val="PVT-00086077SUPERMOTOS DEL HUILA SAS*CB-110                                           AZUL FIJI"/>
        <filter val="PVT-00086078SUPERMOTOS DE CALI S.A.S.*CB-110                                           NEGRO"/>
        <filter val="PVT-00086088SUPERMOTOS DEL HUILA SAS*CB-110                                           AZUL FIJI"/>
        <filter val="PVT-00086093SUPERMOTOS DEL HUILA SAS*CB-110                                           AZUL FIJI"/>
        <filter val="PVT-00086094SUPERMOTOS DEL PACIFICO S.A.S*CB-110                                           AZUL FIJI"/>
        <filter val="PVT-00086099SUPERMOTOS DEL CAFE S.A.S.*CB-110                                           NEGRO"/>
        <filter val="PVT-00086102SUPERMOTOS DEL CAFE S.A.S.*CB-110                                           AZUL FIJI"/>
        <filter val="PVT-00086102SUPERMOTOS DEL CAFE S.A.S.*CB-110                                           NEGRO"/>
        <filter val="PVT-00086106SUPERMOTOS DEL CAFE S.A.S.*CB-110                                           NEGRO"/>
        <filter val="PVT-00086110CASTILLO NOGUERA LEIDY ALEJANDRA*CB-110                                           NEGRO"/>
        <filter val="PVT-00086111SUPERMOTOS DE MEDELLIN S.A.S.*CB-110                                           AZUL FIJI"/>
        <filter val="PVT-00086111SUPERMOTOS DE MEDELLIN S.A.S.*CB-110                                           GRIS META"/>
        <filter val="PVT-00086111SUPERMOTOS DE MEDELLIN S.A.S.*CB-110                                           NEGRO"/>
        <filter val="PVT-00086112SUPERMOTOS DEL ATLANTICO S.A.S*CB-110                                           AZUL FIJI"/>
        <filter val="PVT-00086112SUPERMOTOS DEL ATLANTICO S.A.S*CB-110                                           GRIS META"/>
        <filter val="PVT-00086112SUPERMOTOS DEL ATLANTICO S.A.S*CB-110                                           NEGRO"/>
        <filter val="PVT-00086113PADILLA FLOREZ MARIO LUIS*CB-110                                           AZUL FIJI"/>
        <filter val="PVT-00086113PADILLA FLOREZ MARIO LUIS*CB-110                                           NEGRO"/>
        <filter val="PVT-00086115MOTOCARIBE S.A.S.*CB-110                                           AZUL FIJI"/>
        <filter val="PVT-00086125RUBE MOTOS S.A.S.*CB-110                                           AZUL FIJI"/>
        <filter val="PVT-00086125RUBE MOTOS S.A.S.*CB-110                                           NEGRO"/>
        <filter val="PVT-00086130RUBE MOTOS S.A.S.*CB-110                                           AZUL FIJI"/>
        <filter val="PVT-00086130RUBE MOTOS S.A.S.*CB-110                                           NEGRO"/>
        <filter val="PVT-00086135INVERSIONES HERNANDEZ SINNING H&amp;S S.A.S*CB-110                                           GRIS META"/>
        <filter val="PVT-00086135INVERSIONES HERNANDEZ SINNING H&amp;S S.A.S*CB-110                                           NEGRO"/>
        <filter val="PVT-00086137SUPREMOTOS S.A.S.*CB-110                                           AZUL FIJI"/>
        <filter val="PVT-00086137SUPREMOTOS S.A.S.*CB-110                                           NEGRO"/>
        <filter val="PVT-00086145SUPERMOTOS DE NARIÑO SAS*CB-110                                           AZUL FIJI"/>
        <filter val="PVT-00086145SUPERMOTOS DE NARIÑO SAS*CB-110                                           GRIS META"/>
        <filter val="PVT-00086151SUPERMOTOS DEL ORIENTE S.A.S.*CB-110                                           AZUL FIJI"/>
        <filter val="PVT-00086154GUERRA MONTES PEDRO ANTONIO*CB-110                                           AZUL FIJI"/>
        <filter val="PVT-00086171SUPERMOTOS DE BOLIVAR S.A.S.*CB-110                                           AZUL FIJI"/>
        <filter val="PVT-00086171SUPERMOTOS DE BOLIVAR S.A.S.*CB-110                                           GRIS META"/>
        <filter val="PVT-00086171SUPERMOTOS DE BOLIVAR S.A.S.*CB-110                                           NEGRO"/>
        <filter val="PVT-00086172SUPERMOTOS DE ANTIOQUIA S.A.*CB-110                                           NEGRO"/>
        <filter val="PVT-00086173SUPERMOTOS DE ANTIOQUIA S.A.*CB-110                                           AZUL FIJI"/>
        <filter val="PVT-00086173SUPERMOTOS DE ANTIOQUIA S.A.*CB-110                                           GRIS META"/>
        <filter val="PVT-00086173SUPERMOTOS DE ANTIOQUIA S.A.*CB-110                                           NEGRO"/>
        <filter val="PVT-00086174SUPERMOTOS DEL MAGDALENA S.A.S*CB-110                                           AZUL FIJI"/>
        <filter val="PVT-00086174SUPERMOTOS DEL MAGDALENA S.A.S*CB-110                                           GRIS META"/>
        <filter val="PVT-00086174SUPERMOTOS DEL MAGDALENA S.A.S*CB-110                                           NEGRO"/>
        <filter val="PVT-00086175SUPERMOTOS DE ANTIOQUIA S.A.*CB-110                                           AZUL FIJI"/>
        <filter val="PVT-00086175SUPERMOTOS DE ANTIOQUIA S.A.*CB-110                                           GRIS META"/>
        <filter val="PVT-00086175SUPERMOTOS DE ANTIOQUIA S.A.*CB-110                                           NEGRO"/>
        <filter val="PVT-00086176SUPERMOTOS DE ANTIOQUIA S.A.*CB-110                                           AZUL FIJI"/>
        <filter val="PVT-00086176SUPERMOTOS DE ANTIOQUIA S.A.*CB-110                                           GRIS META"/>
        <filter val="PVT-00086177SUPERMOTOS DE CORDOBA S.A*CB-110                                           NEGRO"/>
        <filter val="PVT-00086179SUPERMOTOS DE CORDOBA S.A*CB-110                                           AZUL FIJI"/>
        <filter val="PVT-00086179SUPERMOTOS DE CORDOBA S.A*CB-110                                           NEGRO"/>
        <filter val="PVT-00086181SUPERMOTOS DE CORDOBA S.A*CB-110                                           AZUL FIJI"/>
        <filter val="PVT-00086200SUPERMOTOS DE CALI S.A.S.*CB-110                                           AZUL FIJI"/>
        <filter val="PVT-00086239TULUA MOTOS S. A.*CB-110                                           AZUL FIJI"/>
        <filter val="PVT-00086239TULUA MOTOS S. A.*CB-110                                           NEGRO"/>
        <filter val="PVT-00086243CALVACHE ORTEGA LUZ AIDEE*CB-110                                           AZUL FIJI"/>
        <filter val="PVT-00086243CALVACHE ORTEGA LUZ AIDEE*CB-110                                           GRIS META"/>
        <filter val="PVT-00086278MOTO HIT LTDA*CB-110                                           GRIS META"/>
        <filter val="PVT-00086279MOTO HIT LTDA*CB-110                                           AZUL FIJI"/>
        <filter val="PVT-00086281MOTO HIT LTDA*CB-110                                           AZUL FIJI"/>
        <filter val="PVT-00086281MOTO HIT LTDA*CB-110                                           NEGRO"/>
        <filter val="PVT-00086285MOTO HIT LTDA*CB-110                                           AZUL FIJI"/>
        <filter val="PVT-00086287MOTO HIT LTDA*CB-110                                           AZUL FIJI"/>
        <filter val="PVT-00086287MOTO HIT LTDA*CB-110                                           NEGRO"/>
        <filter val="PVT-00086303HONDA STORE S.A.S.*CB-110                                           AZUL FIJI"/>
        <filter val="PVT-00086303HONDA STORE S.A.S.*CB-110                                           GRIS META"/>
        <filter val="PVT-00086303HONDA STORE S.A.S.*CB-110                                           NEGRO"/>
        <filter val="PVT-00086448SUPERMOTOS DE SANTANDER S.A.S*CB-110                                           AZUL FIJI"/>
        <filter val="PVT-00086450SUPERMOTOS DEL HUILA SAS*CB-110                                           NEG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Estandar de Rutas</vt:lpstr>
      <vt:lpstr>PASO 2 DISPONIBILIDAD</vt:lpstr>
      <vt:lpstr>PASO 3 MOTOS DESCUENTO</vt:lpstr>
      <vt:lpstr>PASO 4 INF DE CUPOS</vt:lpstr>
      <vt:lpstr>DATOS</vt:lpstr>
      <vt:lpstr>Hoja1</vt:lpstr>
      <vt:lpstr>Status Rutas</vt:lpstr>
      <vt:lpstr>PROGRAMACION DE VIAJES</vt:lpstr>
      <vt:lpstr>INF. CLIENTE</vt:lpstr>
      <vt:lpstr>INF. PORTERIA</vt:lpstr>
      <vt:lpstr>DIRECTORIO</vt:lpstr>
      <vt:lpstr>INF. CARTERA</vt:lpstr>
      <vt:lpstr>ESTANDAR</vt:lpstr>
      <vt:lpstr>Hoja4</vt:lpstr>
      <vt:lpstr>'PROGRAMACION DE VIAJES'!Print_Area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Quiceno Laura Carolina</dc:creator>
  <cp:lastModifiedBy>Casa</cp:lastModifiedBy>
  <cp:lastPrinted>2017-01-17T13:03:40Z</cp:lastPrinted>
  <dcterms:created xsi:type="dcterms:W3CDTF">2016-11-16T20:31:07Z</dcterms:created>
  <dcterms:modified xsi:type="dcterms:W3CDTF">2017-12-01T22:08:34Z</dcterms:modified>
</cp:coreProperties>
</file>