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natan\Downloads\"/>
    </mc:Choice>
  </mc:AlternateContent>
  <xr:revisionPtr revIDLastSave="0" documentId="13_ncr:1_{7BDB606E-DB30-43E2-81B8-02913BC32304}" xr6:coauthVersionLast="47" xr6:coauthVersionMax="47" xr10:uidLastSave="{00000000-0000-0000-0000-000000000000}"/>
  <bookViews>
    <workbookView xWindow="-110" yWindow="-110" windowWidth="19420" windowHeight="11020" xr2:uid="{471CD2BC-C0B0-FB4F-BEEC-38A6DE776EED}"/>
  </bookViews>
  <sheets>
    <sheet name="Case Project " sheetId="23" r:id="rId1"/>
    <sheet name="Sensitivity Report 1" sheetId="32" r:id="rId2"/>
    <sheet name="Kedge 55%" sheetId="33" r:id="rId3"/>
    <sheet name="Kedge 45%" sheetId="34" r:id="rId4"/>
  </sheets>
  <definedNames>
    <definedName name="solver_adj" localSheetId="0" hidden="1">'Case Project '!$B$15:$G$15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'Case Project '!$J$2:$J$3</definedName>
    <definedName name="solver_lhs2" localSheetId="0" hidden="1">'Case Project '!$J$4</definedName>
    <definedName name="solver_lhs3" localSheetId="0" hidden="1">'Case Project '!$J$5</definedName>
    <definedName name="solver_lhs4" localSheetId="0" hidden="1">'Case Project '!$J$6</definedName>
    <definedName name="solver_lhs5" localSheetId="0" hidden="1">'Case Project '!$J$7:$J$12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'Case Project '!$B$19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el5" localSheetId="0" hidden="1">1</definedName>
    <definedName name="solver_rhs1" localSheetId="0" hidden="1">'Case Project '!$L$2:$L$3</definedName>
    <definedName name="solver_rhs2" localSheetId="0" hidden="1">'Case Project '!$L$4</definedName>
    <definedName name="solver_rhs3" localSheetId="0" hidden="1">'Case Project '!$L$5</definedName>
    <definedName name="solver_rhs4" localSheetId="0" hidden="1">'Case Project '!$L$6</definedName>
    <definedName name="solver_rhs5" localSheetId="0" hidden="1">'Case Project '!$L$7:$L$12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34" l="1"/>
  <c r="K15" i="34"/>
  <c r="P14" i="34"/>
  <c r="O14" i="34"/>
  <c r="N14" i="34"/>
  <c r="M14" i="34"/>
  <c r="L14" i="34"/>
  <c r="K14" i="34"/>
  <c r="K17" i="34" s="1"/>
  <c r="O16" i="33"/>
  <c r="P14" i="33"/>
  <c r="O14" i="33"/>
  <c r="N14" i="33"/>
  <c r="M14" i="33"/>
  <c r="L14" i="33"/>
  <c r="K14" i="33"/>
  <c r="K17" i="33" s="1"/>
  <c r="L4" i="23"/>
  <c r="J4" i="23"/>
  <c r="N5" i="23"/>
  <c r="J5" i="23"/>
  <c r="F18" i="23"/>
  <c r="B16" i="23"/>
  <c r="G16" i="23"/>
  <c r="F16" i="23"/>
  <c r="E16" i="23"/>
  <c r="D16" i="23"/>
  <c r="C16" i="23"/>
  <c r="J12" i="23"/>
  <c r="J11" i="23"/>
  <c r="J10" i="23"/>
  <c r="J9" i="23"/>
  <c r="J8" i="23"/>
  <c r="J7" i="23"/>
  <c r="L6" i="23"/>
  <c r="J6" i="23"/>
  <c r="L5" i="23"/>
  <c r="J3" i="23"/>
  <c r="J2" i="23"/>
  <c r="K15" i="33" l="1"/>
  <c r="N6" i="23"/>
  <c r="B17" i="23"/>
  <c r="B19" i="23"/>
</calcChain>
</file>

<file path=xl/sharedStrings.xml><?xml version="1.0" encoding="utf-8"?>
<sst xmlns="http://schemas.openxmlformats.org/spreadsheetml/2006/main" count="343" uniqueCount="87">
  <si>
    <t>Constraints</t>
  </si>
  <si>
    <t>&lt;=</t>
  </si>
  <si>
    <t>sign</t>
  </si>
  <si>
    <t>&gt;=</t>
  </si>
  <si>
    <t>Cost</t>
  </si>
  <si>
    <t>=</t>
  </si>
  <si>
    <t>Capacity</t>
  </si>
  <si>
    <t>LHS</t>
  </si>
  <si>
    <t>RHS</t>
  </si>
  <si>
    <t>Microsoft Excel 16.0 Sensitivity Report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</si>
  <si>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</si>
  <si>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</si>
  <si>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</si>
  <si>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</si>
  <si>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</si>
  <si>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</si>
  <si>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</si>
  <si>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</si>
  <si>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</si>
  <si>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</si>
  <si>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</si>
  <si>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</si>
  <si>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</si>
  <si>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</si>
  <si>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</si>
  <si>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$B$15</t>
  </si>
  <si>
    <t>Categories</t>
  </si>
  <si>
    <t>Env Capacity</t>
  </si>
  <si>
    <t>Transport</t>
  </si>
  <si>
    <t>Entity</t>
  </si>
  <si>
    <t>Supplier A</t>
  </si>
  <si>
    <t>Rail</t>
  </si>
  <si>
    <t>Kedge</t>
  </si>
  <si>
    <t>Truck</t>
  </si>
  <si>
    <t>Supplier B</t>
  </si>
  <si>
    <t>Supplier C</t>
  </si>
  <si>
    <t>Partner</t>
  </si>
  <si>
    <t>Supplier D</t>
  </si>
  <si>
    <t>Supplier E</t>
  </si>
  <si>
    <t>Env. Capacity</t>
  </si>
  <si>
    <t>Supplier F</t>
  </si>
  <si>
    <t>A</t>
  </si>
  <si>
    <t>B</t>
  </si>
  <si>
    <t>C</t>
  </si>
  <si>
    <t>D</t>
  </si>
  <si>
    <t>E</t>
  </si>
  <si>
    <t>F</t>
  </si>
  <si>
    <t>Quantities</t>
  </si>
  <si>
    <t>Subtotal</t>
  </si>
  <si>
    <t>Min Cost</t>
  </si>
  <si>
    <t>Average</t>
  </si>
  <si>
    <t>Quantities Kedge</t>
  </si>
  <si>
    <t>$C$15</t>
  </si>
  <si>
    <t>$D$15</t>
  </si>
  <si>
    <t>Quantities Partner</t>
  </si>
  <si>
    <t>$E$15</t>
  </si>
  <si>
    <t>$F$15</t>
  </si>
  <si>
    <t>$G$15</t>
  </si>
  <si>
    <t>$J$2</t>
  </si>
  <si>
    <t>Truck LHS</t>
  </si>
  <si>
    <t>$J$3</t>
  </si>
  <si>
    <t>Rail LHS</t>
  </si>
  <si>
    <t>$J$4</t>
  </si>
  <si>
    <t>Kedge LHS</t>
  </si>
  <si>
    <t>$J$5</t>
  </si>
  <si>
    <t>$J$6</t>
  </si>
  <si>
    <t>Env. Capacity LHS</t>
  </si>
  <si>
    <t>$J$7</t>
  </si>
  <si>
    <t>Capacity LHS</t>
  </si>
  <si>
    <t>$J$8</t>
  </si>
  <si>
    <t>A LHS</t>
  </si>
  <si>
    <t>$J$9</t>
  </si>
  <si>
    <t>B LHS</t>
  </si>
  <si>
    <t>$J$10</t>
  </si>
  <si>
    <t>C LHS</t>
  </si>
  <si>
    <t>$J$11</t>
  </si>
  <si>
    <t>D LHS</t>
  </si>
  <si>
    <t>$J$12</t>
  </si>
  <si>
    <t>E LHS</t>
  </si>
  <si>
    <t>F LHS</t>
  </si>
  <si>
    <t>Worksheet: [BA Case_LP.xlsx]Case Project Real ;)</t>
  </si>
  <si>
    <t xml:space="preserve">Kedge </t>
  </si>
  <si>
    <t>Report Created: 08/02/2024 03:20:27 p. m.</t>
  </si>
  <si>
    <t xml:space="preserve">Worksheet: [BA Case_LP.xlsx]Case Project </t>
  </si>
  <si>
    <t>Report Created: 08/02/2024 03:22:35 p. m.</t>
  </si>
  <si>
    <t>Report Created: 08/02/2024 03:24:37 p. m.</t>
  </si>
  <si>
    <t>Kedge 45% / Partner 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</si>
</sst>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.00_-;\-&quot;S/&quot;\ * #,##0.00_-;_-&quot;S/&quot;\ * &quot;-&quot;??_-;_-@_-"/>
    <numFmt numFmtId="165" formatCode="_-[$€-2]\ * #,##0.00_-;\-[$€-2]\ * #,##0.00_-;_-[$€-2]\ 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6" xfId="0" applyFill="1" applyBorder="1"/>
    <xf numFmtId="0" fontId="0" fillId="2" borderId="1" xfId="0" applyFill="1" applyBorder="1"/>
    <xf numFmtId="165" fontId="0" fillId="2" borderId="1" xfId="1" applyNumberFormat="1" applyFont="1" applyFill="1" applyBorder="1"/>
    <xf numFmtId="165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2" fillId="5" borderId="2" xfId="0" applyFont="1" applyFill="1" applyBorder="1"/>
    <xf numFmtId="165" fontId="0" fillId="5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DA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944CC1-3C17-1E47-8891-A152F1A8F545}">
  <we:reference id="026e7b2b-fa4d-4fe0-bf3b-b965f6f25bee" version="1.0.0.73" store="EXCatalog" storeType="EXCatalog"/>
  <we:alternateReferences>
    <we:reference id="WA200000565" version="1.0.0.7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5451-B87A-49D6-AA9C-D9647E1D870D}">
  <dimension ref="A1:O24"/>
  <sheetViews>
    <sheetView tabSelected="1" zoomScale="82" zoomScaleNormal="72" workbookViewId="0">
      <selection activeCell="O5" sqref="O5"/>
    </sheetView>
  </sheetViews>
  <sheetFormatPr defaultColWidth="11.25" defaultRowHeight="15.5" x14ac:dyDescent="0.35"/>
  <cols>
    <col min="1" max="1" width="15.33203125" bestFit="1" customWidth="1"/>
    <col min="2" max="2" width="17.75" customWidth="1"/>
    <col min="3" max="7" width="14.4140625" customWidth="1"/>
    <col min="9" max="9" width="14.25" bestFit="1" customWidth="1"/>
  </cols>
  <sheetData>
    <row r="1" spans="1:15" x14ac:dyDescent="0.35">
      <c r="A1" s="21" t="s">
        <v>26</v>
      </c>
      <c r="B1" s="21" t="s">
        <v>23</v>
      </c>
      <c r="C1" s="21" t="s">
        <v>6</v>
      </c>
      <c r="D1" s="21" t="s">
        <v>27</v>
      </c>
      <c r="E1" s="21" t="s">
        <v>28</v>
      </c>
      <c r="F1" s="21" t="s">
        <v>29</v>
      </c>
      <c r="I1" s="7" t="s">
        <v>0</v>
      </c>
      <c r="J1" s="7" t="s">
        <v>7</v>
      </c>
      <c r="K1" s="7" t="s">
        <v>2</v>
      </c>
      <c r="L1" s="7" t="s">
        <v>8</v>
      </c>
    </row>
    <row r="2" spans="1:15" x14ac:dyDescent="0.35">
      <c r="A2" s="21" t="s">
        <v>30</v>
      </c>
      <c r="B2" s="16">
        <v>49.5</v>
      </c>
      <c r="C2" s="15">
        <v>300</v>
      </c>
      <c r="D2" s="15">
        <v>15</v>
      </c>
      <c r="E2" s="15" t="s">
        <v>31</v>
      </c>
      <c r="F2" s="15" t="s">
        <v>32</v>
      </c>
      <c r="I2" s="1" t="s">
        <v>33</v>
      </c>
      <c r="J2" s="1">
        <f>C15+E15+F15</f>
        <v>1440</v>
      </c>
      <c r="K2" s="4" t="s">
        <v>1</v>
      </c>
      <c r="L2" s="15">
        <v>1440</v>
      </c>
    </row>
    <row r="3" spans="1:15" x14ac:dyDescent="0.35">
      <c r="A3" s="21" t="s">
        <v>34</v>
      </c>
      <c r="B3" s="16">
        <v>50</v>
      </c>
      <c r="C3" s="15">
        <v>600</v>
      </c>
      <c r="D3" s="15">
        <v>16</v>
      </c>
      <c r="E3" s="15" t="s">
        <v>33</v>
      </c>
      <c r="F3" s="15" t="s">
        <v>32</v>
      </c>
      <c r="I3" s="2" t="s">
        <v>31</v>
      </c>
      <c r="J3" s="2">
        <f>B15+D15+G15</f>
        <v>1010</v>
      </c>
      <c r="K3" s="7" t="s">
        <v>1</v>
      </c>
      <c r="L3" s="19">
        <v>1200</v>
      </c>
    </row>
    <row r="4" spans="1:15" x14ac:dyDescent="0.35">
      <c r="A4" s="21" t="s">
        <v>35</v>
      </c>
      <c r="B4" s="16">
        <v>61</v>
      </c>
      <c r="C4" s="15">
        <v>510</v>
      </c>
      <c r="D4" s="15">
        <v>18</v>
      </c>
      <c r="E4" s="15" t="s">
        <v>31</v>
      </c>
      <c r="F4" s="15" t="s">
        <v>36</v>
      </c>
      <c r="I4" s="1" t="s">
        <v>32</v>
      </c>
      <c r="J4" s="1">
        <f>B15+C15+E15</f>
        <v>1225</v>
      </c>
      <c r="K4" s="4" t="s">
        <v>3</v>
      </c>
      <c r="L4" s="15">
        <f>SUM(B15:G15)*O4</f>
        <v>1225</v>
      </c>
      <c r="N4">
        <v>2450</v>
      </c>
      <c r="O4" s="9">
        <v>0.5</v>
      </c>
    </row>
    <row r="5" spans="1:15" x14ac:dyDescent="0.35">
      <c r="A5" s="21" t="s">
        <v>37</v>
      </c>
      <c r="B5" s="16">
        <v>63.5</v>
      </c>
      <c r="C5" s="15">
        <v>655</v>
      </c>
      <c r="D5" s="15">
        <v>20</v>
      </c>
      <c r="E5" s="15" t="s">
        <v>33</v>
      </c>
      <c r="F5" s="15" t="s">
        <v>32</v>
      </c>
      <c r="I5" s="1" t="s">
        <v>39</v>
      </c>
      <c r="J5" s="1">
        <f>B12*B15+C12*C15+D12*D15+E12*E15+F12*F15+G12*G15</f>
        <v>46550</v>
      </c>
      <c r="K5" s="4" t="s">
        <v>3</v>
      </c>
      <c r="L5" s="15">
        <f>19*SUM(B15:G15)</f>
        <v>46550</v>
      </c>
      <c r="M5" t="s">
        <v>81</v>
      </c>
      <c r="N5">
        <f>N4*O4</f>
        <v>1225</v>
      </c>
    </row>
    <row r="6" spans="1:15" x14ac:dyDescent="0.35">
      <c r="A6" s="21" t="s">
        <v>38</v>
      </c>
      <c r="B6" s="16">
        <v>66.5</v>
      </c>
      <c r="C6" s="15">
        <v>575</v>
      </c>
      <c r="D6" s="15">
        <v>21</v>
      </c>
      <c r="E6" s="15" t="s">
        <v>33</v>
      </c>
      <c r="F6" s="15" t="s">
        <v>36</v>
      </c>
      <c r="I6" s="1" t="s">
        <v>6</v>
      </c>
      <c r="J6" s="1">
        <f>SUM(B15:G15)</f>
        <v>2450</v>
      </c>
      <c r="K6" s="4" t="s">
        <v>5</v>
      </c>
      <c r="L6" s="15">
        <f>2.45*1000</f>
        <v>2450</v>
      </c>
      <c r="M6" t="s">
        <v>36</v>
      </c>
      <c r="N6">
        <f>N4-N5</f>
        <v>1225</v>
      </c>
    </row>
    <row r="7" spans="1:15" x14ac:dyDescent="0.35">
      <c r="A7" s="21" t="s">
        <v>40</v>
      </c>
      <c r="B7" s="16">
        <v>72.5</v>
      </c>
      <c r="C7" s="15">
        <v>450</v>
      </c>
      <c r="D7" s="15">
        <v>23</v>
      </c>
      <c r="E7" s="15" t="s">
        <v>31</v>
      </c>
      <c r="F7" s="15" t="s">
        <v>36</v>
      </c>
      <c r="I7" s="1" t="s">
        <v>41</v>
      </c>
      <c r="J7" s="1">
        <f>B15</f>
        <v>300</v>
      </c>
      <c r="K7" s="1" t="s">
        <v>1</v>
      </c>
      <c r="L7" s="18">
        <v>300</v>
      </c>
    </row>
    <row r="8" spans="1:15" x14ac:dyDescent="0.35">
      <c r="A8" s="5"/>
      <c r="I8" s="1" t="s">
        <v>42</v>
      </c>
      <c r="J8" s="1">
        <f>C15</f>
        <v>573.75</v>
      </c>
      <c r="K8" s="1" t="s">
        <v>1</v>
      </c>
      <c r="L8" s="18">
        <v>600</v>
      </c>
    </row>
    <row r="9" spans="1:15" x14ac:dyDescent="0.35">
      <c r="A9" s="20" t="s">
        <v>26</v>
      </c>
      <c r="B9" s="20" t="s">
        <v>30</v>
      </c>
      <c r="C9" s="20" t="s">
        <v>34</v>
      </c>
      <c r="D9" s="20" t="s">
        <v>35</v>
      </c>
      <c r="E9" s="20" t="s">
        <v>37</v>
      </c>
      <c r="F9" s="20" t="s">
        <v>38</v>
      </c>
      <c r="G9" s="20" t="s">
        <v>40</v>
      </c>
      <c r="I9" s="1" t="s">
        <v>43</v>
      </c>
      <c r="J9" s="1">
        <f>D15</f>
        <v>260</v>
      </c>
      <c r="K9" s="1" t="s">
        <v>1</v>
      </c>
      <c r="L9" s="18">
        <v>510</v>
      </c>
    </row>
    <row r="10" spans="1:15" x14ac:dyDescent="0.35">
      <c r="A10" s="20" t="s">
        <v>23</v>
      </c>
      <c r="B10" s="17">
        <v>49.5</v>
      </c>
      <c r="C10" s="17">
        <v>50</v>
      </c>
      <c r="D10" s="17">
        <v>61</v>
      </c>
      <c r="E10" s="17">
        <v>63.5</v>
      </c>
      <c r="F10" s="17">
        <v>66.5</v>
      </c>
      <c r="G10" s="17">
        <v>72.5</v>
      </c>
      <c r="I10" s="1" t="s">
        <v>44</v>
      </c>
      <c r="J10" s="1">
        <f>E15</f>
        <v>351.25</v>
      </c>
      <c r="K10" s="1" t="s">
        <v>1</v>
      </c>
      <c r="L10" s="18">
        <v>655</v>
      </c>
    </row>
    <row r="11" spans="1:15" x14ac:dyDescent="0.35">
      <c r="A11" s="20" t="s">
        <v>6</v>
      </c>
      <c r="B11" s="18">
        <v>300</v>
      </c>
      <c r="C11" s="18">
        <v>600</v>
      </c>
      <c r="D11" s="18">
        <v>510</v>
      </c>
      <c r="E11" s="18">
        <v>655</v>
      </c>
      <c r="F11" s="18">
        <v>575</v>
      </c>
      <c r="G11" s="18">
        <v>450</v>
      </c>
      <c r="I11" s="1" t="s">
        <v>45</v>
      </c>
      <c r="J11" s="1">
        <f>F15</f>
        <v>515</v>
      </c>
      <c r="K11" s="1" t="s">
        <v>1</v>
      </c>
      <c r="L11" s="18">
        <v>575</v>
      </c>
    </row>
    <row r="12" spans="1:15" x14ac:dyDescent="0.35">
      <c r="A12" s="20" t="s">
        <v>27</v>
      </c>
      <c r="B12" s="18">
        <v>15</v>
      </c>
      <c r="C12" s="18">
        <v>16</v>
      </c>
      <c r="D12" s="18">
        <v>18</v>
      </c>
      <c r="E12" s="18">
        <v>20</v>
      </c>
      <c r="F12" s="18">
        <v>21</v>
      </c>
      <c r="G12" s="18">
        <v>23</v>
      </c>
      <c r="I12" s="1" t="s">
        <v>46</v>
      </c>
      <c r="J12" s="1">
        <f>G15</f>
        <v>450</v>
      </c>
      <c r="K12" s="1" t="s">
        <v>1</v>
      </c>
      <c r="L12" s="18">
        <v>450</v>
      </c>
    </row>
    <row r="13" spans="1:15" x14ac:dyDescent="0.35">
      <c r="A13" s="20" t="s">
        <v>28</v>
      </c>
      <c r="B13" s="18" t="s">
        <v>31</v>
      </c>
      <c r="C13" s="18" t="s">
        <v>33</v>
      </c>
      <c r="D13" s="18" t="s">
        <v>31</v>
      </c>
      <c r="E13" s="18" t="s">
        <v>33</v>
      </c>
      <c r="F13" s="18" t="s">
        <v>33</v>
      </c>
      <c r="G13" s="18" t="s">
        <v>31</v>
      </c>
    </row>
    <row r="14" spans="1:15" x14ac:dyDescent="0.35">
      <c r="A14" s="20" t="s">
        <v>29</v>
      </c>
      <c r="B14" s="18" t="s">
        <v>32</v>
      </c>
      <c r="C14" s="18" t="s">
        <v>32</v>
      </c>
      <c r="D14" s="18" t="s">
        <v>36</v>
      </c>
      <c r="E14" s="18" t="s">
        <v>32</v>
      </c>
      <c r="F14" s="18" t="s">
        <v>36</v>
      </c>
      <c r="G14" s="18" t="s">
        <v>36</v>
      </c>
    </row>
    <row r="15" spans="1:15" x14ac:dyDescent="0.35">
      <c r="A15" s="20" t="s">
        <v>47</v>
      </c>
      <c r="B15" s="1">
        <v>300</v>
      </c>
      <c r="C15" s="1">
        <v>573.75</v>
      </c>
      <c r="D15" s="1">
        <v>260</v>
      </c>
      <c r="E15" s="1">
        <v>351.25</v>
      </c>
      <c r="F15" s="1">
        <v>515</v>
      </c>
      <c r="G15" s="1">
        <v>450</v>
      </c>
    </row>
    <row r="16" spans="1:15" x14ac:dyDescent="0.35">
      <c r="A16" s="20" t="s">
        <v>48</v>
      </c>
      <c r="B16" s="8">
        <f>B15*B10</f>
        <v>14850</v>
      </c>
      <c r="C16" s="8">
        <f t="shared" ref="C16:G16" si="0">C15*C10</f>
        <v>28687.5</v>
      </c>
      <c r="D16" s="8">
        <f t="shared" si="0"/>
        <v>15860</v>
      </c>
      <c r="E16" s="8">
        <f t="shared" si="0"/>
        <v>22304.375</v>
      </c>
      <c r="F16" s="8">
        <f t="shared" si="0"/>
        <v>34247.5</v>
      </c>
      <c r="G16" s="8">
        <f t="shared" si="0"/>
        <v>32625</v>
      </c>
    </row>
    <row r="17" spans="1:6" x14ac:dyDescent="0.35">
      <c r="A17" s="6" t="s">
        <v>50</v>
      </c>
      <c r="B17" s="8">
        <f>AVERAGE(B16:G16)</f>
        <v>24762.395833333332</v>
      </c>
    </row>
    <row r="18" spans="1:6" x14ac:dyDescent="0.35">
      <c r="F18">
        <f>SUM(B15:G15)</f>
        <v>2450</v>
      </c>
    </row>
    <row r="19" spans="1:6" x14ac:dyDescent="0.35">
      <c r="A19" s="6" t="s">
        <v>49</v>
      </c>
      <c r="B19" s="8">
        <f>SUM(B16:G16)</f>
        <v>148574.375</v>
      </c>
    </row>
    <row r="24" spans="1:6" x14ac:dyDescent="0.35">
      <c r="A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A6DB-41E8-4DEB-9953-50BD5A030B98}">
  <dimension ref="A1:R29"/>
  <sheetViews>
    <sheetView showGridLines="0" topLeftCell="A7" workbookViewId="0">
      <selection activeCell="M27" sqref="M27"/>
    </sheetView>
  </sheetViews>
  <sheetFormatPr defaultRowHeight="15.5" x14ac:dyDescent="0.35"/>
  <cols>
    <col min="1" max="1" width="2.08203125" customWidth="1"/>
    <col min="2" max="2" width="6.08203125" bestFit="1" customWidth="1"/>
    <col min="3" max="3" width="15.9140625" bestFit="1" customWidth="1"/>
    <col min="4" max="4" width="6.83203125" bestFit="1" customWidth="1"/>
    <col min="5" max="5" width="8.25" bestFit="1" customWidth="1"/>
    <col min="6" max="6" width="10" bestFit="1" customWidth="1"/>
    <col min="7" max="8" width="9.33203125" bestFit="1" customWidth="1"/>
  </cols>
  <sheetData>
    <row r="1" spans="1:8" x14ac:dyDescent="0.35">
      <c r="A1" s="3" t="s">
        <v>9</v>
      </c>
    </row>
    <row r="2" spans="1:8" x14ac:dyDescent="0.35">
      <c r="A2" s="3" t="s">
        <v>80</v>
      </c>
    </row>
    <row r="3" spans="1:8" x14ac:dyDescent="0.35">
      <c r="A3" s="3" t="s">
        <v>82</v>
      </c>
    </row>
    <row r="6" spans="1:8" ht="16" thickBot="1" x14ac:dyDescent="0.4">
      <c r="A6" t="s">
        <v>10</v>
      </c>
    </row>
    <row r="7" spans="1:8" x14ac:dyDescent="0.35">
      <c r="B7" s="12"/>
      <c r="C7" s="12"/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14</v>
      </c>
    </row>
    <row r="8" spans="1:8" ht="16" thickBot="1" x14ac:dyDescent="0.4">
      <c r="B8" s="13" t="s">
        <v>15</v>
      </c>
      <c r="C8" s="13" t="s">
        <v>16</v>
      </c>
      <c r="D8" s="13" t="s">
        <v>17</v>
      </c>
      <c r="E8" s="13" t="s">
        <v>4</v>
      </c>
      <c r="F8" s="13" t="s">
        <v>18</v>
      </c>
      <c r="G8" s="13" t="s">
        <v>19</v>
      </c>
      <c r="H8" s="13" t="s">
        <v>20</v>
      </c>
    </row>
    <row r="9" spans="1:8" x14ac:dyDescent="0.35">
      <c r="B9" s="10" t="s">
        <v>25</v>
      </c>
      <c r="C9" s="10" t="s">
        <v>51</v>
      </c>
      <c r="D9" s="10">
        <v>300</v>
      </c>
      <c r="E9" s="10">
        <v>0</v>
      </c>
      <c r="F9" s="10">
        <v>49.5</v>
      </c>
      <c r="G9" s="10">
        <v>1.7499999999999574</v>
      </c>
      <c r="H9" s="10">
        <v>1E+30</v>
      </c>
    </row>
    <row r="10" spans="1:8" x14ac:dyDescent="0.35">
      <c r="B10" s="10" t="s">
        <v>52</v>
      </c>
      <c r="C10" s="10" t="s">
        <v>51</v>
      </c>
      <c r="D10" s="10">
        <v>573.75</v>
      </c>
      <c r="E10" s="10">
        <v>0</v>
      </c>
      <c r="F10" s="10">
        <v>50</v>
      </c>
      <c r="G10" s="10">
        <v>4.3000000000000682</v>
      </c>
      <c r="H10" s="10">
        <v>3.4999999999999156</v>
      </c>
    </row>
    <row r="11" spans="1:8" x14ac:dyDescent="0.35">
      <c r="B11" s="10" t="s">
        <v>53</v>
      </c>
      <c r="C11" s="10" t="s">
        <v>54</v>
      </c>
      <c r="D11" s="10">
        <v>260</v>
      </c>
      <c r="E11" s="10">
        <v>0</v>
      </c>
      <c r="F11" s="10">
        <v>61</v>
      </c>
      <c r="G11" s="10">
        <v>1E+30</v>
      </c>
      <c r="H11" s="10">
        <v>1.7499999999999574</v>
      </c>
    </row>
    <row r="12" spans="1:8" x14ac:dyDescent="0.35">
      <c r="B12" s="10" t="s">
        <v>55</v>
      </c>
      <c r="C12" s="10" t="s">
        <v>51</v>
      </c>
      <c r="D12" s="10">
        <v>351.25</v>
      </c>
      <c r="E12" s="10">
        <v>0</v>
      </c>
      <c r="F12" s="10">
        <v>63.5</v>
      </c>
      <c r="G12" s="10">
        <v>1E+30</v>
      </c>
      <c r="H12" s="10">
        <v>3.4999999999999134</v>
      </c>
    </row>
    <row r="13" spans="1:8" x14ac:dyDescent="0.35">
      <c r="B13" s="10" t="s">
        <v>56</v>
      </c>
      <c r="C13" s="10" t="s">
        <v>54</v>
      </c>
      <c r="D13" s="10">
        <v>515</v>
      </c>
      <c r="E13" s="10">
        <v>0</v>
      </c>
      <c r="F13" s="10">
        <v>66.5</v>
      </c>
      <c r="G13" s="10">
        <v>1.7499999999999574</v>
      </c>
      <c r="H13" s="10">
        <v>1E+30</v>
      </c>
    </row>
    <row r="14" spans="1:8" ht="16" thickBot="1" x14ac:dyDescent="0.4">
      <c r="B14" s="11" t="s">
        <v>57</v>
      </c>
      <c r="C14" s="11" t="s">
        <v>54</v>
      </c>
      <c r="D14" s="11">
        <v>450</v>
      </c>
      <c r="E14" s="11">
        <v>0</v>
      </c>
      <c r="F14" s="11">
        <v>72.5</v>
      </c>
      <c r="G14" s="11">
        <v>5.3750000000000853</v>
      </c>
      <c r="H14" s="11">
        <v>1E+30</v>
      </c>
    </row>
    <row r="16" spans="1:8" ht="16" thickBot="1" x14ac:dyDescent="0.4">
      <c r="A16" t="s">
        <v>0</v>
      </c>
    </row>
    <row r="17" spans="2:18" x14ac:dyDescent="0.35">
      <c r="B17" s="12"/>
      <c r="C17" s="12"/>
      <c r="D17" s="12" t="s">
        <v>11</v>
      </c>
      <c r="E17" s="12" t="s">
        <v>21</v>
      </c>
      <c r="F17" s="12" t="s">
        <v>22</v>
      </c>
      <c r="G17" s="12" t="s">
        <v>14</v>
      </c>
      <c r="H17" s="12" t="s">
        <v>14</v>
      </c>
      <c r="J17" s="3"/>
      <c r="L17" s="12"/>
      <c r="M17" s="12"/>
      <c r="N17" s="12" t="s">
        <v>11</v>
      </c>
      <c r="O17" s="12" t="s">
        <v>21</v>
      </c>
      <c r="P17" s="12" t="s">
        <v>22</v>
      </c>
      <c r="Q17" s="12" t="s">
        <v>14</v>
      </c>
      <c r="R17" s="12" t="s">
        <v>14</v>
      </c>
    </row>
    <row r="18" spans="2:18" ht="16" thickBot="1" x14ac:dyDescent="0.4">
      <c r="B18" s="13" t="s">
        <v>15</v>
      </c>
      <c r="C18" s="13" t="s">
        <v>16</v>
      </c>
      <c r="D18" s="13" t="s">
        <v>17</v>
      </c>
      <c r="E18" s="13" t="s">
        <v>23</v>
      </c>
      <c r="F18" s="13" t="s">
        <v>24</v>
      </c>
      <c r="G18" s="13" t="s">
        <v>19</v>
      </c>
      <c r="H18" s="13" t="s">
        <v>20</v>
      </c>
      <c r="L18" s="13" t="s">
        <v>15</v>
      </c>
      <c r="M18" s="13" t="s">
        <v>16</v>
      </c>
      <c r="N18" s="13" t="s">
        <v>17</v>
      </c>
      <c r="O18" s="13" t="s">
        <v>23</v>
      </c>
      <c r="P18" s="13" t="s">
        <v>24</v>
      </c>
      <c r="Q18" s="13" t="s">
        <v>19</v>
      </c>
      <c r="R18" s="13" t="s">
        <v>20</v>
      </c>
    </row>
    <row r="19" spans="2:18" x14ac:dyDescent="0.35">
      <c r="B19" s="10" t="s">
        <v>58</v>
      </c>
      <c r="C19" s="10" t="s">
        <v>59</v>
      </c>
      <c r="D19" s="10">
        <v>1440</v>
      </c>
      <c r="E19" s="10">
        <v>-4.625</v>
      </c>
      <c r="F19" s="10">
        <v>1440</v>
      </c>
      <c r="G19" s="10">
        <v>35</v>
      </c>
      <c r="H19" s="10">
        <v>190</v>
      </c>
      <c r="L19" s="10" t="s">
        <v>64</v>
      </c>
      <c r="M19" s="10" t="s">
        <v>66</v>
      </c>
      <c r="N19" s="10">
        <v>46550</v>
      </c>
      <c r="O19" s="10">
        <v>3.3750000000000071</v>
      </c>
      <c r="P19" s="10">
        <v>0</v>
      </c>
      <c r="Q19" s="10">
        <v>1215.0000000000002</v>
      </c>
      <c r="R19" s="10">
        <v>105.00000000000003</v>
      </c>
    </row>
    <row r="20" spans="2:18" x14ac:dyDescent="0.35">
      <c r="B20" s="10" t="s">
        <v>60</v>
      </c>
      <c r="C20" s="10" t="s">
        <v>61</v>
      </c>
      <c r="D20" s="10">
        <v>1010</v>
      </c>
      <c r="E20" s="10">
        <v>0</v>
      </c>
      <c r="F20" s="10">
        <v>1200</v>
      </c>
      <c r="G20" s="10">
        <v>1E+30</v>
      </c>
      <c r="H20" s="10">
        <v>190</v>
      </c>
      <c r="L20" s="10" t="s">
        <v>65</v>
      </c>
      <c r="M20" s="10" t="s">
        <v>68</v>
      </c>
      <c r="N20" s="10">
        <v>2450</v>
      </c>
      <c r="O20" s="14">
        <v>64.5625</v>
      </c>
      <c r="P20" s="10">
        <v>2450</v>
      </c>
      <c r="Q20" s="10">
        <v>190</v>
      </c>
      <c r="R20" s="10">
        <v>70</v>
      </c>
    </row>
    <row r="21" spans="2:18" x14ac:dyDescent="0.35">
      <c r="B21" s="10" t="s">
        <v>62</v>
      </c>
      <c r="C21" s="10" t="s">
        <v>63</v>
      </c>
      <c r="D21" s="10">
        <v>1225</v>
      </c>
      <c r="E21" s="10">
        <v>0.37500000000002132</v>
      </c>
      <c r="F21" s="10">
        <v>0</v>
      </c>
      <c r="G21" s="10">
        <v>243</v>
      </c>
      <c r="H21" s="10">
        <v>60</v>
      </c>
    </row>
    <row r="22" spans="2:18" x14ac:dyDescent="0.35">
      <c r="B22" s="10" t="s">
        <v>64</v>
      </c>
      <c r="C22" s="10" t="s">
        <v>66</v>
      </c>
      <c r="D22" s="10">
        <v>46550</v>
      </c>
      <c r="E22" s="10">
        <v>3.3750000000000071</v>
      </c>
      <c r="F22" s="10">
        <v>0</v>
      </c>
      <c r="G22" s="10">
        <v>1215.0000000000002</v>
      </c>
      <c r="H22" s="10">
        <v>105.00000000000003</v>
      </c>
    </row>
    <row r="23" spans="2:18" x14ac:dyDescent="0.35">
      <c r="B23" s="10" t="s">
        <v>65</v>
      </c>
      <c r="C23" s="10" t="s">
        <v>68</v>
      </c>
      <c r="D23" s="10">
        <v>2450</v>
      </c>
      <c r="E23" s="10">
        <v>64.5625</v>
      </c>
      <c r="F23" s="10">
        <v>2450</v>
      </c>
      <c r="G23" s="10">
        <v>190</v>
      </c>
      <c r="H23" s="10">
        <v>70</v>
      </c>
    </row>
    <row r="24" spans="2:18" x14ac:dyDescent="0.35">
      <c r="B24" s="10" t="s">
        <v>67</v>
      </c>
      <c r="C24" s="10" t="s">
        <v>70</v>
      </c>
      <c r="D24" s="10">
        <v>300</v>
      </c>
      <c r="E24" s="10">
        <v>-1.7499999999999574</v>
      </c>
      <c r="F24" s="10">
        <v>300</v>
      </c>
      <c r="G24" s="10">
        <v>60</v>
      </c>
      <c r="H24" s="10">
        <v>52.500000000000014</v>
      </c>
    </row>
    <row r="25" spans="2:18" x14ac:dyDescent="0.35">
      <c r="B25" s="10" t="s">
        <v>69</v>
      </c>
      <c r="C25" s="10" t="s">
        <v>72</v>
      </c>
      <c r="D25" s="10">
        <v>573.75</v>
      </c>
      <c r="E25" s="10">
        <v>0</v>
      </c>
      <c r="F25" s="10">
        <v>600</v>
      </c>
      <c r="G25" s="10">
        <v>1E+30</v>
      </c>
      <c r="H25" s="10">
        <v>26.25</v>
      </c>
    </row>
    <row r="26" spans="2:18" x14ac:dyDescent="0.35">
      <c r="B26" s="10" t="s">
        <v>71</v>
      </c>
      <c r="C26" s="10" t="s">
        <v>74</v>
      </c>
      <c r="D26" s="10">
        <v>260</v>
      </c>
      <c r="E26" s="10">
        <v>0</v>
      </c>
      <c r="F26" s="10">
        <v>510</v>
      </c>
      <c r="G26" s="10">
        <v>1E+30</v>
      </c>
      <c r="H26" s="10">
        <v>250</v>
      </c>
    </row>
    <row r="27" spans="2:18" x14ac:dyDescent="0.35">
      <c r="B27" s="10" t="s">
        <v>73</v>
      </c>
      <c r="C27" s="10" t="s">
        <v>76</v>
      </c>
      <c r="D27" s="10">
        <v>351.25</v>
      </c>
      <c r="E27" s="10">
        <v>0</v>
      </c>
      <c r="F27" s="10">
        <v>655</v>
      </c>
      <c r="G27" s="10">
        <v>1E+30</v>
      </c>
      <c r="H27" s="10">
        <v>303.75</v>
      </c>
    </row>
    <row r="28" spans="2:18" x14ac:dyDescent="0.35">
      <c r="B28" s="10" t="s">
        <v>75</v>
      </c>
      <c r="C28" s="10" t="s">
        <v>78</v>
      </c>
      <c r="D28" s="10">
        <v>515</v>
      </c>
      <c r="E28" s="10">
        <v>0</v>
      </c>
      <c r="F28" s="10">
        <v>575</v>
      </c>
      <c r="G28" s="10">
        <v>1E+30</v>
      </c>
      <c r="H28" s="10">
        <v>60</v>
      </c>
    </row>
    <row r="29" spans="2:18" ht="16" thickBot="1" x14ac:dyDescent="0.4">
      <c r="B29" s="11" t="s">
        <v>77</v>
      </c>
      <c r="C29" s="11" t="s">
        <v>79</v>
      </c>
      <c r="D29" s="11">
        <v>450</v>
      </c>
      <c r="E29" s="11">
        <v>-5.3750000000000853</v>
      </c>
      <c r="F29" s="11">
        <v>450</v>
      </c>
      <c r="G29" s="11">
        <v>21</v>
      </c>
      <c r="H29" s="11">
        <v>243.00000000000009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1670-08CC-4CCA-9E98-0DFD4C6AF71E}">
  <dimension ref="A1:P29"/>
  <sheetViews>
    <sheetView showGridLines="0" workbookViewId="0">
      <selection activeCell="M23" sqref="M23"/>
    </sheetView>
  </sheetViews>
  <sheetFormatPr defaultRowHeight="15.5" x14ac:dyDescent="0.35"/>
  <cols>
    <col min="1" max="1" width="2.08203125" customWidth="1"/>
    <col min="2" max="2" width="6.08203125" bestFit="1" customWidth="1"/>
    <col min="3" max="3" width="15.9140625" bestFit="1" customWidth="1"/>
    <col min="4" max="4" width="7.83203125" bestFit="1" customWidth="1"/>
    <col min="5" max="5" width="8.83203125" bestFit="1" customWidth="1"/>
    <col min="6" max="6" width="10" bestFit="1" customWidth="1"/>
    <col min="7" max="8" width="11.83203125" bestFit="1" customWidth="1"/>
    <col min="10" max="10" width="12.83203125" customWidth="1"/>
    <col min="11" max="16" width="13.6640625" customWidth="1"/>
  </cols>
  <sheetData>
    <row r="1" spans="1:16" x14ac:dyDescent="0.35">
      <c r="A1" s="3" t="s">
        <v>9</v>
      </c>
    </row>
    <row r="2" spans="1:16" x14ac:dyDescent="0.35">
      <c r="A2" s="3" t="s">
        <v>83</v>
      </c>
    </row>
    <row r="3" spans="1:16" x14ac:dyDescent="0.35">
      <c r="A3" s="3" t="s">
        <v>84</v>
      </c>
    </row>
    <row r="6" spans="1:16" ht="16" thickBot="1" x14ac:dyDescent="0.4">
      <c r="A6" t="s">
        <v>10</v>
      </c>
      <c r="J6" s="3" t="s">
        <v>86</v>
      </c>
    </row>
    <row r="7" spans="1:16" x14ac:dyDescent="0.35">
      <c r="B7" s="12"/>
      <c r="C7" s="12"/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14</v>
      </c>
      <c r="J7" s="20" t="s">
        <v>26</v>
      </c>
      <c r="K7" s="20" t="s">
        <v>30</v>
      </c>
      <c r="L7" s="20" t="s">
        <v>34</v>
      </c>
      <c r="M7" s="20" t="s">
        <v>35</v>
      </c>
      <c r="N7" s="20" t="s">
        <v>37</v>
      </c>
      <c r="O7" s="20" t="s">
        <v>38</v>
      </c>
      <c r="P7" s="20" t="s">
        <v>40</v>
      </c>
    </row>
    <row r="8" spans="1:16" ht="16" thickBot="1" x14ac:dyDescent="0.4">
      <c r="B8" s="13" t="s">
        <v>15</v>
      </c>
      <c r="C8" s="13" t="s">
        <v>16</v>
      </c>
      <c r="D8" s="13" t="s">
        <v>17</v>
      </c>
      <c r="E8" s="13" t="s">
        <v>4</v>
      </c>
      <c r="F8" s="13" t="s">
        <v>18</v>
      </c>
      <c r="G8" s="13" t="s">
        <v>19</v>
      </c>
      <c r="H8" s="13" t="s">
        <v>20</v>
      </c>
      <c r="J8" s="20" t="s">
        <v>23</v>
      </c>
      <c r="K8" s="17">
        <v>49.5</v>
      </c>
      <c r="L8" s="17">
        <v>50</v>
      </c>
      <c r="M8" s="17">
        <v>61</v>
      </c>
      <c r="N8" s="17">
        <v>63.5</v>
      </c>
      <c r="O8" s="17">
        <v>66.5</v>
      </c>
      <c r="P8" s="17">
        <v>72.5</v>
      </c>
    </row>
    <row r="9" spans="1:16" x14ac:dyDescent="0.35">
      <c r="B9" s="10" t="s">
        <v>25</v>
      </c>
      <c r="C9" s="10" t="s">
        <v>51</v>
      </c>
      <c r="D9" s="10">
        <v>300</v>
      </c>
      <c r="E9" s="10">
        <v>0</v>
      </c>
      <c r="F9" s="10">
        <v>49.5</v>
      </c>
      <c r="G9" s="10">
        <v>1.7500000000000711</v>
      </c>
      <c r="H9" s="10">
        <v>1E+30</v>
      </c>
      <c r="J9" s="20" t="s">
        <v>6</v>
      </c>
      <c r="K9" s="18">
        <v>300</v>
      </c>
      <c r="L9" s="18">
        <v>600</v>
      </c>
      <c r="M9" s="18">
        <v>510</v>
      </c>
      <c r="N9" s="18">
        <v>655</v>
      </c>
      <c r="O9" s="18">
        <v>575</v>
      </c>
      <c r="P9" s="18">
        <v>450</v>
      </c>
    </row>
    <row r="10" spans="1:16" x14ac:dyDescent="0.35">
      <c r="B10" s="10" t="s">
        <v>52</v>
      </c>
      <c r="C10" s="10" t="s">
        <v>51</v>
      </c>
      <c r="D10" s="10">
        <v>543.125</v>
      </c>
      <c r="E10" s="10">
        <v>0</v>
      </c>
      <c r="F10" s="10">
        <v>50</v>
      </c>
      <c r="G10" s="10">
        <v>4.2999999999999572</v>
      </c>
      <c r="H10" s="10">
        <v>3.5000000000001465</v>
      </c>
      <c r="J10" s="20" t="s">
        <v>27</v>
      </c>
      <c r="K10" s="18">
        <v>15</v>
      </c>
      <c r="L10" s="18">
        <v>16</v>
      </c>
      <c r="M10" s="18">
        <v>18</v>
      </c>
      <c r="N10" s="18">
        <v>20</v>
      </c>
      <c r="O10" s="18">
        <v>21</v>
      </c>
      <c r="P10" s="18">
        <v>23</v>
      </c>
    </row>
    <row r="11" spans="1:16" x14ac:dyDescent="0.35">
      <c r="B11" s="10" t="s">
        <v>53</v>
      </c>
      <c r="C11" s="10" t="s">
        <v>54</v>
      </c>
      <c r="D11" s="10">
        <v>260</v>
      </c>
      <c r="E11" s="10">
        <v>0</v>
      </c>
      <c r="F11" s="10">
        <v>61</v>
      </c>
      <c r="G11" s="10">
        <v>1E+30</v>
      </c>
      <c r="H11" s="10">
        <v>1.7500000000000691</v>
      </c>
      <c r="J11" s="20" t="s">
        <v>28</v>
      </c>
      <c r="K11" s="18" t="s">
        <v>31</v>
      </c>
      <c r="L11" s="18" t="s">
        <v>33</v>
      </c>
      <c r="M11" s="18" t="s">
        <v>31</v>
      </c>
      <c r="N11" s="18" t="s">
        <v>33</v>
      </c>
      <c r="O11" s="18" t="s">
        <v>33</v>
      </c>
      <c r="P11" s="18" t="s">
        <v>31</v>
      </c>
    </row>
    <row r="12" spans="1:16" x14ac:dyDescent="0.35">
      <c r="B12" s="10" t="s">
        <v>55</v>
      </c>
      <c r="C12" s="10" t="s">
        <v>51</v>
      </c>
      <c r="D12" s="10">
        <v>504.37500000000011</v>
      </c>
      <c r="E12" s="10">
        <v>0</v>
      </c>
      <c r="F12" s="10">
        <v>63.5</v>
      </c>
      <c r="G12" s="10">
        <v>1E+30</v>
      </c>
      <c r="H12" s="10">
        <v>3.5000000000001328</v>
      </c>
      <c r="J12" s="20" t="s">
        <v>29</v>
      </c>
      <c r="K12" s="18" t="s">
        <v>32</v>
      </c>
      <c r="L12" s="18" t="s">
        <v>32</v>
      </c>
      <c r="M12" s="18" t="s">
        <v>36</v>
      </c>
      <c r="N12" s="18" t="s">
        <v>32</v>
      </c>
      <c r="O12" s="18" t="s">
        <v>36</v>
      </c>
      <c r="P12" s="18" t="s">
        <v>36</v>
      </c>
    </row>
    <row r="13" spans="1:16" x14ac:dyDescent="0.35">
      <c r="B13" s="10" t="s">
        <v>56</v>
      </c>
      <c r="C13" s="10" t="s">
        <v>54</v>
      </c>
      <c r="D13" s="10">
        <v>392.49999999999994</v>
      </c>
      <c r="E13" s="10">
        <v>0</v>
      </c>
      <c r="F13" s="10">
        <v>66.5</v>
      </c>
      <c r="G13" s="10">
        <v>1.7500000000000691</v>
      </c>
      <c r="H13" s="10">
        <v>1E+30</v>
      </c>
      <c r="J13" s="20" t="s">
        <v>47</v>
      </c>
      <c r="K13" s="1">
        <v>300</v>
      </c>
      <c r="L13" s="1">
        <v>543.125</v>
      </c>
      <c r="M13" s="1">
        <v>260</v>
      </c>
      <c r="N13" s="1">
        <v>504.37500000000011</v>
      </c>
      <c r="O13" s="1">
        <v>392.49999999999994</v>
      </c>
      <c r="P13" s="1">
        <v>450</v>
      </c>
    </row>
    <row r="14" spans="1:16" ht="16" thickBot="1" x14ac:dyDescent="0.4">
      <c r="B14" s="11" t="s">
        <v>57</v>
      </c>
      <c r="C14" s="11" t="s">
        <v>54</v>
      </c>
      <c r="D14" s="11">
        <v>450</v>
      </c>
      <c r="E14" s="11">
        <v>0</v>
      </c>
      <c r="F14" s="11">
        <v>72.5</v>
      </c>
      <c r="G14" s="11">
        <v>5.3749999999999432</v>
      </c>
      <c r="H14" s="11">
        <v>1E+30</v>
      </c>
      <c r="J14" s="20" t="s">
        <v>48</v>
      </c>
      <c r="K14" s="8">
        <f>K13*K8</f>
        <v>14850</v>
      </c>
      <c r="L14" s="8">
        <f t="shared" ref="L14:P14" si="0">L13*L8</f>
        <v>27156.25</v>
      </c>
      <c r="M14" s="8">
        <f t="shared" si="0"/>
        <v>15860</v>
      </c>
      <c r="N14" s="8">
        <f t="shared" si="0"/>
        <v>32027.812500000007</v>
      </c>
      <c r="O14" s="8">
        <f t="shared" si="0"/>
        <v>26101.249999999996</v>
      </c>
      <c r="P14" s="8">
        <f t="shared" si="0"/>
        <v>32625</v>
      </c>
    </row>
    <row r="15" spans="1:16" x14ac:dyDescent="0.35">
      <c r="J15" s="6" t="s">
        <v>50</v>
      </c>
      <c r="K15" s="8">
        <f>AVERAGE(K14:P14)</f>
        <v>24770.052083333332</v>
      </c>
    </row>
    <row r="16" spans="1:16" ht="16" thickBot="1" x14ac:dyDescent="0.4">
      <c r="A16" t="s">
        <v>0</v>
      </c>
      <c r="O16">
        <f>SUM(K13:P13)</f>
        <v>2450</v>
      </c>
    </row>
    <row r="17" spans="2:11" x14ac:dyDescent="0.35">
      <c r="B17" s="12"/>
      <c r="C17" s="12"/>
      <c r="D17" s="12" t="s">
        <v>11</v>
      </c>
      <c r="E17" s="12" t="s">
        <v>21</v>
      </c>
      <c r="F17" s="12" t="s">
        <v>22</v>
      </c>
      <c r="G17" s="12" t="s">
        <v>14</v>
      </c>
      <c r="H17" s="12" t="s">
        <v>14</v>
      </c>
      <c r="J17" s="22" t="s">
        <v>49</v>
      </c>
      <c r="K17" s="23">
        <f>SUM(K14:P14)</f>
        <v>148620.3125</v>
      </c>
    </row>
    <row r="18" spans="2:11" ht="16" thickBot="1" x14ac:dyDescent="0.4">
      <c r="B18" s="13" t="s">
        <v>15</v>
      </c>
      <c r="C18" s="13" t="s">
        <v>16</v>
      </c>
      <c r="D18" s="13" t="s">
        <v>17</v>
      </c>
      <c r="E18" s="13" t="s">
        <v>23</v>
      </c>
      <c r="F18" s="13" t="s">
        <v>24</v>
      </c>
      <c r="G18" s="13" t="s">
        <v>19</v>
      </c>
      <c r="H18" s="13" t="s">
        <v>20</v>
      </c>
    </row>
    <row r="19" spans="2:11" x14ac:dyDescent="0.35">
      <c r="B19" s="10" t="s">
        <v>58</v>
      </c>
      <c r="C19" s="10" t="s">
        <v>59</v>
      </c>
      <c r="D19" s="10">
        <v>1440</v>
      </c>
      <c r="E19" s="10">
        <v>-4.6249999999999858</v>
      </c>
      <c r="F19" s="10">
        <v>1440</v>
      </c>
      <c r="G19" s="10">
        <v>75.833333333333343</v>
      </c>
      <c r="H19" s="10">
        <v>190.00000000000003</v>
      </c>
    </row>
    <row r="20" spans="2:11" x14ac:dyDescent="0.35">
      <c r="B20" s="10" t="s">
        <v>60</v>
      </c>
      <c r="C20" s="10" t="s">
        <v>61</v>
      </c>
      <c r="D20" s="10">
        <v>1010</v>
      </c>
      <c r="E20" s="10">
        <v>0</v>
      </c>
      <c r="F20" s="10">
        <v>1200</v>
      </c>
      <c r="G20" s="10">
        <v>1E+30</v>
      </c>
      <c r="H20" s="10">
        <v>190</v>
      </c>
    </row>
    <row r="21" spans="2:11" x14ac:dyDescent="0.35">
      <c r="B21" s="10" t="s">
        <v>62</v>
      </c>
      <c r="C21" s="10" t="s">
        <v>63</v>
      </c>
      <c r="D21" s="10">
        <v>1347.5</v>
      </c>
      <c r="E21" s="10">
        <v>0.37499999999999289</v>
      </c>
      <c r="F21" s="10">
        <v>0</v>
      </c>
      <c r="G21" s="10">
        <v>120.49999999999993</v>
      </c>
      <c r="H21" s="10">
        <v>182.50000000000006</v>
      </c>
    </row>
    <row r="22" spans="2:11" x14ac:dyDescent="0.35">
      <c r="B22" s="10" t="s">
        <v>64</v>
      </c>
      <c r="C22" s="10" t="s">
        <v>66</v>
      </c>
      <c r="D22" s="10">
        <v>46550</v>
      </c>
      <c r="E22" s="10">
        <v>3.3749999999999929</v>
      </c>
      <c r="F22" s="10">
        <v>0</v>
      </c>
      <c r="G22" s="10">
        <v>602.49999999999989</v>
      </c>
      <c r="H22" s="10">
        <v>227.50000000000009</v>
      </c>
    </row>
    <row r="23" spans="2:11" x14ac:dyDescent="0.35">
      <c r="B23" s="10" t="s">
        <v>65</v>
      </c>
      <c r="C23" s="10" t="s">
        <v>68</v>
      </c>
      <c r="D23" s="10">
        <v>2450</v>
      </c>
      <c r="E23" s="10">
        <v>64.581249999999983</v>
      </c>
      <c r="F23" s="10">
        <v>2450</v>
      </c>
      <c r="G23" s="10">
        <v>160.6666666666666</v>
      </c>
      <c r="H23" s="10">
        <v>146.7741935483871</v>
      </c>
    </row>
    <row r="24" spans="2:11" x14ac:dyDescent="0.35">
      <c r="B24" s="10" t="s">
        <v>67</v>
      </c>
      <c r="C24" s="10" t="s">
        <v>70</v>
      </c>
      <c r="D24" s="10">
        <v>300</v>
      </c>
      <c r="E24" s="10">
        <v>-1.7500000000000711</v>
      </c>
      <c r="F24" s="10">
        <v>300</v>
      </c>
      <c r="G24" s="10">
        <v>182.49999999999986</v>
      </c>
      <c r="H24" s="10">
        <v>113.75000000000018</v>
      </c>
    </row>
    <row r="25" spans="2:11" x14ac:dyDescent="0.35">
      <c r="B25" s="10" t="s">
        <v>69</v>
      </c>
      <c r="C25" s="10" t="s">
        <v>72</v>
      </c>
      <c r="D25" s="10">
        <v>543.125</v>
      </c>
      <c r="E25" s="10">
        <v>0</v>
      </c>
      <c r="F25" s="10">
        <v>600</v>
      </c>
      <c r="G25" s="10">
        <v>1E+30</v>
      </c>
      <c r="H25" s="10">
        <v>56.875000000000007</v>
      </c>
    </row>
    <row r="26" spans="2:11" x14ac:dyDescent="0.35">
      <c r="B26" s="10" t="s">
        <v>71</v>
      </c>
      <c r="C26" s="10" t="s">
        <v>74</v>
      </c>
      <c r="D26" s="10">
        <v>260</v>
      </c>
      <c r="E26" s="10">
        <v>0</v>
      </c>
      <c r="F26" s="10">
        <v>510</v>
      </c>
      <c r="G26" s="10">
        <v>1E+30</v>
      </c>
      <c r="H26" s="10">
        <v>250</v>
      </c>
    </row>
    <row r="27" spans="2:11" x14ac:dyDescent="0.35">
      <c r="B27" s="10" t="s">
        <v>73</v>
      </c>
      <c r="C27" s="10" t="s">
        <v>76</v>
      </c>
      <c r="D27" s="10">
        <v>504.37500000000011</v>
      </c>
      <c r="E27" s="10">
        <v>0</v>
      </c>
      <c r="F27" s="10">
        <v>655</v>
      </c>
      <c r="G27" s="10">
        <v>1E+30</v>
      </c>
      <c r="H27" s="10">
        <v>150.62499999999991</v>
      </c>
    </row>
    <row r="28" spans="2:11" x14ac:dyDescent="0.35">
      <c r="B28" s="10" t="s">
        <v>75</v>
      </c>
      <c r="C28" s="10" t="s">
        <v>78</v>
      </c>
      <c r="D28" s="10">
        <v>392.49999999999994</v>
      </c>
      <c r="E28" s="10">
        <v>0</v>
      </c>
      <c r="F28" s="10">
        <v>575</v>
      </c>
      <c r="G28" s="10">
        <v>1E+30</v>
      </c>
      <c r="H28" s="10">
        <v>182.50000000000006</v>
      </c>
    </row>
    <row r="29" spans="2:11" ht="16" thickBot="1" x14ac:dyDescent="0.4">
      <c r="B29" s="11" t="s">
        <v>77</v>
      </c>
      <c r="C29" s="11" t="s">
        <v>79</v>
      </c>
      <c r="D29" s="11">
        <v>450</v>
      </c>
      <c r="E29" s="11">
        <v>-5.3749999999999432</v>
      </c>
      <c r="F29" s="11">
        <v>450</v>
      </c>
      <c r="G29" s="11">
        <v>45.500000000000021</v>
      </c>
      <c r="H29" s="11">
        <v>120.50000000000006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70F3-5A99-488A-A104-B6C02786C3A1}">
  <dimension ref="A1:P29"/>
  <sheetViews>
    <sheetView showGridLines="0" topLeftCell="A15" workbookViewId="0">
      <selection activeCell="J24" sqref="J24"/>
    </sheetView>
  </sheetViews>
  <sheetFormatPr defaultRowHeight="15.5" x14ac:dyDescent="0.35"/>
  <cols>
    <col min="1" max="1" width="2.08203125" customWidth="1"/>
    <col min="2" max="2" width="6.08203125" bestFit="1" customWidth="1"/>
    <col min="3" max="3" width="15.9140625" bestFit="1" customWidth="1"/>
    <col min="4" max="4" width="6.83203125" bestFit="1" customWidth="1"/>
    <col min="5" max="5" width="8.25" bestFit="1" customWidth="1"/>
    <col min="6" max="6" width="10" bestFit="1" customWidth="1"/>
    <col min="7" max="8" width="11.83203125" bestFit="1" customWidth="1"/>
    <col min="10" max="16" width="15.83203125" customWidth="1"/>
  </cols>
  <sheetData>
    <row r="1" spans="1:16" x14ac:dyDescent="0.35">
      <c r="A1" s="3" t="s">
        <v>9</v>
      </c>
    </row>
    <row r="2" spans="1:16" x14ac:dyDescent="0.35">
      <c r="A2" s="3" t="s">
        <v>83</v>
      </c>
    </row>
    <row r="3" spans="1:16" x14ac:dyDescent="0.35">
      <c r="A3" s="3" t="s">
        <v>85</v>
      </c>
    </row>
    <row r="6" spans="1:16" ht="16" thickBot="1" x14ac:dyDescent="0.4">
      <c r="A6" t="s">
        <v>10</v>
      </c>
      <c r="J6" s="3" t="s">
        <v>86</v>
      </c>
    </row>
    <row r="7" spans="1:16" x14ac:dyDescent="0.35">
      <c r="B7" s="12"/>
      <c r="C7" s="12"/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14</v>
      </c>
      <c r="J7" s="20" t="s">
        <v>26</v>
      </c>
      <c r="K7" s="20" t="s">
        <v>30</v>
      </c>
      <c r="L7" s="20" t="s">
        <v>34</v>
      </c>
      <c r="M7" s="20" t="s">
        <v>35</v>
      </c>
      <c r="N7" s="20" t="s">
        <v>37</v>
      </c>
      <c r="O7" s="20" t="s">
        <v>38</v>
      </c>
      <c r="P7" s="20" t="s">
        <v>40</v>
      </c>
    </row>
    <row r="8" spans="1:16" ht="16" thickBot="1" x14ac:dyDescent="0.4">
      <c r="B8" s="13" t="s">
        <v>15</v>
      </c>
      <c r="C8" s="13" t="s">
        <v>16</v>
      </c>
      <c r="D8" s="13" t="s">
        <v>17</v>
      </c>
      <c r="E8" s="13" t="s">
        <v>4</v>
      </c>
      <c r="F8" s="13" t="s">
        <v>18</v>
      </c>
      <c r="G8" s="13" t="s">
        <v>19</v>
      </c>
      <c r="H8" s="13" t="s">
        <v>20</v>
      </c>
      <c r="J8" s="20" t="s">
        <v>23</v>
      </c>
      <c r="K8" s="17">
        <v>49.5</v>
      </c>
      <c r="L8" s="17">
        <v>50</v>
      </c>
      <c r="M8" s="17">
        <v>61</v>
      </c>
      <c r="N8" s="17">
        <v>63.5</v>
      </c>
      <c r="O8" s="17">
        <v>66.5</v>
      </c>
      <c r="P8" s="17">
        <v>72.5</v>
      </c>
    </row>
    <row r="9" spans="1:16" x14ac:dyDescent="0.35">
      <c r="B9" s="10" t="s">
        <v>25</v>
      </c>
      <c r="C9" s="10" t="s">
        <v>51</v>
      </c>
      <c r="D9" s="10">
        <v>266.00000000000011</v>
      </c>
      <c r="E9" s="10">
        <v>0</v>
      </c>
      <c r="F9" s="10">
        <v>49.5</v>
      </c>
      <c r="G9" s="10">
        <v>2.4999999999999725</v>
      </c>
      <c r="H9" s="10">
        <v>2.8750000000000102</v>
      </c>
      <c r="J9" s="20" t="s">
        <v>6</v>
      </c>
      <c r="K9" s="18">
        <v>300</v>
      </c>
      <c r="L9" s="18">
        <v>600</v>
      </c>
      <c r="M9" s="18">
        <v>510</v>
      </c>
      <c r="N9" s="18">
        <v>655</v>
      </c>
      <c r="O9" s="18">
        <v>575</v>
      </c>
      <c r="P9" s="18">
        <v>450</v>
      </c>
    </row>
    <row r="10" spans="1:16" x14ac:dyDescent="0.35">
      <c r="B10" s="10" t="s">
        <v>52</v>
      </c>
      <c r="C10" s="10" t="s">
        <v>51</v>
      </c>
      <c r="D10" s="10">
        <v>600</v>
      </c>
      <c r="E10" s="10">
        <v>0</v>
      </c>
      <c r="F10" s="10">
        <v>50</v>
      </c>
      <c r="G10" s="10">
        <v>2.3000000000000078</v>
      </c>
      <c r="H10" s="10">
        <v>1E+30</v>
      </c>
      <c r="J10" s="20" t="s">
        <v>27</v>
      </c>
      <c r="K10" s="18">
        <v>15</v>
      </c>
      <c r="L10" s="18">
        <v>16</v>
      </c>
      <c r="M10" s="18">
        <v>18</v>
      </c>
      <c r="N10" s="18">
        <v>20</v>
      </c>
      <c r="O10" s="18">
        <v>21</v>
      </c>
      <c r="P10" s="18">
        <v>23</v>
      </c>
    </row>
    <row r="11" spans="1:16" x14ac:dyDescent="0.35">
      <c r="B11" s="10" t="s">
        <v>53</v>
      </c>
      <c r="C11" s="10" t="s">
        <v>54</v>
      </c>
      <c r="D11" s="10">
        <v>322.49999999999994</v>
      </c>
      <c r="E11" s="10">
        <v>0</v>
      </c>
      <c r="F11" s="10">
        <v>61</v>
      </c>
      <c r="G11" s="10">
        <v>1E+30</v>
      </c>
      <c r="H11" s="10">
        <v>2.4999999999999716</v>
      </c>
      <c r="J11" s="20" t="s">
        <v>28</v>
      </c>
      <c r="K11" s="18" t="s">
        <v>31</v>
      </c>
      <c r="L11" s="18" t="s">
        <v>33</v>
      </c>
      <c r="M11" s="18" t="s">
        <v>31</v>
      </c>
      <c r="N11" s="18" t="s">
        <v>33</v>
      </c>
      <c r="O11" s="18" t="s">
        <v>33</v>
      </c>
      <c r="P11" s="18" t="s">
        <v>31</v>
      </c>
    </row>
    <row r="12" spans="1:16" x14ac:dyDescent="0.35">
      <c r="B12" s="10" t="s">
        <v>55</v>
      </c>
      <c r="C12" s="10" t="s">
        <v>51</v>
      </c>
      <c r="D12" s="10">
        <v>236.49999999999997</v>
      </c>
      <c r="E12" s="10">
        <v>0</v>
      </c>
      <c r="F12" s="10">
        <v>63.5</v>
      </c>
      <c r="G12" s="10">
        <v>1E+30</v>
      </c>
      <c r="H12" s="10">
        <v>2.499999999999972</v>
      </c>
      <c r="J12" s="20" t="s">
        <v>29</v>
      </c>
      <c r="K12" s="18" t="s">
        <v>32</v>
      </c>
      <c r="L12" s="18" t="s">
        <v>32</v>
      </c>
      <c r="M12" s="18" t="s">
        <v>36</v>
      </c>
      <c r="N12" s="18" t="s">
        <v>32</v>
      </c>
      <c r="O12" s="18" t="s">
        <v>36</v>
      </c>
      <c r="P12" s="18" t="s">
        <v>36</v>
      </c>
    </row>
    <row r="13" spans="1:16" x14ac:dyDescent="0.35">
      <c r="B13" s="10" t="s">
        <v>56</v>
      </c>
      <c r="C13" s="10" t="s">
        <v>54</v>
      </c>
      <c r="D13" s="10">
        <v>575</v>
      </c>
      <c r="E13" s="10">
        <v>0</v>
      </c>
      <c r="F13" s="10">
        <v>66.5</v>
      </c>
      <c r="G13" s="10">
        <v>2.8999999999999631</v>
      </c>
      <c r="H13" s="10">
        <v>1E+30</v>
      </c>
      <c r="J13" s="20" t="s">
        <v>47</v>
      </c>
      <c r="K13" s="1">
        <v>266.00000000000011</v>
      </c>
      <c r="L13" s="1">
        <v>600</v>
      </c>
      <c r="M13" s="1">
        <v>322.49999999999994</v>
      </c>
      <c r="N13" s="1">
        <v>236.49999999999997</v>
      </c>
      <c r="O13" s="1">
        <v>575</v>
      </c>
      <c r="P13" s="1">
        <v>450</v>
      </c>
    </row>
    <row r="14" spans="1:16" ht="16" thickBot="1" x14ac:dyDescent="0.4">
      <c r="B14" s="11" t="s">
        <v>57</v>
      </c>
      <c r="C14" s="11" t="s">
        <v>54</v>
      </c>
      <c r="D14" s="11">
        <v>450</v>
      </c>
      <c r="E14" s="11">
        <v>0</v>
      </c>
      <c r="F14" s="11">
        <v>72.5</v>
      </c>
      <c r="G14" s="11">
        <v>2.4999999999999716</v>
      </c>
      <c r="H14" s="11">
        <v>1E+30</v>
      </c>
      <c r="J14" s="20" t="s">
        <v>48</v>
      </c>
      <c r="K14" s="8">
        <f>K13*K8</f>
        <v>13167.000000000005</v>
      </c>
      <c r="L14" s="8">
        <f t="shared" ref="L14:P14" si="0">L13*L8</f>
        <v>30000</v>
      </c>
      <c r="M14" s="8">
        <f t="shared" si="0"/>
        <v>19672.499999999996</v>
      </c>
      <c r="N14" s="8">
        <f t="shared" si="0"/>
        <v>15017.749999999998</v>
      </c>
      <c r="O14" s="8">
        <f t="shared" si="0"/>
        <v>38237.5</v>
      </c>
      <c r="P14" s="8">
        <f t="shared" si="0"/>
        <v>32625</v>
      </c>
    </row>
    <row r="15" spans="1:16" x14ac:dyDescent="0.35">
      <c r="J15" s="6" t="s">
        <v>50</v>
      </c>
      <c r="K15" s="8">
        <f>AVERAGE(K14:P14)</f>
        <v>24786.625</v>
      </c>
    </row>
    <row r="16" spans="1:16" ht="16" thickBot="1" x14ac:dyDescent="0.4">
      <c r="A16" t="s">
        <v>0</v>
      </c>
      <c r="O16">
        <f>SUM(K13:P13)</f>
        <v>2450</v>
      </c>
    </row>
    <row r="17" spans="2:11" x14ac:dyDescent="0.35">
      <c r="B17" s="12"/>
      <c r="C17" s="12"/>
      <c r="D17" s="12" t="s">
        <v>11</v>
      </c>
      <c r="E17" s="12" t="s">
        <v>21</v>
      </c>
      <c r="F17" s="12" t="s">
        <v>22</v>
      </c>
      <c r="G17" s="12" t="s">
        <v>14</v>
      </c>
      <c r="H17" s="12" t="s">
        <v>14</v>
      </c>
      <c r="J17" s="22" t="s">
        <v>49</v>
      </c>
      <c r="K17" s="23">
        <f>SUM(K14:P14)</f>
        <v>148719.75</v>
      </c>
    </row>
    <row r="18" spans="2:11" ht="16" thickBot="1" x14ac:dyDescent="0.4">
      <c r="B18" s="13" t="s">
        <v>15</v>
      </c>
      <c r="C18" s="13" t="s">
        <v>16</v>
      </c>
      <c r="D18" s="13" t="s">
        <v>17</v>
      </c>
      <c r="E18" s="13" t="s">
        <v>23</v>
      </c>
      <c r="F18" s="13" t="s">
        <v>24</v>
      </c>
      <c r="G18" s="13" t="s">
        <v>19</v>
      </c>
      <c r="H18" s="13" t="s">
        <v>20</v>
      </c>
    </row>
    <row r="19" spans="2:11" x14ac:dyDescent="0.35">
      <c r="B19" s="10" t="s">
        <v>58</v>
      </c>
      <c r="C19" s="10" t="s">
        <v>59</v>
      </c>
      <c r="D19" s="10">
        <v>1411.5</v>
      </c>
      <c r="E19" s="10">
        <v>0</v>
      </c>
      <c r="F19" s="10">
        <v>1440</v>
      </c>
      <c r="G19" s="10">
        <v>1E+30</v>
      </c>
      <c r="H19" s="10">
        <v>28.499999999999915</v>
      </c>
    </row>
    <row r="20" spans="2:11" x14ac:dyDescent="0.35">
      <c r="B20" s="10" t="s">
        <v>60</v>
      </c>
      <c r="C20" s="10" t="s">
        <v>61</v>
      </c>
      <c r="D20" s="10">
        <v>1038.5</v>
      </c>
      <c r="E20" s="10">
        <v>0</v>
      </c>
      <c r="F20" s="10">
        <v>1200</v>
      </c>
      <c r="G20" s="10">
        <v>1E+30</v>
      </c>
      <c r="H20" s="10">
        <v>161.5</v>
      </c>
    </row>
    <row r="21" spans="2:11" x14ac:dyDescent="0.35">
      <c r="B21" s="10" t="s">
        <v>62</v>
      </c>
      <c r="C21" s="10" t="s">
        <v>63</v>
      </c>
      <c r="D21" s="10">
        <v>1102.5</v>
      </c>
      <c r="E21" s="10">
        <v>-3.0999999999999091</v>
      </c>
      <c r="F21" s="10">
        <v>0</v>
      </c>
      <c r="G21" s="10">
        <v>47.499999999999879</v>
      </c>
      <c r="H21" s="10">
        <v>187.50000000000009</v>
      </c>
    </row>
    <row r="22" spans="2:11" x14ac:dyDescent="0.35">
      <c r="B22" s="10" t="s">
        <v>64</v>
      </c>
      <c r="C22" s="10" t="s">
        <v>66</v>
      </c>
      <c r="D22" s="10">
        <v>46550</v>
      </c>
      <c r="E22" s="10">
        <v>2.8000000000000043</v>
      </c>
      <c r="F22" s="10">
        <v>0</v>
      </c>
      <c r="G22" s="10">
        <v>142.49999999999966</v>
      </c>
      <c r="H22" s="10">
        <v>170.00000000000051</v>
      </c>
    </row>
    <row r="23" spans="2:11" x14ac:dyDescent="0.35">
      <c r="B23" s="10" t="s">
        <v>65</v>
      </c>
      <c r="C23" s="10" t="s">
        <v>68</v>
      </c>
      <c r="D23" s="10">
        <v>2450</v>
      </c>
      <c r="E23" s="10">
        <v>62.404999999999987</v>
      </c>
      <c r="F23" s="10">
        <v>2450</v>
      </c>
      <c r="G23" s="10">
        <v>60.638297872340232</v>
      </c>
      <c r="H23" s="10">
        <v>503.191489361702</v>
      </c>
    </row>
    <row r="24" spans="2:11" x14ac:dyDescent="0.35">
      <c r="B24" s="10" t="s">
        <v>67</v>
      </c>
      <c r="C24" s="10" t="s">
        <v>70</v>
      </c>
      <c r="D24" s="10">
        <v>266.00000000000011</v>
      </c>
      <c r="E24" s="10">
        <v>0</v>
      </c>
      <c r="F24" s="10">
        <v>300</v>
      </c>
      <c r="G24" s="10">
        <v>1E+30</v>
      </c>
      <c r="H24" s="10">
        <v>34.000000000000114</v>
      </c>
    </row>
    <row r="25" spans="2:11" x14ac:dyDescent="0.35">
      <c r="B25" s="10" t="s">
        <v>69</v>
      </c>
      <c r="C25" s="10" t="s">
        <v>72</v>
      </c>
      <c r="D25" s="10">
        <v>600</v>
      </c>
      <c r="E25" s="10">
        <v>-2.3000000000000078</v>
      </c>
      <c r="F25" s="10">
        <v>600</v>
      </c>
      <c r="G25" s="10">
        <v>35.624999999999908</v>
      </c>
      <c r="H25" s="10">
        <v>42.500000000000149</v>
      </c>
    </row>
    <row r="26" spans="2:11" x14ac:dyDescent="0.35">
      <c r="B26" s="10" t="s">
        <v>71</v>
      </c>
      <c r="C26" s="10" t="s">
        <v>74</v>
      </c>
      <c r="D26" s="10">
        <v>322.49999999999994</v>
      </c>
      <c r="E26" s="10">
        <v>0</v>
      </c>
      <c r="F26" s="10">
        <v>510</v>
      </c>
      <c r="G26" s="10">
        <v>1E+30</v>
      </c>
      <c r="H26" s="10">
        <v>187.50000000000006</v>
      </c>
    </row>
    <row r="27" spans="2:11" x14ac:dyDescent="0.35">
      <c r="B27" s="10" t="s">
        <v>73</v>
      </c>
      <c r="C27" s="10" t="s">
        <v>76</v>
      </c>
      <c r="D27" s="10">
        <v>236.49999999999997</v>
      </c>
      <c r="E27" s="10">
        <v>0</v>
      </c>
      <c r="F27" s="10">
        <v>655</v>
      </c>
      <c r="G27" s="10">
        <v>1E+30</v>
      </c>
      <c r="H27" s="10">
        <v>418.5</v>
      </c>
    </row>
    <row r="28" spans="2:11" x14ac:dyDescent="0.35">
      <c r="B28" s="10" t="s">
        <v>75</v>
      </c>
      <c r="C28" s="10" t="s">
        <v>78</v>
      </c>
      <c r="D28" s="10">
        <v>575</v>
      </c>
      <c r="E28" s="10">
        <v>-2.8999999999999631</v>
      </c>
      <c r="F28" s="10">
        <v>575</v>
      </c>
      <c r="G28" s="10">
        <v>56.666666666666814</v>
      </c>
      <c r="H28" s="10">
        <v>187.50000000000009</v>
      </c>
    </row>
    <row r="29" spans="2:11" ht="16" thickBot="1" x14ac:dyDescent="0.4">
      <c r="B29" s="11" t="s">
        <v>77</v>
      </c>
      <c r="C29" s="11" t="s">
        <v>79</v>
      </c>
      <c r="D29" s="11">
        <v>450</v>
      </c>
      <c r="E29" s="11">
        <v>-2.4999999999999716</v>
      </c>
      <c r="F29" s="11">
        <v>450</v>
      </c>
      <c r="G29" s="11">
        <v>34.000000000000099</v>
      </c>
      <c r="H29" s="11">
        <v>28.499999999999922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64722A3C0314C938B8E314E1B7B3D" ma:contentTypeVersion="12" ma:contentTypeDescription="Crée un document." ma:contentTypeScope="" ma:versionID="5580cf4591a8bb2204792670db1ab102">
  <xsd:schema xmlns:xsd="http://www.w3.org/2001/XMLSchema" xmlns:xs="http://www.w3.org/2001/XMLSchema" xmlns:p="http://schemas.microsoft.com/office/2006/metadata/properties" xmlns:ns3="0595e6e3-446e-4f4b-9163-95c91e3d0d18" xmlns:ns4="7a91c8c3-2334-407b-b7cb-d511aec9a1ee" targetNamespace="http://schemas.microsoft.com/office/2006/metadata/properties" ma:root="true" ma:fieldsID="46de42a203843dc3d01d95cb76881d6d" ns3:_="" ns4:_="">
    <xsd:import namespace="0595e6e3-446e-4f4b-9163-95c91e3d0d18"/>
    <xsd:import namespace="7a91c8c3-2334-407b-b7cb-d511aec9a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5e6e3-446e-4f4b-9163-95c91e3d0d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1c8c3-2334-407b-b7cb-d511aec9a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91c8c3-2334-407b-b7cb-d511aec9a1ee" xsi:nil="true"/>
  </documentManagement>
</p:properties>
</file>

<file path=customXml/itemProps1.xml><?xml version="1.0" encoding="utf-8"?>
<ds:datastoreItem xmlns:ds="http://schemas.openxmlformats.org/officeDocument/2006/customXml" ds:itemID="{02E3F078-A5EC-428F-8543-02488F9D0C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318DB6-4079-4584-B09A-E98BA551E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95e6e3-446e-4f4b-9163-95c91e3d0d18"/>
    <ds:schemaRef ds:uri="7a91c8c3-2334-407b-b7cb-d511aec9a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0C995A-D6E5-4C69-87A8-66C051E9C88E}">
  <ds:schemaRefs>
    <ds:schemaRef ds:uri="http://schemas.microsoft.com/office/2006/metadata/properties"/>
    <ds:schemaRef ds:uri="http://schemas.microsoft.com/office/infopath/2007/PartnerControls"/>
    <ds:schemaRef ds:uri="7a91c8c3-2334-407b-b7cb-d511aec9a1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Project </vt:lpstr>
      <vt:lpstr>Sensitivity Report 1</vt:lpstr>
      <vt:lpstr>Kedge 55%</vt:lpstr>
      <vt:lpstr>Kedge 45%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Stauffer Gautier</dc:creator>
  <cp:keywords/>
  <dc:description/>
  <cp:lastModifiedBy>Jhonnatan Betancourt</cp:lastModifiedBy>
  <cp:revision/>
  <dcterms:created xsi:type="dcterms:W3CDTF">2020-08-27T11:41:43Z</dcterms:created>
  <dcterms:modified xsi:type="dcterms:W3CDTF">2024-02-08T17:53:47Z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2024-01-15T13:54:21Z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c6d9d9ec-77b1-4303-b788-2db56d94386d</vt:lpwstr>
  </property>
  <property fmtid="{D5CDD505-2E9C-101B-9397-08002B2CF9AE}" pid="8" name="MSIP_Label_e17f3165-8a52-429a-ab2a-1fd572a4c07f_ContentBits">
    <vt:lpwstr>0</vt:lpwstr>
  </property>
  <property fmtid="{D5CDD505-2E9C-101B-9397-08002B2CF9AE}" pid="9" name="ContentTypeId">
    <vt:lpwstr>0x01010067F64722A3C0314C938B8E314E1B7B3D</vt:lpwstr>
  </property>
</Properties>
</file>