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2D4581D9-8DBB-4A71-AE43-B9412BBBF4C1}" xr6:coauthVersionLast="47" xr6:coauthVersionMax="47" xr10:uidLastSave="{00000000-0000-0000-0000-000000000000}"/>
  <bookViews>
    <workbookView xWindow="-120" yWindow="-120" windowWidth="20730" windowHeight="11040" activeTab="2" xr2:uid="{E97E5C00-5A89-4DD9-BF1F-FD5D66024408}"/>
  </bookViews>
  <sheets>
    <sheet name="MaestroMuestreo" sheetId="1" r:id="rId1"/>
    <sheet name="Fabricantes - Muestreo Datos" sheetId="2" r:id="rId2"/>
    <sheet name="Productos - Muestreo Datos" sheetId="3" r:id="rId3"/>
    <sheet name="Inventarios - Muestreo Datos" sheetId="4" r:id="rId4"/>
    <sheet name="Institucio - Muestreo Datos" sheetId="14" r:id="rId5"/>
    <sheet name="Sucursales - Muestreo Datos" sheetId="5" r:id="rId6"/>
    <sheet name="Clientes - Muestreo Datos" sheetId="6" r:id="rId7"/>
    <sheet name="Reservas - Muestreo Datos" sheetId="7" r:id="rId8"/>
    <sheet name="InformacionBase - Muestreo Dato" sheetId="8" r:id="rId9"/>
    <sheet name="Facturacion - Muestreo Datos" sheetId="9" r:id="rId10"/>
    <sheet name="Servicios - Muestreo Datos" sheetId="10" r:id="rId11"/>
    <sheet name="Notificaciones - Muestreo Datos" sheetId="12" r:id="rId12"/>
    <sheet name="Pagos - Muestreo Dato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4" l="1"/>
  <c r="F7" i="14"/>
  <c r="G26" i="14"/>
  <c r="F26" i="14"/>
  <c r="G25" i="14"/>
  <c r="F25" i="14"/>
  <c r="D26" i="3" l="1"/>
  <c r="F11" i="3" s="1"/>
  <c r="G11" i="3" s="1"/>
  <c r="D25" i="3"/>
  <c r="F10" i="3" s="1"/>
  <c r="G10" i="3" s="1"/>
  <c r="D24" i="3"/>
  <c r="F9" i="3" s="1"/>
  <c r="G9" i="3" s="1"/>
  <c r="D7" i="13"/>
  <c r="D6" i="13"/>
  <c r="D5" i="13"/>
  <c r="I5" i="9"/>
  <c r="I6" i="9"/>
  <c r="I4" i="9"/>
  <c r="D15" i="9"/>
  <c r="D14" i="9"/>
  <c r="D13" i="9"/>
  <c r="D8" i="12"/>
  <c r="C60" i="7" s="1"/>
  <c r="D60" i="7" s="1"/>
  <c r="D9" i="12"/>
  <c r="C61" i="7" s="1"/>
  <c r="D61" i="7" s="1"/>
  <c r="H22" i="10" l="1"/>
  <c r="H21" i="10"/>
  <c r="H20" i="10"/>
  <c r="F8" i="10"/>
  <c r="D22" i="10" s="1"/>
  <c r="F7" i="10"/>
  <c r="D21" i="10" s="1"/>
  <c r="F6" i="10"/>
  <c r="D20" i="10" s="1"/>
  <c r="D15" i="10"/>
  <c r="D14" i="10"/>
  <c r="D13" i="10"/>
  <c r="E32" i="7"/>
  <c r="D7" i="7" s="1"/>
  <c r="E31" i="7"/>
  <c r="D6" i="7" s="1"/>
  <c r="D20" i="9" s="1"/>
  <c r="G20" i="9" s="1"/>
  <c r="E30" i="7"/>
  <c r="D5" i="7" s="1"/>
  <c r="F39" i="7"/>
  <c r="F38" i="7"/>
  <c r="F37" i="7"/>
  <c r="J53" i="7"/>
  <c r="J52" i="7"/>
  <c r="J51" i="7"/>
  <c r="F19" i="7"/>
  <c r="F18" i="7"/>
  <c r="F17" i="7"/>
  <c r="D25" i="7"/>
  <c r="D24" i="7"/>
  <c r="D23" i="7"/>
  <c r="G46" i="7"/>
  <c r="G45" i="7"/>
  <c r="G44" i="7"/>
  <c r="D6" i="10" l="1"/>
  <c r="D37" i="7"/>
  <c r="D8" i="10"/>
  <c r="D39" i="7"/>
  <c r="D7" i="10"/>
  <c r="D38" i="7"/>
  <c r="D19" i="9"/>
  <c r="G19" i="9" s="1"/>
  <c r="H5" i="7"/>
  <c r="D21" i="9"/>
  <c r="G21" i="9" s="1"/>
  <c r="H7" i="7"/>
  <c r="H6" i="7"/>
  <c r="D7" i="12"/>
  <c r="C59" i="7" s="1"/>
  <c r="D59" i="7" s="1"/>
  <c r="D6" i="12"/>
  <c r="C58" i="7" s="1"/>
  <c r="D58" i="7" s="1"/>
  <c r="D26" i="6"/>
  <c r="D25" i="6"/>
  <c r="D24" i="6"/>
  <c r="D23" i="6"/>
  <c r="D22" i="6"/>
  <c r="D21" i="6"/>
  <c r="D20" i="6"/>
  <c r="D19" i="6"/>
  <c r="D10" i="6"/>
  <c r="D9" i="6"/>
  <c r="D8" i="6"/>
  <c r="H10" i="6"/>
  <c r="H9" i="6"/>
  <c r="H8" i="6"/>
  <c r="D14" i="8" l="1"/>
  <c r="D13" i="8"/>
  <c r="D12" i="8"/>
  <c r="D11" i="8"/>
  <c r="D10" i="8"/>
  <c r="D9" i="8"/>
  <c r="D8" i="8"/>
  <c r="D7" i="8"/>
  <c r="G7" i="14"/>
  <c r="G36" i="5" s="1"/>
  <c r="G8" i="14"/>
  <c r="G37" i="5" s="1"/>
  <c r="D39" i="14"/>
  <c r="D38" i="14"/>
  <c r="D37" i="14"/>
  <c r="D36" i="14"/>
  <c r="D35" i="14"/>
  <c r="D34" i="14"/>
  <c r="D33" i="14"/>
  <c r="E6" i="14" s="1"/>
  <c r="D32" i="14"/>
  <c r="G24" i="14"/>
  <c r="F37" i="5" s="1"/>
  <c r="G19" i="14"/>
  <c r="G6" i="14" s="1"/>
  <c r="G35" i="5" s="1"/>
  <c r="G18" i="14"/>
  <c r="G17" i="14"/>
  <c r="G16" i="14"/>
  <c r="F6" i="14" l="1"/>
  <c r="F35" i="5" s="1"/>
  <c r="E7" i="14"/>
  <c r="H7" i="14" s="1"/>
  <c r="F17" i="14" s="1"/>
  <c r="E8" i="14"/>
  <c r="E35" i="5"/>
  <c r="H35" i="5" s="1"/>
  <c r="D7" i="5" s="1"/>
  <c r="D51" i="7" s="1"/>
  <c r="H6" i="14"/>
  <c r="F36" i="5"/>
  <c r="K9" i="5"/>
  <c r="K8" i="5"/>
  <c r="K7" i="5"/>
  <c r="G16" i="5"/>
  <c r="G15" i="5"/>
  <c r="G14" i="5"/>
  <c r="D29" i="5"/>
  <c r="D28" i="5"/>
  <c r="D27" i="5"/>
  <c r="D22" i="5" s="1"/>
  <c r="E22" i="5" s="1"/>
  <c r="E15" i="5" s="1"/>
  <c r="F15" i="5" s="1"/>
  <c r="F8" i="5" l="1"/>
  <c r="D34" i="4"/>
  <c r="E36" i="5"/>
  <c r="H36" i="5" s="1"/>
  <c r="D8" i="5" s="1"/>
  <c r="D52" i="7" s="1"/>
  <c r="F24" i="14"/>
  <c r="F19" i="14"/>
  <c r="F16" i="14"/>
  <c r="E37" i="5"/>
  <c r="H37" i="5" s="1"/>
  <c r="D9" i="5" s="1"/>
  <c r="D53" i="7" s="1"/>
  <c r="H8" i="14"/>
  <c r="F18" i="14" s="1"/>
  <c r="D23" i="5"/>
  <c r="E23" i="5" s="1"/>
  <c r="E16" i="5" s="1"/>
  <c r="F16" i="5" s="1"/>
  <c r="D21" i="5"/>
  <c r="E21" i="5" s="1"/>
  <c r="E14" i="5" s="1"/>
  <c r="F14" i="5" s="1"/>
  <c r="F7" i="5" l="1"/>
  <c r="D33" i="4"/>
  <c r="F9" i="5"/>
  <c r="D35" i="4"/>
  <c r="J8" i="5"/>
  <c r="E52" i="7"/>
  <c r="I52" i="7" s="1"/>
  <c r="H34" i="4"/>
  <c r="D8" i="4" s="1"/>
  <c r="E8" i="4" s="1"/>
  <c r="H35" i="4"/>
  <c r="D9" i="4" s="1"/>
  <c r="E9" i="4" s="1"/>
  <c r="H33" i="4"/>
  <c r="D7" i="4" s="1"/>
  <c r="E7" i="4" s="1"/>
  <c r="I35" i="4"/>
  <c r="I34" i="4"/>
  <c r="I33" i="4"/>
  <c r="J9" i="5" l="1"/>
  <c r="E53" i="7"/>
  <c r="I53" i="7" s="1"/>
  <c r="J7" i="5"/>
  <c r="E51" i="7"/>
  <c r="I51" i="7" s="1"/>
  <c r="D18" i="3"/>
  <c r="D11" i="3" s="1"/>
  <c r="D17" i="3"/>
  <c r="D10" i="3" s="1"/>
  <c r="D16" i="3"/>
  <c r="D9" i="3" s="1"/>
  <c r="C27" i="4" l="1"/>
  <c r="C17" i="4" s="1"/>
  <c r="C28" i="4"/>
  <c r="C18" i="4" s="1"/>
  <c r="C26" i="4"/>
  <c r="C16" i="4" s="1"/>
  <c r="D8" i="2"/>
  <c r="D9" i="2"/>
  <c r="D10" i="2"/>
  <c r="D7" i="2"/>
  <c r="D6" i="2"/>
  <c r="D5" i="2"/>
  <c r="C26" i="9" l="1"/>
  <c r="G26" i="9" s="1"/>
  <c r="G16" i="4"/>
  <c r="C28" i="9"/>
  <c r="G28" i="9" s="1"/>
  <c r="E6" i="9" s="1"/>
  <c r="G18" i="4"/>
  <c r="C27" i="9"/>
  <c r="G27" i="9" s="1"/>
  <c r="G17" i="4"/>
  <c r="E4" i="9" l="1"/>
</calcChain>
</file>

<file path=xl/sharedStrings.xml><?xml version="1.0" encoding="utf-8"?>
<sst xmlns="http://schemas.openxmlformats.org/spreadsheetml/2006/main" count="435" uniqueCount="178">
  <si>
    <t>Productos</t>
  </si>
  <si>
    <t>Inventarios</t>
  </si>
  <si>
    <t>Instituciones</t>
  </si>
  <si>
    <t>Sucursales</t>
  </si>
  <si>
    <t>Clientes</t>
  </si>
  <si>
    <t>Reservas</t>
  </si>
  <si>
    <t>Facturacion</t>
  </si>
  <si>
    <t>InformacionBase</t>
  </si>
  <si>
    <t>servicios</t>
  </si>
  <si>
    <t>Notificaciones</t>
  </si>
  <si>
    <t>CentroEventos</t>
  </si>
  <si>
    <t>Pagos</t>
  </si>
  <si>
    <t>SpaOnline</t>
  </si>
  <si>
    <t>Volver al Inicio</t>
  </si>
  <si>
    <t>Fabricantes</t>
  </si>
  <si>
    <t>Identificador</t>
  </si>
  <si>
    <t>Nombre</t>
  </si>
  <si>
    <t>Combinacion única</t>
  </si>
  <si>
    <t>L'Oréal</t>
  </si>
  <si>
    <t>Dermalogica</t>
  </si>
  <si>
    <t>Lubridem</t>
  </si>
  <si>
    <t>Medipiel</t>
  </si>
  <si>
    <t>Piel</t>
  </si>
  <si>
    <t>Dermatodo</t>
  </si>
  <si>
    <t>Fabricante</t>
  </si>
  <si>
    <t>Combinacion Unica</t>
  </si>
  <si>
    <t>Dermalogica Daily Microfoliant</t>
  </si>
  <si>
    <t>Crema de Día Anti-edad</t>
  </si>
  <si>
    <t>Cuidado corporal</t>
  </si>
  <si>
    <t>Cuidado facial</t>
  </si>
  <si>
    <t>Masajes</t>
  </si>
  <si>
    <t>Categoria</t>
  </si>
  <si>
    <t>Producto</t>
  </si>
  <si>
    <t>Nombre Sucursal</t>
  </si>
  <si>
    <t>Inventario A</t>
  </si>
  <si>
    <t>Inventario B</t>
  </si>
  <si>
    <t>Inventario C</t>
  </si>
  <si>
    <t>Ciudad</t>
  </si>
  <si>
    <t>Direccion</t>
  </si>
  <si>
    <t>Correo Electronico</t>
  </si>
  <si>
    <t>Telefono</t>
  </si>
  <si>
    <t>Combinación única</t>
  </si>
  <si>
    <t>Sucursal Rionegro</t>
  </si>
  <si>
    <t>CL 10 43 A 29</t>
  </si>
  <si>
    <t>SucursalRionegro@gmail.com</t>
  </si>
  <si>
    <t>Sucursal Marinilla</t>
  </si>
  <si>
    <t>CL 63 9 36</t>
  </si>
  <si>
    <t>SucursalMarinilla@gmail.com</t>
  </si>
  <si>
    <t>Sucursal El Poblado</t>
  </si>
  <si>
    <t>CR 2 5 39</t>
  </si>
  <si>
    <t>SucursalPoblado@gmail.com</t>
  </si>
  <si>
    <t>Cantidad Productos</t>
  </si>
  <si>
    <t>PrecioCompraU</t>
  </si>
  <si>
    <t>FechaCompra</t>
  </si>
  <si>
    <t>Inventario</t>
  </si>
  <si>
    <t>ProductoInventario</t>
  </si>
  <si>
    <t>Colombia</t>
  </si>
  <si>
    <t>Usa</t>
  </si>
  <si>
    <t>España</t>
  </si>
  <si>
    <t>País</t>
  </si>
  <si>
    <t>Pais</t>
  </si>
  <si>
    <t>Antioquia</t>
  </si>
  <si>
    <t>Santander</t>
  </si>
  <si>
    <t>Cundinamarca</t>
  </si>
  <si>
    <t>CodigoPostal</t>
  </si>
  <si>
    <t>Departamento</t>
  </si>
  <si>
    <t>Rionegro</t>
  </si>
  <si>
    <t>Marinilla</t>
  </si>
  <si>
    <t>Medellin</t>
  </si>
  <si>
    <t>Sucursal</t>
  </si>
  <si>
    <t>Institucion</t>
  </si>
  <si>
    <t>Numero Identificacion</t>
  </si>
  <si>
    <t>TipoIdentificacion</t>
  </si>
  <si>
    <t>Administrador</t>
  </si>
  <si>
    <t>Trabajador</t>
  </si>
  <si>
    <t>SpaManitas</t>
  </si>
  <si>
    <t>SpaOriente</t>
  </si>
  <si>
    <t>NombreCompleto</t>
  </si>
  <si>
    <t>Numero identificación</t>
  </si>
  <si>
    <t>Usuario</t>
  </si>
  <si>
    <t xml:space="preserve">Jhonatan Arley Gómez </t>
  </si>
  <si>
    <t>Jhonatan12353</t>
  </si>
  <si>
    <t>Cristian David Ospina Ospina</t>
  </si>
  <si>
    <t>Cristian123</t>
  </si>
  <si>
    <t>Luis Ospina</t>
  </si>
  <si>
    <t>LuisOs432</t>
  </si>
  <si>
    <t>Juan Pablo Rendon Gómez</t>
  </si>
  <si>
    <t>JPR3214</t>
  </si>
  <si>
    <t xml:space="preserve">Jhoana Andrea Gómez Gómez </t>
  </si>
  <si>
    <t>Jhoanago13</t>
  </si>
  <si>
    <t>RUT</t>
  </si>
  <si>
    <t>NIT</t>
  </si>
  <si>
    <t>RNE</t>
  </si>
  <si>
    <t>RUC</t>
  </si>
  <si>
    <t>NIF</t>
  </si>
  <si>
    <t>CC</t>
  </si>
  <si>
    <t>Pasaporte</t>
  </si>
  <si>
    <t>TI</t>
  </si>
  <si>
    <t>Nombre Completo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</si>
  <si>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</si>
  <si>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</si>
  <si>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</si>
  <si>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</si>
  <si>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</si>
  <si>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</si>
  <si>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</si>
  <si>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</si>
  <si>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</si>
  <si>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Cliente</t>
  </si>
  <si>
    <t>Notificado</t>
  </si>
  <si>
    <t>True</t>
  </si>
  <si>
    <t>False</t>
  </si>
  <si>
    <t>Notificacion</t>
  </si>
  <si>
    <t>Fecha</t>
  </si>
  <si>
    <t>ReservaServicio</t>
  </si>
  <si>
    <t>Martina Corrales-1234567890</t>
  </si>
  <si>
    <t>16/03/2024</t>
  </si>
  <si>
    <t>3:00pm</t>
  </si>
  <si>
    <t>Pedicura Spa-100000</t>
  </si>
  <si>
    <t>Rionegro-Antioquia-Colombia-CL 10 43 A 29</t>
  </si>
  <si>
    <t>Ramiro Ramirez-987654321</t>
  </si>
  <si>
    <t>28/04/2024</t>
  </si>
  <si>
    <t>10:00am</t>
  </si>
  <si>
    <t>Tratamiento Facial Antiedad-120000</t>
  </si>
  <si>
    <t>Marinilla-Antioquia-Colombia-CL 63 9 36</t>
  </si>
  <si>
    <t>Lucrecia Gomez-39789321</t>
  </si>
  <si>
    <t>05/05/2024</t>
  </si>
  <si>
    <t>12:30pm</t>
  </si>
  <si>
    <t>Masaje Relajante-100000</t>
  </si>
  <si>
    <t>Medellin-Antioquia-Colombia-CR 2 5 39</t>
  </si>
  <si>
    <t>Reserva</t>
  </si>
  <si>
    <t>Agenda</t>
  </si>
  <si>
    <t>Servicio</t>
  </si>
  <si>
    <t>Autorización</t>
  </si>
  <si>
    <t>SI</t>
  </si>
  <si>
    <t>NO</t>
  </si>
  <si>
    <t>Consentimiento</t>
  </si>
  <si>
    <t xml:space="preserve">Nombre </t>
  </si>
  <si>
    <t>TipoServicio</t>
  </si>
  <si>
    <t>Precio</t>
  </si>
  <si>
    <t>Pedicura Spa</t>
  </si>
  <si>
    <t>Tratamiento Facial Antiedad</t>
  </si>
  <si>
    <t>Masaje Relajante</t>
  </si>
  <si>
    <t>HoraLaboral</t>
  </si>
  <si>
    <t>Pedicura y Manicura</t>
  </si>
  <si>
    <t>Tratamiento Facial</t>
  </si>
  <si>
    <t>Masaje</t>
  </si>
  <si>
    <t xml:space="preserve">Descuento </t>
  </si>
  <si>
    <t>FechaInicio</t>
  </si>
  <si>
    <t>FechaFin</t>
  </si>
  <si>
    <t>20/03//2024</t>
  </si>
  <si>
    <t>OfertaFacial</t>
  </si>
  <si>
    <t>20/03//2025</t>
  </si>
  <si>
    <t>OfertaMasaje</t>
  </si>
  <si>
    <t>20/03//2026</t>
  </si>
  <si>
    <t>Oferta</t>
  </si>
  <si>
    <t>OfertaPedicura</t>
  </si>
  <si>
    <t>Notificacion de</t>
  </si>
  <si>
    <t>Factura</t>
  </si>
  <si>
    <t>Transacción 1</t>
  </si>
  <si>
    <t>Transacción 2</t>
  </si>
  <si>
    <t>Transacción N</t>
  </si>
  <si>
    <t>Pagado</t>
  </si>
  <si>
    <t>Pago</t>
  </si>
  <si>
    <t>Daily Moisture Lotion</t>
  </si>
  <si>
    <t>Valor Factura</t>
  </si>
  <si>
    <t>Nathaly perez Zapata</t>
  </si>
  <si>
    <t>nathaly801</t>
  </si>
  <si>
    <t xml:space="preserve">Camilo Saldarriaga </t>
  </si>
  <si>
    <t>salda2212</t>
  </si>
  <si>
    <t>Oferta de madres</t>
  </si>
  <si>
    <t xml:space="preserve">Oferta de San Valentin </t>
  </si>
  <si>
    <t>Reserva -1</t>
  </si>
  <si>
    <t>Factura - 2</t>
  </si>
  <si>
    <t>Tarifa</t>
  </si>
  <si>
    <t>Horario atencion</t>
  </si>
  <si>
    <t>8:00 am - 18:00</t>
  </si>
  <si>
    <t>Pedicura Spa-100000-Tratamiento Facial Antiedad-120000-Masaje Relajante-100000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</si>
</sst>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&quot;$&quot;\ * #,##0_-;\-&quot;$&quot;\ * #,##0_-;_-&quot;$&quot;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D0D0D"/>
      <name val="Aptos Narrow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F8CECC"/>
        <bgColor indexed="64"/>
      </patternFill>
    </fill>
    <fill>
      <patternFill patternType="solid">
        <fgColor rgb="FFCDEB8B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E1D5E7"/>
        <bgColor indexed="64"/>
      </patternFill>
    </fill>
    <fill>
      <patternFill patternType="solid">
        <fgColor rgb="FFB0E3E6"/>
        <bgColor indexed="64"/>
      </patternFill>
    </fill>
    <fill>
      <patternFill patternType="solid">
        <fgColor rgb="FFBAC8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AD7AC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739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5" fillId="0" borderId="0" xfId="0" applyFont="1"/>
    <xf numFmtId="0" fontId="6" fillId="16" borderId="0" xfId="2" applyFill="1"/>
    <xf numFmtId="0" fontId="6" fillId="3" borderId="0" xfId="2" applyFill="1"/>
    <xf numFmtId="0" fontId="6" fillId="4" borderId="0" xfId="2" applyFill="1"/>
    <xf numFmtId="0" fontId="6" fillId="5" borderId="0" xfId="2" applyFill="1"/>
    <xf numFmtId="0" fontId="6" fillId="7" borderId="0" xfId="2" applyFill="1"/>
    <xf numFmtId="0" fontId="6" fillId="6" borderId="0" xfId="2" applyFill="1"/>
    <xf numFmtId="0" fontId="6" fillId="8" borderId="0" xfId="2" applyFill="1"/>
    <xf numFmtId="0" fontId="6" fillId="9" borderId="0" xfId="2" applyFill="1"/>
    <xf numFmtId="0" fontId="6" fillId="11" borderId="0" xfId="2" applyFill="1"/>
    <xf numFmtId="0" fontId="6" fillId="10" borderId="0" xfId="2" applyFill="1"/>
    <xf numFmtId="0" fontId="6" fillId="12" borderId="0" xfId="2" applyFill="1"/>
    <xf numFmtId="0" fontId="6" fillId="14" borderId="0" xfId="2" applyFill="1"/>
    <xf numFmtId="0" fontId="6" fillId="13" borderId="0" xfId="2" applyFill="1"/>
    <xf numFmtId="0" fontId="6" fillId="15" borderId="0" xfId="2" applyFill="1"/>
    <xf numFmtId="0" fontId="3" fillId="0" borderId="1" xfId="0" applyFont="1" applyBorder="1"/>
    <xf numFmtId="0" fontId="3" fillId="17" borderId="1" xfId="0" applyFont="1" applyFill="1" applyBorder="1"/>
    <xf numFmtId="0" fontId="0" fillId="0" borderId="1" xfId="0" applyBorder="1"/>
    <xf numFmtId="0" fontId="0" fillId="17" borderId="1" xfId="0" applyFill="1" applyBorder="1"/>
    <xf numFmtId="0" fontId="0" fillId="0" borderId="1" xfId="0" applyBorder="1" applyAlignment="1">
      <alignment horizontal="center" vertical="center"/>
    </xf>
    <xf numFmtId="0" fontId="6" fillId="0" borderId="1" xfId="2" applyBorder="1"/>
    <xf numFmtId="0" fontId="0" fillId="17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2" applyFill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3" fillId="20" borderId="1" xfId="0" applyFont="1" applyFill="1" applyBorder="1"/>
    <xf numFmtId="0" fontId="6" fillId="0" borderId="1" xfId="2" applyBorder="1" applyAlignment="1">
      <alignment horizontal="left" vertical="center" indent="2"/>
    </xf>
    <xf numFmtId="0" fontId="0" fillId="20" borderId="1" xfId="0" applyFill="1" applyBorder="1"/>
    <xf numFmtId="0" fontId="0" fillId="0" borderId="0" xfId="0" applyAlignment="1">
      <alignment wrapText="1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2" applyBorder="1" applyAlignment="1">
      <alignment vertical="top"/>
    </xf>
    <xf numFmtId="0" fontId="0" fillId="17" borderId="1" xfId="0" applyFill="1" applyBorder="1" applyAlignment="1">
      <alignment horizontal="center" vertical="center" wrapText="1"/>
    </xf>
    <xf numFmtId="0" fontId="3" fillId="2" borderId="1" xfId="0" applyFont="1" applyFill="1" applyBorder="1"/>
    <xf numFmtId="0" fontId="0" fillId="2" borderId="1" xfId="0" applyFill="1" applyBorder="1"/>
    <xf numFmtId="0" fontId="6" fillId="0" borderId="0" xfId="2" applyBorder="1"/>
    <xf numFmtId="0" fontId="2" fillId="0" borderId="0" xfId="0" applyFont="1"/>
    <xf numFmtId="49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165" fontId="0" fillId="0" borderId="1" xfId="1" applyNumberFormat="1" applyFont="1" applyBorder="1"/>
    <xf numFmtId="0" fontId="3" fillId="18" borderId="1" xfId="0" applyFont="1" applyFill="1" applyBorder="1"/>
    <xf numFmtId="0" fontId="3" fillId="0" borderId="7" xfId="0" applyFont="1" applyBorder="1"/>
    <xf numFmtId="0" fontId="3" fillId="28" borderId="7" xfId="0" applyFont="1" applyFill="1" applyBorder="1"/>
    <xf numFmtId="0" fontId="3" fillId="9" borderId="1" xfId="0" applyFont="1" applyFill="1" applyBorder="1"/>
    <xf numFmtId="0" fontId="3" fillId="29" borderId="1" xfId="0" applyFont="1" applyFill="1" applyBorder="1"/>
    <xf numFmtId="0" fontId="3" fillId="13" borderId="1" xfId="0" applyFont="1" applyFill="1" applyBorder="1"/>
    <xf numFmtId="0" fontId="3" fillId="30" borderId="1" xfId="0" applyFont="1" applyFill="1" applyBorder="1"/>
    <xf numFmtId="0" fontId="3" fillId="17" borderId="1" xfId="0" applyFont="1" applyFill="1" applyBorder="1" applyAlignment="1">
      <alignment wrapText="1"/>
    </xf>
    <xf numFmtId="0" fontId="3" fillId="13" borderId="8" xfId="0" applyFont="1" applyFill="1" applyBorder="1"/>
    <xf numFmtId="0" fontId="0" fillId="22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6" borderId="2" xfId="0" applyFill="1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88"/>
      <color rgb="FFB0E3E6"/>
      <color rgb="FFD5739D"/>
      <color rgb="FFE1D5E7"/>
      <color rgb="FFFFF2CC"/>
      <color rgb="FFFAD7AC"/>
      <color rgb="FFFFB7B7"/>
      <color rgb="FFFF5050"/>
      <color rgb="FFF5F5F5"/>
      <color rgb="FFBAC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114300</xdr:rowOff>
    </xdr:from>
    <xdr:to>
      <xdr:col>12</xdr:col>
      <xdr:colOff>228600</xdr:colOff>
      <xdr:row>29</xdr:row>
      <xdr:rowOff>85725</xdr:rowOff>
    </xdr:to>
    <xdr:sp macro="" textlink="">
      <xdr:nvSpPr>
        <xdr:cNvPr id="98" name="Rectángulo: esquinas redondeadas 97">
          <a:extLst>
            <a:ext uri="{FF2B5EF4-FFF2-40B4-BE49-F238E27FC236}">
              <a16:creationId xmlns:a16="http://schemas.microsoft.com/office/drawing/2014/main" id="{310616CE-C927-8954-6782-D67973F1D4F7}"/>
            </a:ext>
          </a:extLst>
        </xdr:cNvPr>
        <xdr:cNvSpPr/>
      </xdr:nvSpPr>
      <xdr:spPr>
        <a:xfrm>
          <a:off x="257175" y="114300"/>
          <a:ext cx="9572625" cy="54959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9526</xdr:colOff>
      <xdr:row>16</xdr:row>
      <xdr:rowOff>38100</xdr:rowOff>
    </xdr:from>
    <xdr:to>
      <xdr:col>11</xdr:col>
      <xdr:colOff>361951</xdr:colOff>
      <xdr:row>25</xdr:row>
      <xdr:rowOff>114298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EC03A477-5875-AC52-1F78-99FCFAC35342}"/>
            </a:ext>
          </a:extLst>
        </xdr:cNvPr>
        <xdr:cNvCxnSpPr/>
      </xdr:nvCxnSpPr>
      <xdr:spPr>
        <a:xfrm rot="10800000" flipV="1">
          <a:off x="1857376" y="2705100"/>
          <a:ext cx="7343775" cy="1790698"/>
        </a:xfrm>
        <a:prstGeom prst="bentConnector3">
          <a:avLst>
            <a:gd name="adj1" fmla="val 6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16</xdr:row>
      <xdr:rowOff>28574</xdr:rowOff>
    </xdr:from>
    <xdr:to>
      <xdr:col>11</xdr:col>
      <xdr:colOff>238127</xdr:colOff>
      <xdr:row>22</xdr:row>
      <xdr:rowOff>38099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485FD9B6-75FC-4D3A-B8C4-70941854A6AF}"/>
            </a:ext>
          </a:extLst>
        </xdr:cNvPr>
        <xdr:cNvCxnSpPr/>
      </xdr:nvCxnSpPr>
      <xdr:spPr>
        <a:xfrm rot="10800000" flipV="1">
          <a:off x="1857375" y="2695574"/>
          <a:ext cx="7219952" cy="115252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57152</xdr:colOff>
      <xdr:row>12</xdr:row>
      <xdr:rowOff>9525</xdr:rowOff>
    </xdr:from>
    <xdr:to>
      <xdr:col>9</xdr:col>
      <xdr:colOff>495300</xdr:colOff>
      <xdr:row>20</xdr:row>
      <xdr:rowOff>104773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609F1B3F-C435-400A-B772-92E6ADA313CF}"/>
            </a:ext>
          </a:extLst>
        </xdr:cNvPr>
        <xdr:cNvCxnSpPr/>
      </xdr:nvCxnSpPr>
      <xdr:spPr>
        <a:xfrm rot="10800000" flipV="1">
          <a:off x="4324352" y="1914525"/>
          <a:ext cx="3486148" cy="1619248"/>
        </a:xfrm>
        <a:prstGeom prst="bentConnector3">
          <a:avLst>
            <a:gd name="adj1" fmla="val -27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28577</xdr:colOff>
      <xdr:row>12</xdr:row>
      <xdr:rowOff>19049</xdr:rowOff>
    </xdr:from>
    <xdr:to>
      <xdr:col>9</xdr:col>
      <xdr:colOff>257175</xdr:colOff>
      <xdr:row>17</xdr:row>
      <xdr:rowOff>104774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0CEFEDC1-A59D-4493-96E0-73B31E1A0A56}"/>
            </a:ext>
          </a:extLst>
        </xdr:cNvPr>
        <xdr:cNvCxnSpPr/>
      </xdr:nvCxnSpPr>
      <xdr:spPr>
        <a:xfrm rot="10800000" flipV="1">
          <a:off x="5819777" y="1924049"/>
          <a:ext cx="1752598" cy="1038225"/>
        </a:xfrm>
        <a:prstGeom prst="bentConnector3">
          <a:avLst>
            <a:gd name="adj1" fmla="val 54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466726</xdr:colOff>
      <xdr:row>17</xdr:row>
      <xdr:rowOff>85722</xdr:rowOff>
    </xdr:from>
    <xdr:to>
      <xdr:col>6</xdr:col>
      <xdr:colOff>19053</xdr:colOff>
      <xdr:row>19</xdr:row>
      <xdr:rowOff>133349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C71F554B-ED46-F24B-DE66-469BEC6498DA}"/>
            </a:ext>
          </a:extLst>
        </xdr:cNvPr>
        <xdr:cNvCxnSpPr/>
      </xdr:nvCxnSpPr>
      <xdr:spPr>
        <a:xfrm rot="10800000" flipV="1">
          <a:off x="3838576" y="2943222"/>
          <a:ext cx="1209677" cy="428627"/>
        </a:xfrm>
        <a:prstGeom prst="bentConnector3">
          <a:avLst>
            <a:gd name="adj1" fmla="val 10039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85722</xdr:rowOff>
    </xdr:from>
    <xdr:to>
      <xdr:col>4</xdr:col>
      <xdr:colOff>19052</xdr:colOff>
      <xdr:row>15</xdr:row>
      <xdr:rowOff>114299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BE1FBA38-4B51-4933-81DE-ECCDCEEFFBB0}"/>
            </a:ext>
          </a:extLst>
        </xdr:cNvPr>
        <xdr:cNvCxnSpPr/>
      </xdr:nvCxnSpPr>
      <xdr:spPr>
        <a:xfrm rot="10800000" flipV="1">
          <a:off x="1847850" y="1800222"/>
          <a:ext cx="1543052" cy="79057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438152</xdr:colOff>
      <xdr:row>8</xdr:row>
      <xdr:rowOff>161926</xdr:rowOff>
    </xdr:from>
    <xdr:to>
      <xdr:col>4</xdr:col>
      <xdr:colOff>0</xdr:colOff>
      <xdr:row>11</xdr:row>
      <xdr:rowOff>38101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F84AA31E-5AFF-4B7F-8B34-16026720D379}"/>
            </a:ext>
          </a:extLst>
        </xdr:cNvPr>
        <xdr:cNvCxnSpPr/>
      </xdr:nvCxnSpPr>
      <xdr:spPr>
        <a:xfrm rot="10800000">
          <a:off x="1200152" y="1304926"/>
          <a:ext cx="2171698" cy="447675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19052</xdr:colOff>
      <xdr:row>8</xdr:row>
      <xdr:rowOff>161927</xdr:rowOff>
    </xdr:from>
    <xdr:to>
      <xdr:col>8</xdr:col>
      <xdr:colOff>742950</xdr:colOff>
      <xdr:row>11</xdr:row>
      <xdr:rowOff>28575</xdr:rowOff>
    </xdr:to>
    <xdr:cxnSp macro="">
      <xdr:nvCxnSpPr>
        <xdr:cNvPr id="55" name="Conector: angular 54">
          <a:extLst>
            <a:ext uri="{FF2B5EF4-FFF2-40B4-BE49-F238E27FC236}">
              <a16:creationId xmlns:a16="http://schemas.microsoft.com/office/drawing/2014/main" id="{C50DDDDA-DE95-4876-8F8B-D49390CFE488}"/>
            </a:ext>
          </a:extLst>
        </xdr:cNvPr>
        <xdr:cNvCxnSpPr/>
      </xdr:nvCxnSpPr>
      <xdr:spPr>
        <a:xfrm rot="10800000">
          <a:off x="1866902" y="1857377"/>
          <a:ext cx="5429248" cy="4381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</xdr:row>
      <xdr:rowOff>57150</xdr:rowOff>
    </xdr:from>
    <xdr:to>
      <xdr:col>5</xdr:col>
      <xdr:colOff>723900</xdr:colOff>
      <xdr:row>8</xdr:row>
      <xdr:rowOff>57152</xdr:rowOff>
    </xdr:to>
    <xdr:cxnSp macro="">
      <xdr:nvCxnSpPr>
        <xdr:cNvPr id="59" name="Conector: angular 58">
          <a:extLst>
            <a:ext uri="{FF2B5EF4-FFF2-40B4-BE49-F238E27FC236}">
              <a16:creationId xmlns:a16="http://schemas.microsoft.com/office/drawing/2014/main" id="{8B64DCEB-E8EC-4EA9-A1B5-A1A15CC21D16}"/>
            </a:ext>
          </a:extLst>
        </xdr:cNvPr>
        <xdr:cNvCxnSpPr/>
      </xdr:nvCxnSpPr>
      <xdr:spPr>
        <a:xfrm rot="10800000" flipV="1">
          <a:off x="1866900" y="1200150"/>
          <a:ext cx="3124200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85726</xdr:rowOff>
    </xdr:from>
    <xdr:to>
      <xdr:col>9</xdr:col>
      <xdr:colOff>476250</xdr:colOff>
      <xdr:row>11</xdr:row>
      <xdr:rowOff>19051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B5E76C6C-2BD7-4FC4-8AEF-6D736DE9EB70}"/>
            </a:ext>
          </a:extLst>
        </xdr:cNvPr>
        <xdr:cNvCxnSpPr/>
      </xdr:nvCxnSpPr>
      <xdr:spPr>
        <a:xfrm rot="10800000">
          <a:off x="5810250" y="1228726"/>
          <a:ext cx="1981200" cy="504825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4</xdr:row>
      <xdr:rowOff>142875</xdr:rowOff>
    </xdr:from>
    <xdr:to>
      <xdr:col>8</xdr:col>
      <xdr:colOff>752475</xdr:colOff>
      <xdr:row>7</xdr:row>
      <xdr:rowOff>180973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F4D7B351-1E81-4D9B-B80C-2C40026C6B68}"/>
            </a:ext>
          </a:extLst>
        </xdr:cNvPr>
        <xdr:cNvCxnSpPr/>
      </xdr:nvCxnSpPr>
      <xdr:spPr>
        <a:xfrm rot="10800000" flipV="1">
          <a:off x="5400675" y="523875"/>
          <a:ext cx="1905000" cy="609598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885825</xdr:colOff>
      <xdr:row>4</xdr:row>
      <xdr:rowOff>76198</xdr:rowOff>
    </xdr:from>
    <xdr:to>
      <xdr:col>9</xdr:col>
      <xdr:colOff>9527</xdr:colOff>
      <xdr:row>4</xdr:row>
      <xdr:rowOff>76200</xdr:rowOff>
    </xdr:to>
    <xdr:cxnSp macro="">
      <xdr:nvCxnSpPr>
        <xdr:cNvPr id="73" name="Conector: angular 72">
          <a:extLst>
            <a:ext uri="{FF2B5EF4-FFF2-40B4-BE49-F238E27FC236}">
              <a16:creationId xmlns:a16="http://schemas.microsoft.com/office/drawing/2014/main" id="{667A77F3-D101-495A-B5D7-42EB419FE148}"/>
            </a:ext>
          </a:extLst>
        </xdr:cNvPr>
        <xdr:cNvCxnSpPr/>
      </xdr:nvCxnSpPr>
      <xdr:spPr>
        <a:xfrm rot="10800000" flipV="1">
          <a:off x="4257675" y="457198"/>
          <a:ext cx="3067052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9528</xdr:colOff>
      <xdr:row>4</xdr:row>
      <xdr:rowOff>104775</xdr:rowOff>
    </xdr:from>
    <xdr:to>
      <xdr:col>4</xdr:col>
      <xdr:colOff>19051</xdr:colOff>
      <xdr:row>4</xdr:row>
      <xdr:rowOff>104777</xdr:rowOff>
    </xdr:to>
    <xdr:cxnSp macro="">
      <xdr:nvCxnSpPr>
        <xdr:cNvPr id="79" name="Conector: angular 78">
          <a:extLst>
            <a:ext uri="{FF2B5EF4-FFF2-40B4-BE49-F238E27FC236}">
              <a16:creationId xmlns:a16="http://schemas.microsoft.com/office/drawing/2014/main" id="{6E9813DE-197B-4A79-999D-5EB1F622B241}"/>
            </a:ext>
          </a:extLst>
        </xdr:cNvPr>
        <xdr:cNvCxnSpPr/>
      </xdr:nvCxnSpPr>
      <xdr:spPr>
        <a:xfrm rot="10800000" flipV="1">
          <a:off x="1857378" y="485775"/>
          <a:ext cx="1533523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104776</xdr:colOff>
      <xdr:row>8</xdr:row>
      <xdr:rowOff>180974</xdr:rowOff>
    </xdr:from>
    <xdr:to>
      <xdr:col>1</xdr:col>
      <xdr:colOff>104778</xdr:colOff>
      <xdr:row>15</xdr:row>
      <xdr:rowOff>9523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94B84C23-FC69-4AA3-9210-4FDC8E57E1D0}"/>
            </a:ext>
          </a:extLst>
        </xdr:cNvPr>
        <xdr:cNvCxnSpPr/>
      </xdr:nvCxnSpPr>
      <xdr:spPr>
        <a:xfrm rot="16200000" flipH="1">
          <a:off x="285752" y="1904998"/>
          <a:ext cx="1162049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20</xdr:row>
      <xdr:rowOff>180975</xdr:rowOff>
    </xdr:from>
    <xdr:to>
      <xdr:col>4</xdr:col>
      <xdr:colOff>428628</xdr:colOff>
      <xdr:row>21</xdr:row>
      <xdr:rowOff>142875</xdr:rowOff>
    </xdr:to>
    <xdr:cxnSp macro="">
      <xdr:nvCxnSpPr>
        <xdr:cNvPr id="92" name="Conector: angular 91">
          <a:extLst>
            <a:ext uri="{FF2B5EF4-FFF2-40B4-BE49-F238E27FC236}">
              <a16:creationId xmlns:a16="http://schemas.microsoft.com/office/drawing/2014/main" id="{A7273273-71AF-401A-8F65-5DF7B91DA432}"/>
            </a:ext>
          </a:extLst>
        </xdr:cNvPr>
        <xdr:cNvCxnSpPr/>
      </xdr:nvCxnSpPr>
      <xdr:spPr>
        <a:xfrm rot="10800000" flipV="1">
          <a:off x="1847851" y="3609975"/>
          <a:ext cx="1952627" cy="152400"/>
        </a:xfrm>
        <a:prstGeom prst="bentConnector3">
          <a:avLst>
            <a:gd name="adj1" fmla="val -73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11</xdr:row>
      <xdr:rowOff>85726</xdr:rowOff>
    </xdr:from>
    <xdr:to>
      <xdr:col>11</xdr:col>
      <xdr:colOff>342902</xdr:colOff>
      <xdr:row>14</xdr:row>
      <xdr:rowOff>171453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58B0C441-95D3-4180-8FBE-74673A008B73}"/>
            </a:ext>
          </a:extLst>
        </xdr:cNvPr>
        <xdr:cNvCxnSpPr/>
      </xdr:nvCxnSpPr>
      <xdr:spPr>
        <a:xfrm rot="10800000">
          <a:off x="8096250" y="2352676"/>
          <a:ext cx="1085852" cy="657227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9528</xdr:colOff>
      <xdr:row>11</xdr:row>
      <xdr:rowOff>152398</xdr:rowOff>
    </xdr:from>
    <xdr:to>
      <xdr:col>8</xdr:col>
      <xdr:colOff>723901</xdr:colOff>
      <xdr:row>11</xdr:row>
      <xdr:rowOff>152400</xdr:rowOff>
    </xdr:to>
    <xdr:cxnSp macro="">
      <xdr:nvCxnSpPr>
        <xdr:cNvPr id="105" name="Conector: angular 104">
          <a:extLst>
            <a:ext uri="{FF2B5EF4-FFF2-40B4-BE49-F238E27FC236}">
              <a16:creationId xmlns:a16="http://schemas.microsoft.com/office/drawing/2014/main" id="{0DFCA585-45E5-4C1A-91D9-D83528A30C12}"/>
            </a:ext>
          </a:extLst>
        </xdr:cNvPr>
        <xdr:cNvCxnSpPr/>
      </xdr:nvCxnSpPr>
      <xdr:spPr>
        <a:xfrm rot="10800000">
          <a:off x="4276728" y="2419348"/>
          <a:ext cx="3000373" cy="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9526</xdr:colOff>
      <xdr:row>4</xdr:row>
      <xdr:rowOff>76200</xdr:rowOff>
    </xdr:from>
    <xdr:to>
      <xdr:col>11</xdr:col>
      <xdr:colOff>504828</xdr:colOff>
      <xdr:row>14</xdr:row>
      <xdr:rowOff>180979</xdr:rowOff>
    </xdr:to>
    <xdr:cxnSp macro="">
      <xdr:nvCxnSpPr>
        <xdr:cNvPr id="2" name="Conector: angular 1">
          <a:extLst>
            <a:ext uri="{FF2B5EF4-FFF2-40B4-BE49-F238E27FC236}">
              <a16:creationId xmlns:a16="http://schemas.microsoft.com/office/drawing/2014/main" id="{0527C22E-4D2A-404B-BDEF-3088D1DA2DB4}"/>
            </a:ext>
          </a:extLst>
        </xdr:cNvPr>
        <xdr:cNvCxnSpPr/>
      </xdr:nvCxnSpPr>
      <xdr:spPr>
        <a:xfrm rot="16200000" flipV="1">
          <a:off x="7710487" y="1385889"/>
          <a:ext cx="2009779" cy="1257302"/>
        </a:xfrm>
        <a:prstGeom prst="bentConnector3">
          <a:avLst>
            <a:gd name="adj1" fmla="val 9976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521804</xdr:colOff>
      <xdr:row>0</xdr:row>
      <xdr:rowOff>75177</xdr:rowOff>
    </xdr:from>
    <xdr:to>
      <xdr:col>14</xdr:col>
      <xdr:colOff>421274</xdr:colOff>
      <xdr:row>15</xdr:row>
      <xdr:rowOff>181267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5E6C0C-BF7D-9D1F-0957-AB4EFA4CF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0174" y="75177"/>
          <a:ext cx="6835198" cy="29635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0</xdr:row>
      <xdr:rowOff>0</xdr:rowOff>
    </xdr:from>
    <xdr:to>
      <xdr:col>9</xdr:col>
      <xdr:colOff>152782</xdr:colOff>
      <xdr:row>11</xdr:row>
      <xdr:rowOff>124135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B4B6C-47CD-2E20-E99F-01E73E116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0"/>
          <a:ext cx="2734057" cy="221963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104775</xdr:rowOff>
    </xdr:from>
    <xdr:to>
      <xdr:col>7</xdr:col>
      <xdr:colOff>971962</xdr:colOff>
      <xdr:row>12</xdr:row>
      <xdr:rowOff>95541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51A4DE-F3B6-E7E5-ED5C-0F12CFFA2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295275"/>
          <a:ext cx="2953162" cy="2086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2</xdr:row>
      <xdr:rowOff>76200</xdr:rowOff>
    </xdr:from>
    <xdr:to>
      <xdr:col>9</xdr:col>
      <xdr:colOff>676675</xdr:colOff>
      <xdr:row>13</xdr:row>
      <xdr:rowOff>162229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45AD86-920C-3743-B472-C6D69C52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457200"/>
          <a:ext cx="2867425" cy="218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66675</xdr:rowOff>
    </xdr:from>
    <xdr:to>
      <xdr:col>17</xdr:col>
      <xdr:colOff>143788</xdr:colOff>
      <xdr:row>16</xdr:row>
      <xdr:rowOff>133864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61C92E-845F-3B92-F617-4B1F68BB8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175" y="257175"/>
          <a:ext cx="6544588" cy="36866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441050</xdr:colOff>
      <xdr:row>0</xdr:row>
      <xdr:rowOff>0</xdr:rowOff>
    </xdr:from>
    <xdr:to>
      <xdr:col>9</xdr:col>
      <xdr:colOff>66676</xdr:colOff>
      <xdr:row>12</xdr:row>
      <xdr:rowOff>111274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5864BD-5ADD-7C40-2A86-F0791971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0376" y="0"/>
          <a:ext cx="7162800" cy="23972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781050</xdr:colOff>
      <xdr:row>9</xdr:row>
      <xdr:rowOff>38100</xdr:rowOff>
    </xdr:from>
    <xdr:to>
      <xdr:col>17</xdr:col>
      <xdr:colOff>258301</xdr:colOff>
      <xdr:row>26</xdr:row>
      <xdr:rowOff>29132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8F3AFE-BE64-0A2A-9BC0-ECDD7381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9050" y="2133600"/>
          <a:ext cx="8068801" cy="3991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0</xdr:rowOff>
    </xdr:from>
    <xdr:to>
      <xdr:col>10</xdr:col>
      <xdr:colOff>1011208</xdr:colOff>
      <xdr:row>23</xdr:row>
      <xdr:rowOff>131260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8028C0-BB7D-D0E3-35A4-650AFCE42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2041000"/>
          <a:ext cx="7259608" cy="2607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12</xdr:row>
      <xdr:rowOff>0</xdr:rowOff>
    </xdr:from>
    <xdr:to>
      <xdr:col>10</xdr:col>
      <xdr:colOff>543945</xdr:colOff>
      <xdr:row>30</xdr:row>
      <xdr:rowOff>48110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A1473-6F37-F38F-DA2A-4B6289103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2286000"/>
          <a:ext cx="7306695" cy="34771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3</xdr:row>
      <xdr:rowOff>28575</xdr:rowOff>
    </xdr:from>
    <xdr:to>
      <xdr:col>9</xdr:col>
      <xdr:colOff>600466</xdr:colOff>
      <xdr:row>14</xdr:row>
      <xdr:rowOff>152710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EB83C1-9ABA-000C-52B8-446DF7E80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00075"/>
          <a:ext cx="2800741" cy="22196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12</xdr:row>
      <xdr:rowOff>85919</xdr:rowOff>
    </xdr:from>
    <xdr:to>
      <xdr:col>17</xdr:col>
      <xdr:colOff>172688</xdr:colOff>
      <xdr:row>36</xdr:row>
      <xdr:rowOff>153385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4F703F-4907-3A46-0A90-50C6468E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8675" y="2943419"/>
          <a:ext cx="7983188" cy="6353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mailto:SucursalPoblado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mailto:SucursalPoblado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7" Type="http://schemas.openxmlformats.org/officeDocument/2006/relationships/hyperlink" Target="mailto:SucursalPoblado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Relationship Id="rId6" Type="http://schemas.openxmlformats.org/officeDocument/2006/relationships/hyperlink" Target="mailto:SucursalMarinilla@gmail.com" TargetMode="External"/><Relationship Id="rId5" Type="http://schemas.openxmlformats.org/officeDocument/2006/relationships/hyperlink" Target="mailto:SucursalRionegr@gmail.com" TargetMode="External"/><Relationship Id="rId4" Type="http://schemas.openxmlformats.org/officeDocument/2006/relationships/hyperlink" Target="mailto:SucursalRionegro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A872-35B0-44AD-A46B-64DE97CA59D5}">
  <dimension ref="B2:O26"/>
  <sheetViews>
    <sheetView showGridLines="0" workbookViewId="0">
      <selection activeCell="J12" sqref="J12"/>
    </sheetView>
  </sheetViews>
  <sheetFormatPr baseColWidth="10" defaultRowHeight="15" x14ac:dyDescent="0.25"/>
  <cols>
    <col min="2" max="2" width="16.28515625" bestFit="1" customWidth="1"/>
    <col min="5" max="5" width="13.42578125" bestFit="1" customWidth="1"/>
  </cols>
  <sheetData>
    <row r="2" spans="2:15" ht="28.5" x14ac:dyDescent="0.45">
      <c r="F2" s="2" t="s">
        <v>12</v>
      </c>
    </row>
    <row r="5" spans="2:15" x14ac:dyDescent="0.25">
      <c r="B5" s="4" t="s">
        <v>14</v>
      </c>
      <c r="E5" s="5" t="s">
        <v>0</v>
      </c>
      <c r="J5" s="6" t="s">
        <v>1</v>
      </c>
    </row>
    <row r="9" spans="2:15" x14ac:dyDescent="0.25">
      <c r="B9" s="8" t="s">
        <v>2</v>
      </c>
      <c r="G9" s="7" t="s">
        <v>3</v>
      </c>
      <c r="O9" s="1"/>
    </row>
    <row r="12" spans="2:15" x14ac:dyDescent="0.25">
      <c r="E12" s="9" t="s">
        <v>4</v>
      </c>
      <c r="J12" s="10" t="s">
        <v>5</v>
      </c>
    </row>
    <row r="16" spans="2:15" x14ac:dyDescent="0.25">
      <c r="B16" s="11" t="s">
        <v>7</v>
      </c>
      <c r="L16" s="12" t="s">
        <v>6</v>
      </c>
    </row>
    <row r="18" spans="2:15" x14ac:dyDescent="0.25">
      <c r="G18" s="13" t="s">
        <v>8</v>
      </c>
    </row>
    <row r="19" spans="2:15" x14ac:dyDescent="0.25">
      <c r="O19" s="1"/>
    </row>
    <row r="21" spans="2:15" x14ac:dyDescent="0.25">
      <c r="E21" s="14" t="s">
        <v>10</v>
      </c>
    </row>
    <row r="22" spans="2:15" ht="18" customHeight="1" x14ac:dyDescent="0.25">
      <c r="B22" s="15" t="s">
        <v>9</v>
      </c>
    </row>
    <row r="26" spans="2:15" x14ac:dyDescent="0.25">
      <c r="B26" s="16" t="s">
        <v>11</v>
      </c>
    </row>
  </sheetData>
  <hyperlinks>
    <hyperlink ref="B5" location="'Fabricantes - Muestreo Datos'!A1" display="Fabricantes" xr:uid="{9E9F0C70-2802-4C00-B8CE-1F9D0484F43E}"/>
    <hyperlink ref="E5" location="'Productos - Muestreo Datos'!A1" display="Productos" xr:uid="{FCCE85AC-3904-46A7-9410-33BD4DB16741}"/>
    <hyperlink ref="J5" location="'Inventarios - Muestreo Datos'!A1" display="Inventarios" xr:uid="{F2AA0D17-0310-42EC-9B48-94052FE3580A}"/>
    <hyperlink ref="G9" location="'Sucursales - Muestreo Datos'!A1" display="Sucursales" xr:uid="{9DAB06F1-CE1C-4944-967C-A2771C7D96E8}"/>
    <hyperlink ref="B9" location="'Institucio - Muestreo Datos'!A1" display="Instituciones" xr:uid="{A570CC9F-60F9-45E3-B5A9-B152DDC2CE64}"/>
    <hyperlink ref="E12" location="'Clientes - Muestreo Datos'!A1" display="Clientes" xr:uid="{F1DBF612-2C1F-4810-B3C2-A503FB27439E}"/>
    <hyperlink ref="J12" location="'Reservas - Muestreo Datos'!A1" display="Reservas" xr:uid="{01B3B4BD-BF0E-4F64-A6EB-0BE209F43A5A}"/>
    <hyperlink ref="B16" location="'InformacionBase - Muestreo Dato'!A1" display="InformacionBase" xr:uid="{81DC8F57-B292-45D4-9091-F22CAAFC4B16}"/>
    <hyperlink ref="L16" location="'Facturacion - Muestreo Datos'!A1" display="Facturacion" xr:uid="{C881DBF6-4377-43D9-9841-BF3EB772A638}"/>
    <hyperlink ref="G18" location="'Servicios - Muestreo Datos'!A1" display="servicios" xr:uid="{1C528183-2DE1-43FF-A2EF-E702CABF966A}"/>
    <hyperlink ref="E21" location="'CentroEventos - Muestreo Datos'!A1" display="CentroEventos" xr:uid="{2236DA93-463B-4E0B-A99C-4E8C94CE30A2}"/>
    <hyperlink ref="B22" location="'Notificaciones - Muestreo Datos'!A1" display="Notificaciones" xr:uid="{4A0848B2-D8A7-4FE7-AA39-7F92B7A752C4}"/>
    <hyperlink ref="B26" location="'Pagos - Muestreo Datos'!A1" display="Pagos" xr:uid="{AB9A93FC-03D3-4EDE-AE8E-D09D1AD858B9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0F74-D41C-4CC6-AFD5-8A0859489EFF}">
  <dimension ref="A1:I28"/>
  <sheetViews>
    <sheetView workbookViewId="0">
      <selection activeCell="G10" sqref="G10"/>
    </sheetView>
  </sheetViews>
  <sheetFormatPr baseColWidth="10" defaultRowHeight="15" x14ac:dyDescent="0.25"/>
  <cols>
    <col min="1" max="1" width="14" bestFit="1" customWidth="1"/>
    <col min="3" max="3" width="26.85546875" bestFit="1" customWidth="1"/>
    <col min="4" max="4" width="39" customWidth="1"/>
    <col min="5" max="5" width="18.42578125" bestFit="1" customWidth="1"/>
    <col min="6" max="6" width="29.28515625" customWidth="1"/>
    <col min="7" max="7" width="36.42578125" customWidth="1"/>
    <col min="8" max="8" width="7.42578125" bestFit="1" customWidth="1"/>
    <col min="9" max="9" width="27.85546875" customWidth="1"/>
  </cols>
  <sheetData>
    <row r="1" spans="1:9" x14ac:dyDescent="0.25">
      <c r="A1" s="3" t="s">
        <v>13</v>
      </c>
    </row>
    <row r="2" spans="1:9" x14ac:dyDescent="0.25">
      <c r="B2" s="75" t="s">
        <v>158</v>
      </c>
      <c r="C2" s="76"/>
      <c r="D2" s="76"/>
      <c r="E2" s="76"/>
      <c r="F2" s="76"/>
      <c r="G2" s="76"/>
      <c r="H2" s="76"/>
      <c r="I2" s="76"/>
    </row>
    <row r="3" spans="1:9" x14ac:dyDescent="0.25">
      <c r="B3" s="17" t="s">
        <v>15</v>
      </c>
      <c r="C3" s="50" t="s">
        <v>108</v>
      </c>
      <c r="D3" s="50" t="s">
        <v>130</v>
      </c>
      <c r="E3" s="49" t="s">
        <v>55</v>
      </c>
      <c r="F3" s="53" t="s">
        <v>165</v>
      </c>
      <c r="G3" s="52" t="s">
        <v>109</v>
      </c>
      <c r="H3" s="51" t="s">
        <v>162</v>
      </c>
      <c r="I3" s="18" t="s">
        <v>17</v>
      </c>
    </row>
    <row r="4" spans="1:9" ht="75" customHeight="1" x14ac:dyDescent="0.25">
      <c r="B4" s="19">
        <v>1</v>
      </c>
      <c r="C4" s="19" t="s">
        <v>115</v>
      </c>
      <c r="D4" s="24" t="s">
        <v>177</v>
      </c>
      <c r="E4" s="24" t="str">
        <f>G26 &amp;"  "&amp;G27</f>
        <v>Crema de Día Anti-edad-L'Oréal  Dermalogica Daily Microfoliant-Dermalogica</v>
      </c>
      <c r="F4" s="46">
        <v>320000</v>
      </c>
      <c r="G4" s="19" t="s">
        <v>110</v>
      </c>
      <c r="H4" s="19" t="s">
        <v>110</v>
      </c>
      <c r="I4" s="20" t="str">
        <f>B4&amp;" "&amp;C4</f>
        <v>1 Martina Corrales-1234567890</v>
      </c>
    </row>
    <row r="5" spans="1:9" x14ac:dyDescent="0.25">
      <c r="B5" s="19">
        <v>2</v>
      </c>
      <c r="C5" s="19" t="s">
        <v>120</v>
      </c>
      <c r="D5" s="24" t="s">
        <v>123</v>
      </c>
      <c r="E5" s="24"/>
      <c r="F5" s="46">
        <v>120000</v>
      </c>
      <c r="G5" s="19" t="s">
        <v>110</v>
      </c>
      <c r="H5" s="19" t="s">
        <v>111</v>
      </c>
      <c r="I5" s="20" t="str">
        <f>B5&amp;" "&amp;C5</f>
        <v>2 Ramiro Ramirez-987654321</v>
      </c>
    </row>
    <row r="6" spans="1:9" ht="30" x14ac:dyDescent="0.25">
      <c r="B6" s="19">
        <v>3</v>
      </c>
      <c r="C6" s="19" t="s">
        <v>125</v>
      </c>
      <c r="D6" s="24" t="s">
        <v>128</v>
      </c>
      <c r="E6" s="24" t="str">
        <f t="shared" ref="E6" si="0">G28</f>
        <v>Daily Moisture Lotion-Lubridem</v>
      </c>
      <c r="F6" s="46">
        <v>100000</v>
      </c>
      <c r="G6" s="19" t="s">
        <v>110</v>
      </c>
      <c r="H6" s="19" t="s">
        <v>110</v>
      </c>
      <c r="I6" s="20" t="str">
        <f>B6&amp;" "&amp;C6</f>
        <v>3 Lucrecia Gomez-39789321</v>
      </c>
    </row>
    <row r="11" spans="1:9" x14ac:dyDescent="0.25">
      <c r="B11" s="74" t="s">
        <v>11</v>
      </c>
      <c r="C11" s="74"/>
      <c r="D11" s="74"/>
    </row>
    <row r="12" spans="1:9" x14ac:dyDescent="0.25">
      <c r="B12" s="17" t="s">
        <v>15</v>
      </c>
      <c r="C12" s="17" t="s">
        <v>16</v>
      </c>
      <c r="D12" s="18" t="s">
        <v>17</v>
      </c>
    </row>
    <row r="13" spans="1:9" x14ac:dyDescent="0.25">
      <c r="B13" s="19">
        <v>1</v>
      </c>
      <c r="C13" s="19" t="s">
        <v>159</v>
      </c>
      <c r="D13" s="20" t="str">
        <f>C13</f>
        <v>Transacción 1</v>
      </c>
    </row>
    <row r="14" spans="1:9" x14ac:dyDescent="0.25">
      <c r="B14" s="19">
        <v>2</v>
      </c>
      <c r="C14" s="19" t="s">
        <v>160</v>
      </c>
      <c r="D14" s="20" t="str">
        <f t="shared" ref="D14:D15" si="1">C14</f>
        <v>Transacción 2</v>
      </c>
      <c r="G14" s="1"/>
    </row>
    <row r="15" spans="1:9" x14ac:dyDescent="0.25">
      <c r="B15" s="19">
        <v>3</v>
      </c>
      <c r="C15" s="19" t="s">
        <v>161</v>
      </c>
      <c r="D15" s="20" t="str">
        <f t="shared" si="1"/>
        <v>Transacción N</v>
      </c>
    </row>
    <row r="17" spans="2:7" x14ac:dyDescent="0.25">
      <c r="B17" s="71" t="s">
        <v>130</v>
      </c>
      <c r="C17" s="71"/>
      <c r="D17" s="71"/>
      <c r="E17" s="71"/>
      <c r="F17" s="71"/>
      <c r="G17" s="71"/>
    </row>
    <row r="18" spans="2:7" x14ac:dyDescent="0.25">
      <c r="B18" s="17" t="s">
        <v>15</v>
      </c>
      <c r="C18" s="17" t="s">
        <v>108</v>
      </c>
      <c r="D18" s="17" t="s">
        <v>131</v>
      </c>
      <c r="E18" s="17" t="s">
        <v>114</v>
      </c>
      <c r="F18" s="17" t="s">
        <v>69</v>
      </c>
      <c r="G18" s="18" t="s">
        <v>41</v>
      </c>
    </row>
    <row r="19" spans="2:7" ht="30" x14ac:dyDescent="0.25">
      <c r="B19" s="19">
        <v>1</v>
      </c>
      <c r="C19" s="19" t="s">
        <v>115</v>
      </c>
      <c r="D19" s="19" t="str">
        <f>'Reservas - Muestreo Datos'!D5</f>
        <v>3:00pm-16/03/2024</v>
      </c>
      <c r="E19" s="24" t="s">
        <v>118</v>
      </c>
      <c r="F19" s="24" t="s">
        <v>119</v>
      </c>
      <c r="G19" s="23" t="str">
        <f>D19&amp;" "&amp;E19&amp;" "&amp;C19</f>
        <v>3:00pm-16/03/2024 Pedicura Spa-100000 Martina Corrales-1234567890</v>
      </c>
    </row>
    <row r="20" spans="2:7" ht="45" x14ac:dyDescent="0.25">
      <c r="B20" s="19">
        <v>2</v>
      </c>
      <c r="C20" s="19" t="s">
        <v>120</v>
      </c>
      <c r="D20" s="19" t="str">
        <f>'Reservas - Muestreo Datos'!D6</f>
        <v>10:00am-28/04/2024</v>
      </c>
      <c r="E20" s="24" t="s">
        <v>123</v>
      </c>
      <c r="F20" s="24" t="s">
        <v>124</v>
      </c>
      <c r="G20" s="23" t="str">
        <f t="shared" ref="G20:G21" si="2">D20&amp;" "&amp;E20&amp;" "&amp;C20</f>
        <v>10:00am-28/04/2024 Tratamiento Facial Antiedad-120000 Ramiro Ramirez-987654321</v>
      </c>
    </row>
    <row r="21" spans="2:7" ht="30" x14ac:dyDescent="0.25">
      <c r="B21" s="19">
        <v>3</v>
      </c>
      <c r="C21" s="19" t="s">
        <v>125</v>
      </c>
      <c r="D21" s="19" t="str">
        <f>'Reservas - Muestreo Datos'!D7</f>
        <v>12:30pm-05/05/2024</v>
      </c>
      <c r="E21" s="24" t="s">
        <v>128</v>
      </c>
      <c r="F21" s="24" t="s">
        <v>129</v>
      </c>
      <c r="G21" s="23" t="str">
        <f t="shared" si="2"/>
        <v>12:30pm-05/05/2024 Masaje Relajante-100000 Lucrecia Gomez-39789321</v>
      </c>
    </row>
    <row r="24" spans="2:7" x14ac:dyDescent="0.25">
      <c r="B24" s="64" t="s">
        <v>55</v>
      </c>
      <c r="C24" s="64"/>
      <c r="D24" s="64"/>
      <c r="E24" s="64"/>
      <c r="F24" s="64"/>
      <c r="G24" s="64"/>
    </row>
    <row r="25" spans="2:7" x14ac:dyDescent="0.25">
      <c r="B25" s="35" t="s">
        <v>15</v>
      </c>
      <c r="C25" s="17" t="s">
        <v>32</v>
      </c>
      <c r="D25" s="17" t="s">
        <v>51</v>
      </c>
      <c r="E25" s="17" t="s">
        <v>52</v>
      </c>
      <c r="F25" s="17" t="s">
        <v>53</v>
      </c>
      <c r="G25" s="18" t="s">
        <v>25</v>
      </c>
    </row>
    <row r="26" spans="2:7" ht="30" x14ac:dyDescent="0.25">
      <c r="B26" s="21">
        <v>1</v>
      </c>
      <c r="C26" s="24" t="str">
        <f>'Inventarios - Muestreo Datos'!C16</f>
        <v>Crema de Día Anti-edad-L'Oréal</v>
      </c>
      <c r="D26" s="19">
        <v>10</v>
      </c>
      <c r="E26" s="32">
        <v>12000</v>
      </c>
      <c r="F26" s="33">
        <v>45369</v>
      </c>
      <c r="G26" s="37" t="str">
        <f>C26</f>
        <v>Crema de Día Anti-edad-L'Oréal</v>
      </c>
    </row>
    <row r="27" spans="2:7" ht="30" x14ac:dyDescent="0.25">
      <c r="B27" s="21">
        <v>2</v>
      </c>
      <c r="C27" s="24" t="str">
        <f>'Inventarios - Muestreo Datos'!C17</f>
        <v>Dermalogica Daily Microfoliant-Dermalogica</v>
      </c>
      <c r="D27" s="19">
        <v>50</v>
      </c>
      <c r="E27" s="32">
        <v>20000</v>
      </c>
      <c r="F27" s="33">
        <v>45346</v>
      </c>
      <c r="G27" s="37" t="str">
        <f>C27</f>
        <v>Dermalogica Daily Microfoliant-Dermalogica</v>
      </c>
    </row>
    <row r="28" spans="2:7" ht="30" x14ac:dyDescent="0.25">
      <c r="B28" s="21">
        <v>3</v>
      </c>
      <c r="C28" s="24" t="str">
        <f>'Inventarios - Muestreo Datos'!C18</f>
        <v>Daily Moisture Lotion-Lubridem</v>
      </c>
      <c r="D28" s="19">
        <v>100</v>
      </c>
      <c r="E28" s="32">
        <v>14500</v>
      </c>
      <c r="F28" s="33">
        <v>45262</v>
      </c>
      <c r="G28" s="37" t="str">
        <f>C28</f>
        <v>Daily Moisture Lotion-Lubridem</v>
      </c>
    </row>
  </sheetData>
  <mergeCells count="4">
    <mergeCell ref="B17:G17"/>
    <mergeCell ref="B11:D11"/>
    <mergeCell ref="B24:G24"/>
    <mergeCell ref="B2:I2"/>
  </mergeCells>
  <hyperlinks>
    <hyperlink ref="A1" location="MaestroMuestreo!A1" display="Volver al Inicio" xr:uid="{C207AD8A-CAC0-4254-934A-DC0CC8E85F54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42DE-BE10-4854-BA9A-99F4B4B7DA5B}">
  <dimension ref="A1:K22"/>
  <sheetViews>
    <sheetView topLeftCell="A10" zoomScale="130" zoomScaleNormal="130" workbookViewId="0"/>
  </sheetViews>
  <sheetFormatPr baseColWidth="10" defaultRowHeight="15" x14ac:dyDescent="0.25"/>
  <cols>
    <col min="1" max="1" width="14" bestFit="1" customWidth="1"/>
    <col min="3" max="3" width="19.140625" bestFit="1" customWidth="1"/>
    <col min="4" max="4" width="33.140625" bestFit="1" customWidth="1"/>
    <col min="6" max="6" width="33.140625" bestFit="1" customWidth="1"/>
    <col min="8" max="8" width="24.140625" bestFit="1" customWidth="1"/>
  </cols>
  <sheetData>
    <row r="1" spans="1:6" x14ac:dyDescent="0.25">
      <c r="A1" s="3" t="s">
        <v>13</v>
      </c>
    </row>
    <row r="4" spans="1:6" x14ac:dyDescent="0.25">
      <c r="B4" s="73" t="s">
        <v>132</v>
      </c>
      <c r="C4" s="73"/>
      <c r="D4" s="73"/>
      <c r="E4" s="73"/>
      <c r="F4" s="73"/>
    </row>
    <row r="5" spans="1:6" x14ac:dyDescent="0.25">
      <c r="B5" s="17" t="s">
        <v>15</v>
      </c>
      <c r="C5" s="17" t="s">
        <v>137</v>
      </c>
      <c r="D5" s="17" t="s">
        <v>138</v>
      </c>
      <c r="E5" s="17" t="s">
        <v>174</v>
      </c>
      <c r="F5" s="18" t="s">
        <v>17</v>
      </c>
    </row>
    <row r="6" spans="1:6" x14ac:dyDescent="0.25">
      <c r="B6" s="19">
        <v>1</v>
      </c>
      <c r="C6" s="19" t="s">
        <v>140</v>
      </c>
      <c r="D6" s="22" t="str">
        <f>D13</f>
        <v>Pedicura y Manicura</v>
      </c>
      <c r="E6" s="43">
        <v>100000</v>
      </c>
      <c r="F6" s="20" t="str">
        <f>C6&amp;"-"&amp;E6</f>
        <v>Pedicura Spa-100000</v>
      </c>
    </row>
    <row r="7" spans="1:6" x14ac:dyDescent="0.25">
      <c r="B7" s="19">
        <v>2</v>
      </c>
      <c r="C7" s="19" t="s">
        <v>141</v>
      </c>
      <c r="D7" s="22" t="str">
        <f t="shared" ref="D7:D8" si="0">D14</f>
        <v>Tratamiento Facial</v>
      </c>
      <c r="E7" s="43">
        <v>120000</v>
      </c>
      <c r="F7" s="20" t="str">
        <f>C7&amp;"-"&amp;E7</f>
        <v>Tratamiento Facial Antiedad-120000</v>
      </c>
    </row>
    <row r="8" spans="1:6" x14ac:dyDescent="0.25">
      <c r="B8" s="19">
        <v>2</v>
      </c>
      <c r="C8" s="19" t="s">
        <v>142</v>
      </c>
      <c r="D8" s="22" t="str">
        <f t="shared" si="0"/>
        <v>Masaje</v>
      </c>
      <c r="E8" s="43">
        <v>100000</v>
      </c>
      <c r="F8" s="20" t="str">
        <f>C8&amp;"-"&amp;E8</f>
        <v>Masaje Relajante-100000</v>
      </c>
    </row>
    <row r="11" spans="1:6" x14ac:dyDescent="0.25">
      <c r="B11" s="73" t="s">
        <v>138</v>
      </c>
      <c r="C11" s="73"/>
      <c r="D11" s="73"/>
      <c r="F11" s="1"/>
    </row>
    <row r="12" spans="1:6" x14ac:dyDescent="0.25">
      <c r="B12" s="17" t="s">
        <v>15</v>
      </c>
      <c r="C12" s="17" t="s">
        <v>16</v>
      </c>
      <c r="D12" s="18" t="s">
        <v>25</v>
      </c>
    </row>
    <row r="13" spans="1:6" x14ac:dyDescent="0.25">
      <c r="B13" s="19">
        <v>1</v>
      </c>
      <c r="C13" s="19" t="s">
        <v>144</v>
      </c>
      <c r="D13" s="20" t="str">
        <f>C13</f>
        <v>Pedicura y Manicura</v>
      </c>
    </row>
    <row r="14" spans="1:6" x14ac:dyDescent="0.25">
      <c r="B14" s="19">
        <v>2</v>
      </c>
      <c r="C14" s="19" t="s">
        <v>145</v>
      </c>
      <c r="D14" s="20" t="str">
        <f>C14</f>
        <v>Tratamiento Facial</v>
      </c>
    </row>
    <row r="15" spans="1:6" x14ac:dyDescent="0.25">
      <c r="B15" s="19">
        <v>3</v>
      </c>
      <c r="C15" s="19" t="s">
        <v>146</v>
      </c>
      <c r="D15" s="20" t="str">
        <f>C15</f>
        <v>Masaje</v>
      </c>
    </row>
    <row r="18" spans="2:11" x14ac:dyDescent="0.25">
      <c r="B18" s="73" t="s">
        <v>155</v>
      </c>
      <c r="C18" s="73"/>
      <c r="D18" s="73"/>
      <c r="E18" s="73"/>
      <c r="F18" s="73"/>
      <c r="G18" s="73"/>
      <c r="H18" s="73"/>
    </row>
    <row r="19" spans="2:11" x14ac:dyDescent="0.25">
      <c r="B19" s="17" t="s">
        <v>15</v>
      </c>
      <c r="C19" s="17" t="s">
        <v>16</v>
      </c>
      <c r="D19" s="17" t="s">
        <v>132</v>
      </c>
      <c r="E19" s="17" t="s">
        <v>147</v>
      </c>
      <c r="F19" s="17" t="s">
        <v>148</v>
      </c>
      <c r="G19" s="17" t="s">
        <v>149</v>
      </c>
      <c r="H19" s="18" t="s">
        <v>25</v>
      </c>
      <c r="K19" s="1"/>
    </row>
    <row r="20" spans="2:11" x14ac:dyDescent="0.25">
      <c r="B20" s="19">
        <v>1</v>
      </c>
      <c r="C20" s="19" t="s">
        <v>156</v>
      </c>
      <c r="D20" s="22" t="str">
        <f>F6</f>
        <v>Pedicura Spa-100000</v>
      </c>
      <c r="E20" s="44">
        <v>0.2</v>
      </c>
      <c r="F20" s="19" t="s">
        <v>150</v>
      </c>
      <c r="G20" s="45">
        <v>45402</v>
      </c>
      <c r="H20" s="20" t="str">
        <f>C20&amp;" "&amp;E20</f>
        <v>OfertaPedicura 0,2</v>
      </c>
    </row>
    <row r="21" spans="2:11" x14ac:dyDescent="0.25">
      <c r="B21" s="19">
        <v>2</v>
      </c>
      <c r="C21" s="19" t="s">
        <v>151</v>
      </c>
      <c r="D21" s="22" t="str">
        <f t="shared" ref="D21:D22" si="1">F7</f>
        <v>Tratamiento Facial Antiedad-120000</v>
      </c>
      <c r="E21" s="44">
        <v>0.25</v>
      </c>
      <c r="F21" s="19" t="s">
        <v>152</v>
      </c>
      <c r="G21" s="45">
        <v>45403</v>
      </c>
      <c r="H21" s="20" t="str">
        <f t="shared" ref="H21:H22" si="2">C21&amp;" "&amp;E21</f>
        <v>OfertaFacial 0,25</v>
      </c>
    </row>
    <row r="22" spans="2:11" x14ac:dyDescent="0.25">
      <c r="B22" s="19">
        <v>3</v>
      </c>
      <c r="C22" s="19" t="s">
        <v>153</v>
      </c>
      <c r="D22" s="22" t="str">
        <f t="shared" si="1"/>
        <v>Masaje Relajante-100000</v>
      </c>
      <c r="E22" s="44">
        <v>0.15</v>
      </c>
      <c r="F22" s="19" t="s">
        <v>154</v>
      </c>
      <c r="G22" s="45">
        <v>45404</v>
      </c>
      <c r="H22" s="20" t="str">
        <f t="shared" si="2"/>
        <v>OfertaMasaje 0,15</v>
      </c>
    </row>
  </sheetData>
  <mergeCells count="3">
    <mergeCell ref="B11:D11"/>
    <mergeCell ref="B4:F4"/>
    <mergeCell ref="B18:H18"/>
  </mergeCells>
  <hyperlinks>
    <hyperlink ref="A1" location="MaestroMuestreo!A1" display="Volver al Inicio" xr:uid="{61CE4848-BEEF-44F4-91FB-6D44324D9D3E}"/>
    <hyperlink ref="D6" location="TipoServicio!D2" display="TipoServicio!D2" xr:uid="{716C980C-990A-41B1-B376-8123F4A863BD}"/>
    <hyperlink ref="D7:D8" location="TipoServicio!D2" display="TipoServicio!D2" xr:uid="{4057A649-6819-4760-9DCB-B5FE642D8392}"/>
    <hyperlink ref="D20" location="TipoServicio!B2" display="TipoServicio!B2" xr:uid="{0532839D-7580-40C1-9104-A28CBE453C09}"/>
    <hyperlink ref="D21:D22" location="TipoServicio!B2" display="TipoServicio!B2" xr:uid="{62E1712B-993A-430D-AAB3-7B3F1C6CD1CC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3E00-3ADE-40BD-9F4D-4CE26A296DC1}">
  <dimension ref="A1:H27"/>
  <sheetViews>
    <sheetView workbookViewId="0"/>
  </sheetViews>
  <sheetFormatPr baseColWidth="10" defaultRowHeight="15" x14ac:dyDescent="0.25"/>
  <cols>
    <col min="1" max="1" width="14" bestFit="1" customWidth="1"/>
    <col min="3" max="3" width="21.5703125" bestFit="1" customWidth="1"/>
    <col min="4" max="4" width="25.7109375" bestFit="1" customWidth="1"/>
  </cols>
  <sheetData>
    <row r="1" spans="1:4" x14ac:dyDescent="0.25">
      <c r="A1" s="3" t="s">
        <v>13</v>
      </c>
    </row>
    <row r="4" spans="1:4" x14ac:dyDescent="0.25">
      <c r="B4" s="69" t="s">
        <v>112</v>
      </c>
      <c r="C4" s="69"/>
      <c r="D4" s="69"/>
    </row>
    <row r="5" spans="1:4" x14ac:dyDescent="0.25">
      <c r="B5" s="17" t="s">
        <v>15</v>
      </c>
      <c r="C5" s="17" t="s">
        <v>157</v>
      </c>
      <c r="D5" s="18" t="s">
        <v>17</v>
      </c>
    </row>
    <row r="6" spans="1:4" x14ac:dyDescent="0.25">
      <c r="B6" s="19">
        <v>1</v>
      </c>
      <c r="C6" s="19" t="s">
        <v>170</v>
      </c>
      <c r="D6" s="20" t="str">
        <f>B6&amp;" "&amp;C6</f>
        <v>1 Oferta de madres</v>
      </c>
    </row>
    <row r="7" spans="1:4" x14ac:dyDescent="0.25">
      <c r="B7" s="19">
        <v>2</v>
      </c>
      <c r="C7" s="19" t="s">
        <v>171</v>
      </c>
      <c r="D7" s="20" t="str">
        <f>B7&amp;" "&amp;C7</f>
        <v xml:space="preserve">2 Oferta de San Valentin </v>
      </c>
    </row>
    <row r="8" spans="1:4" x14ac:dyDescent="0.25">
      <c r="B8" s="19">
        <v>3</v>
      </c>
      <c r="C8" s="19" t="s">
        <v>172</v>
      </c>
      <c r="D8" s="20" t="str">
        <f t="shared" ref="D8:D9" si="0">B8&amp;" "&amp;C8</f>
        <v>3 Reserva -1</v>
      </c>
    </row>
    <row r="9" spans="1:4" x14ac:dyDescent="0.25">
      <c r="B9" s="19">
        <v>4</v>
      </c>
      <c r="C9" s="19" t="s">
        <v>173</v>
      </c>
      <c r="D9" s="20" t="str">
        <f t="shared" si="0"/>
        <v>4 Factura - 2</v>
      </c>
    </row>
    <row r="27" spans="8:8" x14ac:dyDescent="0.25">
      <c r="H27" s="1"/>
    </row>
  </sheetData>
  <mergeCells count="1">
    <mergeCell ref="B4:D4"/>
  </mergeCells>
  <hyperlinks>
    <hyperlink ref="A1" location="MaestroMuestreo!A1" display="Volver al Inicio" xr:uid="{F224AC7E-2F6F-4665-8CA2-EF6F5798E7A4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D10C-B39C-4C59-AF29-FD66206F1625}">
  <dimension ref="A1:D7"/>
  <sheetViews>
    <sheetView workbookViewId="0"/>
  </sheetViews>
  <sheetFormatPr baseColWidth="10" defaultRowHeight="15" x14ac:dyDescent="0.25"/>
  <cols>
    <col min="1" max="1" width="14" bestFit="1" customWidth="1"/>
    <col min="4" max="4" width="18.42578125" bestFit="1" customWidth="1"/>
    <col min="7" max="7" width="18.42578125" bestFit="1" customWidth="1"/>
    <col min="8" max="8" width="15.140625" customWidth="1"/>
  </cols>
  <sheetData>
    <row r="1" spans="1:4" x14ac:dyDescent="0.25">
      <c r="A1" s="3" t="s">
        <v>13</v>
      </c>
    </row>
    <row r="3" spans="1:4" x14ac:dyDescent="0.25">
      <c r="B3" s="74" t="s">
        <v>163</v>
      </c>
      <c r="C3" s="74"/>
      <c r="D3" s="74"/>
    </row>
    <row r="4" spans="1:4" x14ac:dyDescent="0.25">
      <c r="B4" s="17" t="s">
        <v>15</v>
      </c>
      <c r="C4" s="17" t="s">
        <v>158</v>
      </c>
      <c r="D4" s="18" t="s">
        <v>17</v>
      </c>
    </row>
    <row r="5" spans="1:4" x14ac:dyDescent="0.25">
      <c r="B5" s="19">
        <v>1</v>
      </c>
      <c r="C5" s="19" t="s">
        <v>159</v>
      </c>
      <c r="D5" s="20" t="str">
        <f>C5</f>
        <v>Transacción 1</v>
      </c>
    </row>
    <row r="6" spans="1:4" x14ac:dyDescent="0.25">
      <c r="B6" s="19">
        <v>2</v>
      </c>
      <c r="C6" s="19" t="s">
        <v>160</v>
      </c>
      <c r="D6" s="20" t="str">
        <f t="shared" ref="D6:D7" si="0">C6</f>
        <v>Transacción 2</v>
      </c>
    </row>
    <row r="7" spans="1:4" x14ac:dyDescent="0.25">
      <c r="B7" s="19">
        <v>3</v>
      </c>
      <c r="C7" s="19" t="s">
        <v>161</v>
      </c>
      <c r="D7" s="20" t="str">
        <f t="shared" si="0"/>
        <v>Transacción N</v>
      </c>
    </row>
  </sheetData>
  <mergeCells count="1">
    <mergeCell ref="B3:D3"/>
  </mergeCells>
  <hyperlinks>
    <hyperlink ref="A1" location="MaestroMuestreo!A1" display="Volver al Inicio" xr:uid="{28D8CD7B-582C-411F-8555-F77D0C0B600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B881-706F-44CB-B97E-B310486D10FD}">
  <dimension ref="A1:D10"/>
  <sheetViews>
    <sheetView workbookViewId="0"/>
  </sheetViews>
  <sheetFormatPr baseColWidth="10" defaultRowHeight="15" x14ac:dyDescent="0.25"/>
  <cols>
    <col min="1" max="1" width="14" bestFit="1" customWidth="1"/>
    <col min="3" max="3" width="12.28515625" bestFit="1" customWidth="1"/>
    <col min="4" max="4" width="18.42578125" bestFit="1" customWidth="1"/>
  </cols>
  <sheetData>
    <row r="1" spans="1:4" x14ac:dyDescent="0.25">
      <c r="A1" s="3" t="s">
        <v>13</v>
      </c>
    </row>
    <row r="3" spans="1:4" x14ac:dyDescent="0.25">
      <c r="B3" s="56" t="s">
        <v>14</v>
      </c>
      <c r="C3" s="56"/>
      <c r="D3" s="56"/>
    </row>
    <row r="4" spans="1:4" x14ac:dyDescent="0.25">
      <c r="B4" s="17" t="s">
        <v>15</v>
      </c>
      <c r="C4" s="17" t="s">
        <v>16</v>
      </c>
      <c r="D4" s="18" t="s">
        <v>17</v>
      </c>
    </row>
    <row r="5" spans="1:4" x14ac:dyDescent="0.25">
      <c r="B5" s="19">
        <v>1</v>
      </c>
      <c r="C5" s="19" t="s">
        <v>18</v>
      </c>
      <c r="D5" s="20" t="str">
        <f>C5</f>
        <v>L'Oréal</v>
      </c>
    </row>
    <row r="6" spans="1:4" x14ac:dyDescent="0.25">
      <c r="B6" s="19">
        <v>2</v>
      </c>
      <c r="C6" s="19" t="s">
        <v>19</v>
      </c>
      <c r="D6" s="20" t="str">
        <f t="shared" ref="D6:D10" si="0">C6</f>
        <v>Dermalogica</v>
      </c>
    </row>
    <row r="7" spans="1:4" x14ac:dyDescent="0.25">
      <c r="B7" s="19">
        <v>3</v>
      </c>
      <c r="C7" s="19" t="s">
        <v>20</v>
      </c>
      <c r="D7" s="20" t="str">
        <f t="shared" si="0"/>
        <v>Lubridem</v>
      </c>
    </row>
    <row r="8" spans="1:4" x14ac:dyDescent="0.25">
      <c r="B8" s="19">
        <v>4</v>
      </c>
      <c r="C8" s="19" t="s">
        <v>21</v>
      </c>
      <c r="D8" s="20" t="str">
        <f t="shared" si="0"/>
        <v>Medipiel</v>
      </c>
    </row>
    <row r="9" spans="1:4" x14ac:dyDescent="0.25">
      <c r="B9" s="19">
        <v>5</v>
      </c>
      <c r="C9" s="19" t="s">
        <v>22</v>
      </c>
      <c r="D9" s="20" t="str">
        <f t="shared" si="0"/>
        <v>Piel</v>
      </c>
    </row>
    <row r="10" spans="1:4" x14ac:dyDescent="0.25">
      <c r="B10" s="19">
        <v>6</v>
      </c>
      <c r="C10" s="19" t="s">
        <v>23</v>
      </c>
      <c r="D10" s="20" t="str">
        <f t="shared" si="0"/>
        <v>Dermatodo</v>
      </c>
    </row>
  </sheetData>
  <mergeCells count="1">
    <mergeCell ref="B3:D3"/>
  </mergeCells>
  <hyperlinks>
    <hyperlink ref="A1" location="MaestroMuestreo!A1" display="Volver al Inicio" xr:uid="{00456E6D-E86D-4C56-BFE9-8613B899212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BC30-84DE-4F96-B9D6-9CF0DA2E4F6C}">
  <dimension ref="A1:G26"/>
  <sheetViews>
    <sheetView tabSelected="1" workbookViewId="0">
      <selection activeCell="F15" sqref="F15"/>
    </sheetView>
  </sheetViews>
  <sheetFormatPr baseColWidth="10" defaultRowHeight="15" x14ac:dyDescent="0.25"/>
  <cols>
    <col min="1" max="1" width="14" bestFit="1" customWidth="1"/>
    <col min="2" max="2" width="12.5703125" bestFit="1" customWidth="1"/>
    <col min="3" max="3" width="41.140625" bestFit="1" customWidth="1"/>
    <col min="4" max="4" width="18.5703125" bestFit="1" customWidth="1"/>
    <col min="5" max="5" width="7.5703125" customWidth="1"/>
    <col min="6" max="6" width="27.42578125" customWidth="1"/>
    <col min="7" max="7" width="18.5703125" bestFit="1" customWidth="1"/>
  </cols>
  <sheetData>
    <row r="1" spans="1:7" x14ac:dyDescent="0.25">
      <c r="A1" s="3" t="s">
        <v>13</v>
      </c>
    </row>
    <row r="2" spans="1:7" x14ac:dyDescent="0.25">
      <c r="A2" s="25"/>
    </row>
    <row r="3" spans="1:7" x14ac:dyDescent="0.25">
      <c r="A3" s="25"/>
    </row>
    <row r="4" spans="1:7" x14ac:dyDescent="0.25">
      <c r="A4" s="25"/>
      <c r="B4" s="58" t="s">
        <v>0</v>
      </c>
      <c r="C4" s="58"/>
      <c r="D4" s="58"/>
      <c r="E4" s="58"/>
    </row>
    <row r="5" spans="1:7" x14ac:dyDescent="0.25">
      <c r="A5" s="25"/>
      <c r="B5" s="58"/>
      <c r="C5" s="58"/>
      <c r="D5" s="58"/>
      <c r="E5" s="58"/>
    </row>
    <row r="6" spans="1:7" x14ac:dyDescent="0.25">
      <c r="A6" s="25"/>
    </row>
    <row r="7" spans="1:7" x14ac:dyDescent="0.25">
      <c r="A7" s="25"/>
      <c r="B7" s="57" t="s">
        <v>32</v>
      </c>
      <c r="C7" s="57"/>
      <c r="D7" s="57"/>
      <c r="E7" s="57"/>
      <c r="F7" s="57"/>
    </row>
    <row r="8" spans="1:7" x14ac:dyDescent="0.25">
      <c r="A8" s="25"/>
      <c r="B8" s="17" t="s">
        <v>15</v>
      </c>
      <c r="C8" s="47" t="s">
        <v>16</v>
      </c>
      <c r="D8" s="47" t="s">
        <v>31</v>
      </c>
      <c r="E8" s="47" t="s">
        <v>139</v>
      </c>
      <c r="F8" s="38" t="s">
        <v>24</v>
      </c>
      <c r="G8" s="18" t="s">
        <v>25</v>
      </c>
    </row>
    <row r="9" spans="1:7" ht="30" x14ac:dyDescent="0.25">
      <c r="A9" s="25"/>
      <c r="B9" s="21">
        <v>1</v>
      </c>
      <c r="C9" s="19" t="s">
        <v>27</v>
      </c>
      <c r="D9" s="19" t="str">
        <f>D16</f>
        <v>Cuidado corporal</v>
      </c>
      <c r="E9" s="43">
        <v>50000</v>
      </c>
      <c r="F9" s="19" t="str">
        <f>D24</f>
        <v>L'Oréal</v>
      </c>
      <c r="G9" s="23" t="str">
        <f>C9&amp;"-"&amp;F9</f>
        <v>Crema de Día Anti-edad-L'Oréal</v>
      </c>
    </row>
    <row r="10" spans="1:7" ht="45" x14ac:dyDescent="0.25">
      <c r="A10" s="25"/>
      <c r="B10" s="27">
        <v>2</v>
      </c>
      <c r="C10" s="19" t="s">
        <v>26</v>
      </c>
      <c r="D10" s="19" t="str">
        <f t="shared" ref="D10:D11" si="0">D17</f>
        <v>Cuidado facial</v>
      </c>
      <c r="E10" s="43">
        <v>30000</v>
      </c>
      <c r="F10" s="19" t="str">
        <f t="shared" ref="F10:F11" si="1">D25</f>
        <v>Dermalogica</v>
      </c>
      <c r="G10" s="23" t="str">
        <f>C10&amp;"-"&amp;F10</f>
        <v>Dermalogica Daily Microfoliant-Dermalogica</v>
      </c>
    </row>
    <row r="11" spans="1:7" ht="30" x14ac:dyDescent="0.25">
      <c r="A11" s="25"/>
      <c r="B11" s="21">
        <v>3</v>
      </c>
      <c r="C11" s="19" t="s">
        <v>164</v>
      </c>
      <c r="D11" s="19" t="str">
        <f t="shared" si="0"/>
        <v>Masajes</v>
      </c>
      <c r="E11" s="43">
        <v>45000</v>
      </c>
      <c r="F11" s="19" t="str">
        <f t="shared" si="1"/>
        <v>Lubridem</v>
      </c>
      <c r="G11" s="23" t="str">
        <f>C11&amp;"-"&amp;F11</f>
        <v>Daily Moisture Lotion-Lubridem</v>
      </c>
    </row>
    <row r="12" spans="1:7" x14ac:dyDescent="0.25">
      <c r="A12" s="25"/>
    </row>
    <row r="13" spans="1:7" x14ac:dyDescent="0.25">
      <c r="A13" s="25"/>
    </row>
    <row r="14" spans="1:7" x14ac:dyDescent="0.25">
      <c r="A14" s="25"/>
      <c r="B14" s="57" t="s">
        <v>31</v>
      </c>
      <c r="C14" s="57"/>
      <c r="D14" s="57"/>
    </row>
    <row r="15" spans="1:7" x14ac:dyDescent="0.25">
      <c r="A15" s="25"/>
      <c r="B15" s="17" t="s">
        <v>15</v>
      </c>
      <c r="C15" s="17" t="s">
        <v>16</v>
      </c>
      <c r="D15" s="18" t="s">
        <v>25</v>
      </c>
    </row>
    <row r="16" spans="1:7" x14ac:dyDescent="0.25">
      <c r="A16" s="25"/>
      <c r="B16" s="21">
        <v>1</v>
      </c>
      <c r="C16" s="26" t="s">
        <v>28</v>
      </c>
      <c r="D16" s="20" t="str">
        <f>C16</f>
        <v>Cuidado corporal</v>
      </c>
    </row>
    <row r="17" spans="1:4" x14ac:dyDescent="0.25">
      <c r="A17" s="25"/>
      <c r="B17" s="27">
        <v>2</v>
      </c>
      <c r="C17" s="26" t="s">
        <v>29</v>
      </c>
      <c r="D17" s="20" t="str">
        <f t="shared" ref="D17:D18" si="2">C17</f>
        <v>Cuidado facial</v>
      </c>
    </row>
    <row r="18" spans="1:4" x14ac:dyDescent="0.25">
      <c r="A18" s="25"/>
      <c r="B18" s="21">
        <v>3</v>
      </c>
      <c r="C18" s="19" t="s">
        <v>30</v>
      </c>
      <c r="D18" s="20" t="str">
        <f t="shared" si="2"/>
        <v>Masajes</v>
      </c>
    </row>
    <row r="19" spans="1:4" x14ac:dyDescent="0.25">
      <c r="A19" s="25"/>
    </row>
    <row r="20" spans="1:4" x14ac:dyDescent="0.25">
      <c r="A20" s="25"/>
    </row>
    <row r="22" spans="1:4" x14ac:dyDescent="0.25">
      <c r="B22" s="59" t="s">
        <v>24</v>
      </c>
      <c r="C22" s="60"/>
      <c r="D22" s="61"/>
    </row>
    <row r="23" spans="1:4" x14ac:dyDescent="0.25">
      <c r="B23" s="17" t="s">
        <v>15</v>
      </c>
      <c r="C23" s="17" t="s">
        <v>16</v>
      </c>
      <c r="D23" s="18" t="s">
        <v>17</v>
      </c>
    </row>
    <row r="24" spans="1:4" x14ac:dyDescent="0.25">
      <c r="B24" s="19">
        <v>1</v>
      </c>
      <c r="C24" s="19" t="s">
        <v>18</v>
      </c>
      <c r="D24" s="20" t="str">
        <f>C24</f>
        <v>L'Oréal</v>
      </c>
    </row>
    <row r="25" spans="1:4" x14ac:dyDescent="0.25">
      <c r="B25" s="19">
        <v>2</v>
      </c>
      <c r="C25" s="19" t="s">
        <v>19</v>
      </c>
      <c r="D25" s="20" t="str">
        <f t="shared" ref="D25:D26" si="3">C25</f>
        <v>Dermalogica</v>
      </c>
    </row>
    <row r="26" spans="1:4" x14ac:dyDescent="0.25">
      <c r="B26" s="19">
        <v>2</v>
      </c>
      <c r="C26" s="19" t="s">
        <v>20</v>
      </c>
      <c r="D26" s="20" t="str">
        <f t="shared" si="3"/>
        <v>Lubridem</v>
      </c>
    </row>
  </sheetData>
  <mergeCells count="4">
    <mergeCell ref="B14:D14"/>
    <mergeCell ref="B4:E5"/>
    <mergeCell ref="B22:D22"/>
    <mergeCell ref="B7:F7"/>
  </mergeCells>
  <hyperlinks>
    <hyperlink ref="A1" location="MaestroMuestreo!A1" display="Volver al Inicio" xr:uid="{B1087FC7-3750-452B-AEAD-6368B97ABFC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7B5F-6B0F-448E-A7AC-A7CDC29ABFAE}">
  <dimension ref="A1:I35"/>
  <sheetViews>
    <sheetView zoomScale="115" zoomScaleNormal="115" workbookViewId="0"/>
  </sheetViews>
  <sheetFormatPr baseColWidth="10" defaultRowHeight="15" x14ac:dyDescent="0.25"/>
  <cols>
    <col min="1" max="1" width="14" bestFit="1" customWidth="1"/>
    <col min="2" max="2" width="12.5703125" style="34" bestFit="1" customWidth="1"/>
    <col min="3" max="3" width="38.7109375" customWidth="1"/>
    <col min="4" max="4" width="29.140625" bestFit="1" customWidth="1"/>
    <col min="5" max="5" width="40.42578125" bestFit="1" customWidth="1"/>
    <col min="6" max="6" width="28.28515625" bestFit="1" customWidth="1"/>
    <col min="7" max="7" width="29.140625" customWidth="1"/>
    <col min="8" max="8" width="18.42578125" bestFit="1" customWidth="1"/>
    <col min="9" max="9" width="37.140625" bestFit="1" customWidth="1"/>
  </cols>
  <sheetData>
    <row r="1" spans="1:7" x14ac:dyDescent="0.25">
      <c r="A1" s="3" t="s">
        <v>13</v>
      </c>
    </row>
    <row r="5" spans="1:7" x14ac:dyDescent="0.25">
      <c r="B5" s="64" t="s">
        <v>54</v>
      </c>
      <c r="C5" s="64"/>
      <c r="D5" s="64"/>
      <c r="E5" s="64"/>
    </row>
    <row r="6" spans="1:7" x14ac:dyDescent="0.25">
      <c r="B6" s="35" t="s">
        <v>15</v>
      </c>
      <c r="C6" s="17" t="s">
        <v>16</v>
      </c>
      <c r="D6" s="17" t="s">
        <v>33</v>
      </c>
      <c r="E6" s="18" t="s">
        <v>17</v>
      </c>
    </row>
    <row r="7" spans="1:7" x14ac:dyDescent="0.25">
      <c r="B7" s="21">
        <v>1</v>
      </c>
      <c r="C7" s="19" t="s">
        <v>34</v>
      </c>
      <c r="D7" s="19" t="str">
        <f>H33</f>
        <v>Sucursal Rionegro-CL 10 43 A 29</v>
      </c>
      <c r="E7" s="20" t="str">
        <f>C7&amp;"-"&amp;D7</f>
        <v>Inventario A-Sucursal Rionegro-CL 10 43 A 29</v>
      </c>
    </row>
    <row r="8" spans="1:7" x14ac:dyDescent="0.25">
      <c r="B8" s="21">
        <v>2</v>
      </c>
      <c r="C8" s="19" t="s">
        <v>35</v>
      </c>
      <c r="D8" s="19" t="str">
        <f t="shared" ref="D8:D9" si="0">H34</f>
        <v>Sucursal Marinilla-CL 63 9 36</v>
      </c>
      <c r="E8" s="20" t="str">
        <f t="shared" ref="E8:E9" si="1">C8&amp;"-"&amp;D8</f>
        <v>Inventario B-Sucursal Marinilla-CL 63 9 36</v>
      </c>
    </row>
    <row r="9" spans="1:7" x14ac:dyDescent="0.25">
      <c r="B9" s="21">
        <v>3</v>
      </c>
      <c r="C9" s="19" t="s">
        <v>36</v>
      </c>
      <c r="D9" s="19" t="str">
        <f t="shared" si="0"/>
        <v>Sucursal El Poblado-CR 2 5 39</v>
      </c>
      <c r="E9" s="20" t="str">
        <f t="shared" si="1"/>
        <v>Inventario C-Sucursal El Poblado-CR 2 5 39</v>
      </c>
    </row>
    <row r="14" spans="1:7" x14ac:dyDescent="0.25">
      <c r="B14" s="64" t="s">
        <v>55</v>
      </c>
      <c r="C14" s="64"/>
      <c r="D14" s="64"/>
      <c r="E14" s="64"/>
      <c r="F14" s="64"/>
      <c r="G14" s="64"/>
    </row>
    <row r="15" spans="1:7" x14ac:dyDescent="0.25">
      <c r="B15" s="35" t="s">
        <v>15</v>
      </c>
      <c r="C15" s="17" t="s">
        <v>32</v>
      </c>
      <c r="D15" s="17" t="s">
        <v>51</v>
      </c>
      <c r="E15" s="17" t="s">
        <v>52</v>
      </c>
      <c r="F15" s="17" t="s">
        <v>53</v>
      </c>
      <c r="G15" s="18" t="s">
        <v>25</v>
      </c>
    </row>
    <row r="16" spans="1:7" x14ac:dyDescent="0.25">
      <c r="B16" s="21">
        <v>1</v>
      </c>
      <c r="C16" s="24" t="str">
        <f>C26</f>
        <v>Crema de Día Anti-edad-L'Oréal</v>
      </c>
      <c r="D16" s="19">
        <v>10</v>
      </c>
      <c r="E16" s="32">
        <v>12000</v>
      </c>
      <c r="F16" s="33">
        <v>45369</v>
      </c>
      <c r="G16" s="37" t="str">
        <f>C16</f>
        <v>Crema de Día Anti-edad-L'Oréal</v>
      </c>
    </row>
    <row r="17" spans="2:9" ht="45" x14ac:dyDescent="0.25">
      <c r="B17" s="21">
        <v>2</v>
      </c>
      <c r="C17" s="24" t="str">
        <f t="shared" ref="C17:C18" si="2">C27</f>
        <v>Dermalogica Daily Microfoliant-Dermalogica</v>
      </c>
      <c r="D17" s="19">
        <v>50</v>
      </c>
      <c r="E17" s="32">
        <v>20000</v>
      </c>
      <c r="F17" s="33">
        <v>45346</v>
      </c>
      <c r="G17" s="37" t="str">
        <f>C17</f>
        <v>Dermalogica Daily Microfoliant-Dermalogica</v>
      </c>
    </row>
    <row r="18" spans="2:9" x14ac:dyDescent="0.25">
      <c r="B18" s="21">
        <v>3</v>
      </c>
      <c r="C18" s="24" t="str">
        <f t="shared" si="2"/>
        <v>Daily Moisture Lotion-Lubridem</v>
      </c>
      <c r="D18" s="19">
        <v>100</v>
      </c>
      <c r="E18" s="32">
        <v>14500</v>
      </c>
      <c r="F18" s="33">
        <v>45262</v>
      </c>
      <c r="G18" s="37" t="str">
        <f>C18</f>
        <v>Daily Moisture Lotion-Lubridem</v>
      </c>
    </row>
    <row r="24" spans="2:9" x14ac:dyDescent="0.25">
      <c r="B24" s="63" t="s">
        <v>32</v>
      </c>
      <c r="C24" s="63"/>
    </row>
    <row r="25" spans="2:9" x14ac:dyDescent="0.25">
      <c r="B25" s="35" t="s">
        <v>15</v>
      </c>
      <c r="C25" s="17" t="s">
        <v>16</v>
      </c>
    </row>
    <row r="26" spans="2:9" x14ac:dyDescent="0.25">
      <c r="B26" s="21">
        <v>1</v>
      </c>
      <c r="C26" s="24" t="str">
        <f>'Productos - Muestreo Datos'!G9</f>
        <v>Crema de Día Anti-edad-L'Oréal</v>
      </c>
    </row>
    <row r="27" spans="2:9" ht="30" x14ac:dyDescent="0.25">
      <c r="B27" s="21">
        <v>2</v>
      </c>
      <c r="C27" s="24" t="str">
        <f>'Productos - Muestreo Datos'!G10</f>
        <v>Dermalogica Daily Microfoliant-Dermalogica</v>
      </c>
    </row>
    <row r="28" spans="2:9" x14ac:dyDescent="0.25">
      <c r="B28" s="21">
        <v>3</v>
      </c>
      <c r="C28" s="24" t="str">
        <f>'Productos - Muestreo Datos'!G11</f>
        <v>Daily Moisture Lotion-Lubridem</v>
      </c>
    </row>
    <row r="29" spans="2:9" x14ac:dyDescent="0.25">
      <c r="C29" s="31"/>
    </row>
    <row r="31" spans="2:9" x14ac:dyDescent="0.25">
      <c r="B31" s="62" t="s">
        <v>3</v>
      </c>
      <c r="C31" s="62"/>
      <c r="D31" s="62"/>
      <c r="E31" s="62"/>
      <c r="F31" s="62"/>
      <c r="G31" s="62"/>
      <c r="H31" s="62"/>
      <c r="I31" s="62"/>
    </row>
    <row r="32" spans="2:9" x14ac:dyDescent="0.25">
      <c r="B32" s="35" t="s">
        <v>15</v>
      </c>
      <c r="C32" s="17" t="s">
        <v>16</v>
      </c>
      <c r="D32" s="17" t="s">
        <v>37</v>
      </c>
      <c r="E32" s="17" t="s">
        <v>38</v>
      </c>
      <c r="F32" s="17" t="s">
        <v>39</v>
      </c>
      <c r="G32" s="17" t="s">
        <v>40</v>
      </c>
      <c r="H32" s="18" t="s">
        <v>41</v>
      </c>
      <c r="I32" s="28" t="s">
        <v>41</v>
      </c>
    </row>
    <row r="33" spans="2:9" x14ac:dyDescent="0.25">
      <c r="B33" s="21">
        <v>1</v>
      </c>
      <c r="C33" s="19" t="s">
        <v>42</v>
      </c>
      <c r="D33" s="22" t="str">
        <f>'Sucursales - Muestreo Datos'!F14</f>
        <v>Rionegro-Antioquia-Colombia</v>
      </c>
      <c r="E33" s="19" t="s">
        <v>43</v>
      </c>
      <c r="F33" s="36" t="s">
        <v>44</v>
      </c>
      <c r="G33" s="19">
        <v>54323243</v>
      </c>
      <c r="H33" s="20" t="str">
        <f>C33&amp;"-"&amp;E33</f>
        <v>Sucursal Rionegro-CL 10 43 A 29</v>
      </c>
      <c r="I33" s="30" t="str">
        <f>F33&amp;"-"&amp;G33</f>
        <v>SucursalRionegro@gmail.com-54323243</v>
      </c>
    </row>
    <row r="34" spans="2:9" x14ac:dyDescent="0.25">
      <c r="B34" s="21">
        <v>2</v>
      </c>
      <c r="C34" s="19" t="s">
        <v>45</v>
      </c>
      <c r="D34" s="22" t="str">
        <f>'Sucursales - Muestreo Datos'!F15</f>
        <v>Marinilla-Santander-Colombia</v>
      </c>
      <c r="E34" s="19" t="s">
        <v>46</v>
      </c>
      <c r="F34" s="36" t="s">
        <v>47</v>
      </c>
      <c r="G34" s="19">
        <v>3214321</v>
      </c>
      <c r="H34" s="20" t="str">
        <f t="shared" ref="H34:H35" si="3">C34&amp;"-"&amp;E34</f>
        <v>Sucursal Marinilla-CL 63 9 36</v>
      </c>
      <c r="I34" s="30" t="str">
        <f>F34&amp;"-"&amp;G34</f>
        <v>SucursalMarinilla@gmail.com-3214321</v>
      </c>
    </row>
    <row r="35" spans="2:9" x14ac:dyDescent="0.25">
      <c r="B35" s="21">
        <v>2</v>
      </c>
      <c r="C35" s="19" t="s">
        <v>48</v>
      </c>
      <c r="D35" s="22" t="str">
        <f>'Sucursales - Muestreo Datos'!F16</f>
        <v>Medellin-Cundinamarca-Colombia</v>
      </c>
      <c r="E35" s="19" t="s">
        <v>49</v>
      </c>
      <c r="F35" s="36" t="s">
        <v>50</v>
      </c>
      <c r="G35" s="19">
        <v>5632421</v>
      </c>
      <c r="H35" s="20" t="str">
        <f t="shared" si="3"/>
        <v>Sucursal El Poblado-CR 2 5 39</v>
      </c>
      <c r="I35" s="30" t="str">
        <f>F35&amp;"-"&amp;G35</f>
        <v>SucursalPoblado@gmail.com-5632421</v>
      </c>
    </row>
  </sheetData>
  <mergeCells count="4">
    <mergeCell ref="B31:I31"/>
    <mergeCell ref="B24:C24"/>
    <mergeCell ref="B5:E5"/>
    <mergeCell ref="B14:G14"/>
  </mergeCells>
  <hyperlinks>
    <hyperlink ref="A1" location="MaestroMuestreo!A1" display="Volver al Inicio" xr:uid="{11BE072A-5552-4E0A-82C5-C4835D75DC4E}"/>
    <hyperlink ref="D33" location="Ciudad!E2" display="Ciudad!E2" xr:uid="{5906612D-0F9F-430E-9101-B661D837E61A}"/>
    <hyperlink ref="F33" r:id="rId1" xr:uid="{AC8B4300-D11B-462D-B1E1-AAC7D18A3D86}"/>
    <hyperlink ref="F34:F35" r:id="rId2" display="SucursalRionegr@gmail.com" xr:uid="{CAD4D4A1-9670-4640-AF20-DFCD3513AD20}"/>
    <hyperlink ref="F34" r:id="rId3" xr:uid="{F3DDEACA-40F2-4C3D-9D95-9FAA5300A149}"/>
    <hyperlink ref="F35" r:id="rId4" xr:uid="{415D4ADD-3723-4F22-8BBA-9BE2EF290B0E}"/>
    <hyperlink ref="D34:D35" location="Ciudad!E2" display="Ciudad!E2" xr:uid="{3712440E-B112-4B9A-B05B-80BFB3A451D4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16EB-37C4-464A-BCB1-03F5B6ADBC1C}">
  <dimension ref="A1:J39"/>
  <sheetViews>
    <sheetView workbookViewId="0"/>
  </sheetViews>
  <sheetFormatPr baseColWidth="10" defaultRowHeight="15" x14ac:dyDescent="0.25"/>
  <cols>
    <col min="1" max="1" width="14" bestFit="1" customWidth="1"/>
    <col min="2" max="2" width="12.5703125" bestFit="1" customWidth="1"/>
    <col min="3" max="3" width="27.85546875" bestFit="1" customWidth="1"/>
    <col min="4" max="4" width="17.7109375" customWidth="1"/>
    <col min="5" max="5" width="17.42578125" bestFit="1" customWidth="1"/>
    <col min="6" max="6" width="39.42578125" bestFit="1" customWidth="1"/>
    <col min="7" max="7" width="31" customWidth="1"/>
    <col min="8" max="8" width="26" customWidth="1"/>
  </cols>
  <sheetData>
    <row r="1" spans="1:10" x14ac:dyDescent="0.25">
      <c r="A1" s="3" t="s">
        <v>13</v>
      </c>
    </row>
    <row r="4" spans="1:10" x14ac:dyDescent="0.25">
      <c r="B4" s="66" t="s">
        <v>70</v>
      </c>
      <c r="C4" s="66"/>
      <c r="D4" s="66"/>
      <c r="E4" s="66"/>
      <c r="F4" s="66"/>
      <c r="G4" s="66"/>
      <c r="H4" s="66"/>
    </row>
    <row r="5" spans="1:10" x14ac:dyDescent="0.25">
      <c r="B5" s="17" t="s">
        <v>15</v>
      </c>
      <c r="C5" s="17" t="s">
        <v>16</v>
      </c>
      <c r="D5" s="17" t="s">
        <v>71</v>
      </c>
      <c r="E5" s="17" t="s">
        <v>72</v>
      </c>
      <c r="F5" s="17" t="s">
        <v>73</v>
      </c>
      <c r="G5" s="17" t="s">
        <v>74</v>
      </c>
      <c r="H5" s="18" t="s">
        <v>17</v>
      </c>
    </row>
    <row r="6" spans="1:10" ht="30" x14ac:dyDescent="0.25">
      <c r="B6" s="19">
        <v>1</v>
      </c>
      <c r="C6" s="19" t="s">
        <v>12</v>
      </c>
      <c r="D6" s="19">
        <v>900811919</v>
      </c>
      <c r="E6" s="19" t="str">
        <f>D33</f>
        <v>NIT</v>
      </c>
      <c r="F6" s="19" t="str">
        <f>G24</f>
        <v>Jhoana Andrea Gómez Gómez -Jhoanago13</v>
      </c>
      <c r="G6" s="24" t="str">
        <f>E16&amp;"-"&amp;G19</f>
        <v>Jhonatan12353-Juan Pablo Rendon Gómez-JPR3214</v>
      </c>
      <c r="H6" s="20" t="str">
        <f>D6&amp;"-"&amp;E6&amp;"-"&amp;C6</f>
        <v>900811919-NIT-SpaOnline</v>
      </c>
    </row>
    <row r="7" spans="1:10" ht="30" x14ac:dyDescent="0.25">
      <c r="B7" s="19">
        <v>2</v>
      </c>
      <c r="C7" s="19" t="s">
        <v>75</v>
      </c>
      <c r="D7" s="19">
        <v>811912382</v>
      </c>
      <c r="E7" s="19" t="str">
        <f>D33</f>
        <v>NIT</v>
      </c>
      <c r="F7" s="19" t="str">
        <f>G25</f>
        <v>Nathaly perez Zapata-nathaly801</v>
      </c>
      <c r="G7" s="24" t="str">
        <f t="shared" ref="G7:G8" si="0">E17</f>
        <v>Cristian123</v>
      </c>
      <c r="H7" s="20" t="str">
        <f t="shared" ref="H7:H8" si="1">D7&amp;"-"&amp;E7&amp;"-"&amp;C7</f>
        <v>811912382-NIT-SpaManitas</v>
      </c>
    </row>
    <row r="8" spans="1:10" ht="30" x14ac:dyDescent="0.25">
      <c r="B8" s="19">
        <v>2</v>
      </c>
      <c r="C8" s="19" t="s">
        <v>76</v>
      </c>
      <c r="D8" s="19">
        <v>830411223</v>
      </c>
      <c r="E8" s="19" t="str">
        <f>D33</f>
        <v>NIT</v>
      </c>
      <c r="F8" s="19" t="str">
        <f>G26</f>
        <v>Camilo Saldarriaga -salda2212</v>
      </c>
      <c r="G8" s="24" t="str">
        <f t="shared" si="0"/>
        <v>LuisOs432</v>
      </c>
      <c r="H8" s="20" t="str">
        <f t="shared" si="1"/>
        <v>830411223-NIT-SpaOriente</v>
      </c>
    </row>
    <row r="11" spans="1:10" x14ac:dyDescent="0.25">
      <c r="G11" s="1"/>
    </row>
    <row r="13" spans="1:10" x14ac:dyDescent="0.25">
      <c r="J13" s="1"/>
    </row>
    <row r="14" spans="1:10" x14ac:dyDescent="0.25">
      <c r="B14" s="66" t="s">
        <v>74</v>
      </c>
      <c r="C14" s="66"/>
      <c r="D14" s="66"/>
      <c r="E14" s="66"/>
      <c r="F14" s="66"/>
      <c r="G14" s="66"/>
    </row>
    <row r="15" spans="1:10" x14ac:dyDescent="0.25">
      <c r="B15" s="17" t="s">
        <v>15</v>
      </c>
      <c r="C15" s="17" t="s">
        <v>77</v>
      </c>
      <c r="D15" s="17" t="s">
        <v>78</v>
      </c>
      <c r="E15" s="17" t="s">
        <v>79</v>
      </c>
      <c r="F15" s="17" t="s">
        <v>70</v>
      </c>
      <c r="G15" s="18" t="s">
        <v>17</v>
      </c>
    </row>
    <row r="16" spans="1:10" ht="30" x14ac:dyDescent="0.25">
      <c r="B16" s="19">
        <v>1</v>
      </c>
      <c r="C16" s="19" t="s">
        <v>80</v>
      </c>
      <c r="D16" s="19">
        <v>1038419180</v>
      </c>
      <c r="E16" s="19" t="s">
        <v>81</v>
      </c>
      <c r="F16" s="19" t="str">
        <f>H6</f>
        <v>900811919-NIT-SpaOnline</v>
      </c>
      <c r="G16" s="23" t="str">
        <f>C16&amp;"-"&amp;E16</f>
        <v>Jhonatan Arley Gómez -Jhonatan12353</v>
      </c>
    </row>
    <row r="17" spans="2:8" ht="30" x14ac:dyDescent="0.25">
      <c r="B17" s="19">
        <v>2</v>
      </c>
      <c r="C17" s="19" t="s">
        <v>82</v>
      </c>
      <c r="D17" s="19">
        <v>1038419181</v>
      </c>
      <c r="E17" s="19" t="s">
        <v>83</v>
      </c>
      <c r="F17" s="19" t="str">
        <f t="shared" ref="F17:F18" si="2">H7</f>
        <v>811912382-NIT-SpaManitas</v>
      </c>
      <c r="G17" s="23" t="str">
        <f t="shared" ref="G17:G19" si="3">C17&amp;"-"&amp;E17</f>
        <v>Cristian David Ospina Ospina-Cristian123</v>
      </c>
    </row>
    <row r="18" spans="2:8" x14ac:dyDescent="0.25">
      <c r="B18" s="19">
        <v>3</v>
      </c>
      <c r="C18" s="19" t="s">
        <v>84</v>
      </c>
      <c r="D18" s="19">
        <v>1038419182</v>
      </c>
      <c r="E18" s="19" t="s">
        <v>85</v>
      </c>
      <c r="F18" s="19" t="str">
        <f t="shared" si="2"/>
        <v>830411223-NIT-SpaOriente</v>
      </c>
      <c r="G18" s="23" t="str">
        <f t="shared" si="3"/>
        <v>Luis Ospina-LuisOs432</v>
      </c>
    </row>
    <row r="19" spans="2:8" ht="30" x14ac:dyDescent="0.25">
      <c r="B19" s="19">
        <v>4</v>
      </c>
      <c r="C19" s="19" t="s">
        <v>86</v>
      </c>
      <c r="D19" s="19">
        <v>1038419183</v>
      </c>
      <c r="E19" s="19" t="s">
        <v>87</v>
      </c>
      <c r="F19" s="19" t="str">
        <f>H6</f>
        <v>900811919-NIT-SpaOnline</v>
      </c>
      <c r="G19" s="23" t="str">
        <f t="shared" si="3"/>
        <v>Juan Pablo Rendon Gómez-JPR3214</v>
      </c>
    </row>
    <row r="22" spans="2:8" x14ac:dyDescent="0.25">
      <c r="B22" s="66" t="s">
        <v>73</v>
      </c>
      <c r="C22" s="66"/>
      <c r="D22" s="66"/>
      <c r="E22" s="66"/>
      <c r="F22" s="66"/>
      <c r="G22" s="66"/>
    </row>
    <row r="23" spans="2:8" x14ac:dyDescent="0.25">
      <c r="B23" s="17" t="s">
        <v>15</v>
      </c>
      <c r="C23" s="17" t="s">
        <v>77</v>
      </c>
      <c r="D23" s="17" t="s">
        <v>79</v>
      </c>
      <c r="E23" s="17" t="s">
        <v>71</v>
      </c>
      <c r="F23" s="19"/>
      <c r="G23" s="54" t="s">
        <v>17</v>
      </c>
    </row>
    <row r="24" spans="2:8" ht="30" x14ac:dyDescent="0.25">
      <c r="B24" s="19">
        <v>1</v>
      </c>
      <c r="C24" s="19" t="s">
        <v>88</v>
      </c>
      <c r="D24" s="19" t="s">
        <v>89</v>
      </c>
      <c r="E24" s="19">
        <v>1036416237</v>
      </c>
      <c r="F24" s="19" t="str">
        <f>H6</f>
        <v>900811919-NIT-SpaOnline</v>
      </c>
      <c r="G24" s="23" t="str">
        <f>C24&amp;"-"&amp;D24</f>
        <v>Jhoana Andrea Gómez Gómez -Jhoanago13</v>
      </c>
      <c r="H24" s="1"/>
    </row>
    <row r="25" spans="2:8" x14ac:dyDescent="0.25">
      <c r="B25" s="19">
        <v>2</v>
      </c>
      <c r="C25" s="19" t="s">
        <v>166</v>
      </c>
      <c r="D25" s="19" t="s">
        <v>167</v>
      </c>
      <c r="E25" s="19">
        <v>1037310292</v>
      </c>
      <c r="F25" s="19" t="str">
        <f>H7</f>
        <v>811912382-NIT-SpaManitas</v>
      </c>
      <c r="G25" s="23" t="str">
        <f>C25&amp;"-"&amp;D25</f>
        <v>Nathaly perez Zapata-nathaly801</v>
      </c>
    </row>
    <row r="26" spans="2:8" x14ac:dyDescent="0.25">
      <c r="B26" s="19">
        <v>3</v>
      </c>
      <c r="C26" s="19" t="s">
        <v>168</v>
      </c>
      <c r="D26" s="19" t="s">
        <v>169</v>
      </c>
      <c r="E26" s="19">
        <v>10384182321</v>
      </c>
      <c r="F26" s="19" t="str">
        <f>H8</f>
        <v>830411223-NIT-SpaOriente</v>
      </c>
      <c r="G26" s="23" t="str">
        <f>C26&amp;"-"&amp;D26</f>
        <v>Camilo Saldarriaga -salda2212</v>
      </c>
    </row>
    <row r="30" spans="2:8" x14ac:dyDescent="0.25">
      <c r="B30" s="65" t="s">
        <v>72</v>
      </c>
      <c r="C30" s="65"/>
      <c r="D30" s="65"/>
    </row>
    <row r="31" spans="2:8" x14ac:dyDescent="0.25">
      <c r="B31" s="17" t="s">
        <v>15</v>
      </c>
      <c r="C31" s="17" t="s">
        <v>16</v>
      </c>
      <c r="D31" s="18" t="s">
        <v>17</v>
      </c>
    </row>
    <row r="32" spans="2:8" x14ac:dyDescent="0.25">
      <c r="B32" s="19">
        <v>1</v>
      </c>
      <c r="C32" s="19" t="s">
        <v>90</v>
      </c>
      <c r="D32" s="20" t="str">
        <f>C32</f>
        <v>RUT</v>
      </c>
    </row>
    <row r="33" spans="2:4" x14ac:dyDescent="0.25">
      <c r="B33" s="19">
        <v>2</v>
      </c>
      <c r="C33" s="19" t="s">
        <v>91</v>
      </c>
      <c r="D33" s="20" t="str">
        <f t="shared" ref="D33:D39" si="4">C33</f>
        <v>NIT</v>
      </c>
    </row>
    <row r="34" spans="2:4" x14ac:dyDescent="0.25">
      <c r="B34" s="19">
        <v>3</v>
      </c>
      <c r="C34" s="19" t="s">
        <v>92</v>
      </c>
      <c r="D34" s="20" t="str">
        <f t="shared" si="4"/>
        <v>RNE</v>
      </c>
    </row>
    <row r="35" spans="2:4" x14ac:dyDescent="0.25">
      <c r="B35" s="19">
        <v>4</v>
      </c>
      <c r="C35" s="19" t="s">
        <v>93</v>
      </c>
      <c r="D35" s="20" t="str">
        <f t="shared" si="4"/>
        <v>RUC</v>
      </c>
    </row>
    <row r="36" spans="2:4" x14ac:dyDescent="0.25">
      <c r="B36" s="19">
        <v>5</v>
      </c>
      <c r="C36" s="19" t="s">
        <v>94</v>
      </c>
      <c r="D36" s="20" t="str">
        <f t="shared" si="4"/>
        <v>NIF</v>
      </c>
    </row>
    <row r="37" spans="2:4" x14ac:dyDescent="0.25">
      <c r="B37" s="19">
        <v>6</v>
      </c>
      <c r="C37" s="19" t="s">
        <v>95</v>
      </c>
      <c r="D37" s="20" t="str">
        <f t="shared" si="4"/>
        <v>CC</v>
      </c>
    </row>
    <row r="38" spans="2:4" x14ac:dyDescent="0.25">
      <c r="B38" s="19">
        <v>7</v>
      </c>
      <c r="C38" s="19" t="s">
        <v>96</v>
      </c>
      <c r="D38" s="20" t="str">
        <f t="shared" si="4"/>
        <v>Pasaporte</v>
      </c>
    </row>
    <row r="39" spans="2:4" x14ac:dyDescent="0.25">
      <c r="B39" s="19">
        <v>8</v>
      </c>
      <c r="C39" s="19" t="s">
        <v>97</v>
      </c>
      <c r="D39" s="20" t="str">
        <f t="shared" si="4"/>
        <v>TI</v>
      </c>
    </row>
  </sheetData>
  <mergeCells count="4">
    <mergeCell ref="B30:D30"/>
    <mergeCell ref="B4:H4"/>
    <mergeCell ref="B14:G14"/>
    <mergeCell ref="B22:G22"/>
  </mergeCells>
  <hyperlinks>
    <hyperlink ref="A1" location="MaestroMuestreo!A1" display="Volver al Inicio" xr:uid="{C2BA9F55-E0F2-43A7-9A8D-8FADD2B50C84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88E9-71AF-4267-90DE-CAB04CF04B9F}">
  <dimension ref="A1:K37"/>
  <sheetViews>
    <sheetView workbookViewId="0">
      <selection activeCell="I31" sqref="I31"/>
    </sheetView>
  </sheetViews>
  <sheetFormatPr baseColWidth="10" defaultRowHeight="15" x14ac:dyDescent="0.25"/>
  <cols>
    <col min="1" max="1" width="14" bestFit="1" customWidth="1"/>
    <col min="3" max="3" width="18.7109375" bestFit="1" customWidth="1"/>
    <col min="4" max="4" width="32.28515625" bestFit="1" customWidth="1"/>
    <col min="5" max="5" width="21.7109375" bestFit="1" customWidth="1"/>
    <col min="6" max="6" width="32.28515625" bestFit="1" customWidth="1"/>
    <col min="7" max="7" width="18.42578125" bestFit="1" customWidth="1"/>
    <col min="8" max="8" width="24.5703125" customWidth="1"/>
    <col min="9" max="11" width="37.140625" bestFit="1" customWidth="1"/>
  </cols>
  <sheetData>
    <row r="1" spans="1:11" x14ac:dyDescent="0.25">
      <c r="A1" s="3" t="s">
        <v>13</v>
      </c>
    </row>
    <row r="5" spans="1:11" x14ac:dyDescent="0.25">
      <c r="B5" s="62" t="s">
        <v>69</v>
      </c>
      <c r="C5" s="62"/>
      <c r="D5" s="62"/>
      <c r="E5" s="62"/>
      <c r="F5" s="62"/>
      <c r="G5" s="62"/>
      <c r="H5" s="62"/>
      <c r="I5" s="62"/>
      <c r="J5" s="62"/>
    </row>
    <row r="6" spans="1:11" x14ac:dyDescent="0.25">
      <c r="B6" s="17" t="s">
        <v>15</v>
      </c>
      <c r="C6" s="17" t="s">
        <v>16</v>
      </c>
      <c r="D6" s="17" t="s">
        <v>70</v>
      </c>
      <c r="E6" s="48" t="s">
        <v>175</v>
      </c>
      <c r="F6" s="17" t="s">
        <v>37</v>
      </c>
      <c r="G6" s="17" t="s">
        <v>38</v>
      </c>
      <c r="H6" s="17" t="s">
        <v>39</v>
      </c>
      <c r="I6" s="17" t="s">
        <v>40</v>
      </c>
      <c r="J6" s="18" t="s">
        <v>41</v>
      </c>
      <c r="K6" s="28" t="s">
        <v>41</v>
      </c>
    </row>
    <row r="7" spans="1:11" x14ac:dyDescent="0.25">
      <c r="B7" s="19">
        <v>1</v>
      </c>
      <c r="C7" s="19" t="s">
        <v>42</v>
      </c>
      <c r="D7" s="19" t="str">
        <f>H35</f>
        <v>900811919-NIT-SpaOnline</v>
      </c>
      <c r="E7" s="19" t="s">
        <v>176</v>
      </c>
      <c r="F7" s="22" t="str">
        <f>F14</f>
        <v>Rionegro-Antioquia-Colombia</v>
      </c>
      <c r="G7" s="19" t="s">
        <v>43</v>
      </c>
      <c r="H7" s="29" t="s">
        <v>44</v>
      </c>
      <c r="I7" s="19">
        <v>54323243</v>
      </c>
      <c r="J7" s="20" t="str">
        <f>F7&amp;"-"&amp;G7</f>
        <v>Rionegro-Antioquia-Colombia-CL 10 43 A 29</v>
      </c>
      <c r="K7" s="30" t="str">
        <f>H7&amp;"-"&amp;I7</f>
        <v>SucursalRionegro@gmail.com-54323243</v>
      </c>
    </row>
    <row r="8" spans="1:11" x14ac:dyDescent="0.25">
      <c r="B8" s="19">
        <v>2</v>
      </c>
      <c r="C8" s="19" t="s">
        <v>45</v>
      </c>
      <c r="D8" s="19" t="str">
        <f t="shared" ref="D8:D9" si="0">H36</f>
        <v>811912382-NIT-SpaManitas</v>
      </c>
      <c r="E8" s="19" t="s">
        <v>176</v>
      </c>
      <c r="F8" s="22" t="str">
        <f t="shared" ref="F8:F9" si="1">F15</f>
        <v>Marinilla-Santander-Colombia</v>
      </c>
      <c r="G8" s="19" t="s">
        <v>46</v>
      </c>
      <c r="H8" s="29" t="s">
        <v>47</v>
      </c>
      <c r="I8" s="19">
        <v>3214321</v>
      </c>
      <c r="J8" s="20" t="str">
        <f t="shared" ref="J8:J9" si="2">F8&amp;"-"&amp;G8</f>
        <v>Marinilla-Santander-Colombia-CL 63 9 36</v>
      </c>
      <c r="K8" s="30" t="str">
        <f>H8&amp;"-"&amp;I8</f>
        <v>SucursalMarinilla@gmail.com-3214321</v>
      </c>
    </row>
    <row r="9" spans="1:11" x14ac:dyDescent="0.25">
      <c r="B9" s="19">
        <v>2</v>
      </c>
      <c r="C9" s="19" t="s">
        <v>48</v>
      </c>
      <c r="D9" s="19" t="str">
        <f t="shared" si="0"/>
        <v>830411223-NIT-SpaOriente</v>
      </c>
      <c r="E9" s="19" t="s">
        <v>176</v>
      </c>
      <c r="F9" s="22" t="str">
        <f t="shared" si="1"/>
        <v>Medellin-Cundinamarca-Colombia</v>
      </c>
      <c r="G9" s="19" t="s">
        <v>49</v>
      </c>
      <c r="H9" s="29" t="s">
        <v>50</v>
      </c>
      <c r="I9" s="19">
        <v>5632421</v>
      </c>
      <c r="J9" s="20" t="str">
        <f t="shared" si="2"/>
        <v>Medellin-Cundinamarca-Colombia-CR 2 5 39</v>
      </c>
      <c r="K9" s="30" t="str">
        <f>H9&amp;"-"&amp;I9</f>
        <v>SucursalPoblado@gmail.com-5632421</v>
      </c>
    </row>
    <row r="10" spans="1:11" x14ac:dyDescent="0.25">
      <c r="E10" s="1"/>
    </row>
    <row r="12" spans="1:11" x14ac:dyDescent="0.25">
      <c r="B12" s="62" t="s">
        <v>37</v>
      </c>
      <c r="C12" s="62"/>
      <c r="D12" s="62"/>
      <c r="E12" s="62"/>
      <c r="F12" s="62"/>
      <c r="G12" s="62"/>
    </row>
    <row r="13" spans="1:11" x14ac:dyDescent="0.25">
      <c r="B13" s="17" t="s">
        <v>15</v>
      </c>
      <c r="C13" s="17" t="s">
        <v>16</v>
      </c>
      <c r="D13" s="17" t="s">
        <v>64</v>
      </c>
      <c r="E13" s="17" t="s">
        <v>65</v>
      </c>
      <c r="F13" s="18" t="s">
        <v>17</v>
      </c>
      <c r="G13" s="38" t="s">
        <v>17</v>
      </c>
    </row>
    <row r="14" spans="1:11" x14ac:dyDescent="0.25">
      <c r="B14" s="19">
        <v>1</v>
      </c>
      <c r="C14" s="19" t="s">
        <v>66</v>
      </c>
      <c r="D14" s="19">
        <v>54020</v>
      </c>
      <c r="E14" s="22" t="str">
        <f>E21</f>
        <v>Antioquia-Colombia</v>
      </c>
      <c r="F14" s="20" t="str">
        <f>C14&amp;"-"&amp;E14</f>
        <v>Rionegro-Antioquia-Colombia</v>
      </c>
      <c r="G14" s="39">
        <f>D14</f>
        <v>54020</v>
      </c>
    </row>
    <row r="15" spans="1:11" x14ac:dyDescent="0.25">
      <c r="B15" s="19">
        <v>2</v>
      </c>
      <c r="C15" s="19" t="s">
        <v>67</v>
      </c>
      <c r="D15" s="19">
        <v>55023</v>
      </c>
      <c r="E15" s="22" t="str">
        <f t="shared" ref="E15:E16" si="3">E22</f>
        <v>Santander-Colombia</v>
      </c>
      <c r="F15" s="20" t="str">
        <f>C15&amp;"-"&amp;E15</f>
        <v>Marinilla-Santander-Colombia</v>
      </c>
      <c r="G15" s="39">
        <f>D15</f>
        <v>55023</v>
      </c>
    </row>
    <row r="16" spans="1:11" x14ac:dyDescent="0.25">
      <c r="B16" s="19">
        <v>3</v>
      </c>
      <c r="C16" s="19" t="s">
        <v>68</v>
      </c>
      <c r="D16" s="19">
        <v>33042</v>
      </c>
      <c r="E16" s="22" t="str">
        <f t="shared" si="3"/>
        <v>Cundinamarca-Colombia</v>
      </c>
      <c r="F16" s="20" t="str">
        <f>C16&amp;"-"&amp;E16</f>
        <v>Medellin-Cundinamarca-Colombia</v>
      </c>
      <c r="G16" s="39">
        <f>D16</f>
        <v>33042</v>
      </c>
    </row>
    <row r="17" spans="2:5" x14ac:dyDescent="0.25">
      <c r="E17" s="40"/>
    </row>
    <row r="18" spans="2:5" x14ac:dyDescent="0.25">
      <c r="E18" s="40"/>
    </row>
    <row r="19" spans="2:5" x14ac:dyDescent="0.25">
      <c r="B19" s="62" t="s">
        <v>65</v>
      </c>
      <c r="C19" s="62"/>
      <c r="D19" s="62"/>
      <c r="E19" s="62"/>
    </row>
    <row r="20" spans="2:5" x14ac:dyDescent="0.25">
      <c r="B20" s="17" t="s">
        <v>15</v>
      </c>
      <c r="C20" s="17" t="s">
        <v>16</v>
      </c>
      <c r="D20" s="17" t="s">
        <v>60</v>
      </c>
      <c r="E20" s="18" t="s">
        <v>17</v>
      </c>
    </row>
    <row r="21" spans="2:5" x14ac:dyDescent="0.25">
      <c r="B21" s="19">
        <v>1</v>
      </c>
      <c r="C21" s="19" t="s">
        <v>61</v>
      </c>
      <c r="D21" s="22" t="str">
        <f>D27</f>
        <v>Colombia</v>
      </c>
      <c r="E21" s="20" t="str">
        <f>C21&amp;"-"&amp;D21</f>
        <v>Antioquia-Colombia</v>
      </c>
    </row>
    <row r="22" spans="2:5" x14ac:dyDescent="0.25">
      <c r="B22" s="19">
        <v>2</v>
      </c>
      <c r="C22" s="19" t="s">
        <v>62</v>
      </c>
      <c r="D22" s="22" t="str">
        <f>D27</f>
        <v>Colombia</v>
      </c>
      <c r="E22" s="20" t="str">
        <f>C22&amp;"-"&amp;D22</f>
        <v>Santander-Colombia</v>
      </c>
    </row>
    <row r="23" spans="2:5" x14ac:dyDescent="0.25">
      <c r="B23" s="19">
        <v>3</v>
      </c>
      <c r="C23" s="19" t="s">
        <v>63</v>
      </c>
      <c r="D23" s="22" t="str">
        <f>D27</f>
        <v>Colombia</v>
      </c>
      <c r="E23" s="20" t="str">
        <f>C23&amp;"-"&amp;D23</f>
        <v>Cundinamarca-Colombia</v>
      </c>
    </row>
    <row r="25" spans="2:5" x14ac:dyDescent="0.25">
      <c r="B25" s="62" t="s">
        <v>59</v>
      </c>
      <c r="C25" s="62"/>
      <c r="D25" s="62"/>
    </row>
    <row r="26" spans="2:5" x14ac:dyDescent="0.25">
      <c r="B26" s="17" t="s">
        <v>15</v>
      </c>
      <c r="C26" s="17" t="s">
        <v>16</v>
      </c>
      <c r="D26" s="18" t="s">
        <v>17</v>
      </c>
    </row>
    <row r="27" spans="2:5" x14ac:dyDescent="0.25">
      <c r="B27" s="19">
        <v>1</v>
      </c>
      <c r="C27" s="19" t="s">
        <v>56</v>
      </c>
      <c r="D27" s="20" t="str">
        <f>C27</f>
        <v>Colombia</v>
      </c>
    </row>
    <row r="28" spans="2:5" x14ac:dyDescent="0.25">
      <c r="B28" s="19">
        <v>2</v>
      </c>
      <c r="C28" s="19" t="s">
        <v>57</v>
      </c>
      <c r="D28" s="20" t="str">
        <f>C28</f>
        <v>Usa</v>
      </c>
    </row>
    <row r="29" spans="2:5" x14ac:dyDescent="0.25">
      <c r="B29" s="19">
        <v>3</v>
      </c>
      <c r="C29" s="19" t="s">
        <v>58</v>
      </c>
      <c r="D29" s="20" t="str">
        <f>C29</f>
        <v>España</v>
      </c>
    </row>
    <row r="30" spans="2:5" x14ac:dyDescent="0.25">
      <c r="D30" s="41"/>
    </row>
    <row r="31" spans="2:5" x14ac:dyDescent="0.25">
      <c r="D31" s="41"/>
    </row>
    <row r="33" spans="2:8" x14ac:dyDescent="0.25">
      <c r="B33" s="66" t="s">
        <v>70</v>
      </c>
      <c r="C33" s="66"/>
      <c r="D33" s="66"/>
      <c r="E33" s="66"/>
      <c r="F33" s="66"/>
      <c r="G33" s="66"/>
      <c r="H33" s="66"/>
    </row>
    <row r="34" spans="2:8" x14ac:dyDescent="0.25">
      <c r="B34" s="17" t="s">
        <v>15</v>
      </c>
      <c r="C34" s="17" t="s">
        <v>16</v>
      </c>
      <c r="D34" s="17" t="s">
        <v>71</v>
      </c>
      <c r="E34" s="17" t="s">
        <v>72</v>
      </c>
      <c r="F34" s="17" t="s">
        <v>73</v>
      </c>
      <c r="G34" s="17" t="s">
        <v>74</v>
      </c>
      <c r="H34" s="18" t="s">
        <v>17</v>
      </c>
    </row>
    <row r="35" spans="2:8" ht="45" x14ac:dyDescent="0.25">
      <c r="B35" s="19">
        <v>1</v>
      </c>
      <c r="C35" s="19" t="s">
        <v>12</v>
      </c>
      <c r="D35" s="19">
        <v>900811919</v>
      </c>
      <c r="E35" s="19" t="str">
        <f>'Institucio - Muestreo Datos'!E6</f>
        <v>NIT</v>
      </c>
      <c r="F35" s="19" t="str">
        <f>'Institucio - Muestreo Datos'!F6</f>
        <v>Jhoana Andrea Gómez Gómez -Jhoanago13</v>
      </c>
      <c r="G35" s="24" t="str">
        <f>'Institucio - Muestreo Datos'!G6</f>
        <v>Jhonatan12353-Juan Pablo Rendon Gómez-JPR3214</v>
      </c>
      <c r="H35" s="20" t="str">
        <f>D35&amp;"-"&amp;E35&amp;"-"&amp;C35</f>
        <v>900811919-NIT-SpaOnline</v>
      </c>
    </row>
    <row r="36" spans="2:8" x14ac:dyDescent="0.25">
      <c r="B36" s="19">
        <v>2</v>
      </c>
      <c r="C36" s="19" t="s">
        <v>75</v>
      </c>
      <c r="D36" s="19">
        <v>811912382</v>
      </c>
      <c r="E36" s="19" t="str">
        <f>'Institucio - Muestreo Datos'!E7</f>
        <v>NIT</v>
      </c>
      <c r="F36" s="19" t="str">
        <f>'Institucio - Muestreo Datos'!F7</f>
        <v>Nathaly perez Zapata-nathaly801</v>
      </c>
      <c r="G36" s="24" t="str">
        <f>'Institucio - Muestreo Datos'!G7</f>
        <v>Cristian123</v>
      </c>
      <c r="H36" s="20" t="str">
        <f t="shared" ref="H36:H37" si="4">D36&amp;"-"&amp;E36&amp;"-"&amp;C36</f>
        <v>811912382-NIT-SpaManitas</v>
      </c>
    </row>
    <row r="37" spans="2:8" x14ac:dyDescent="0.25">
      <c r="B37" s="19">
        <v>2</v>
      </c>
      <c r="C37" s="19" t="s">
        <v>76</v>
      </c>
      <c r="D37" s="19">
        <v>830411223</v>
      </c>
      <c r="E37" s="19" t="str">
        <f>'Institucio - Muestreo Datos'!E8</f>
        <v>NIT</v>
      </c>
      <c r="F37" s="19" t="str">
        <f>'Institucio - Muestreo Datos'!F8</f>
        <v>Camilo Saldarriaga -salda2212</v>
      </c>
      <c r="G37" s="24" t="str">
        <f>'Institucio - Muestreo Datos'!G8</f>
        <v>LuisOs432</v>
      </c>
      <c r="H37" s="20" t="str">
        <f t="shared" si="4"/>
        <v>830411223-NIT-SpaOriente</v>
      </c>
    </row>
  </sheetData>
  <mergeCells count="5">
    <mergeCell ref="B25:D25"/>
    <mergeCell ref="B19:E19"/>
    <mergeCell ref="B12:G12"/>
    <mergeCell ref="B5:J5"/>
    <mergeCell ref="B33:H33"/>
  </mergeCells>
  <hyperlinks>
    <hyperlink ref="A1" location="MaestroMuestreo!A1" display="Volver al Inicio" xr:uid="{3974562F-E01C-4D5C-8F77-D808F3A9B526}"/>
    <hyperlink ref="D21" location="Pais!B2" display="Pais!B2" xr:uid="{5484941F-8735-4129-B46F-8C0E9DACB101}"/>
    <hyperlink ref="E14" location="Departamento!D2" display="Departamento!D2" xr:uid="{827D026E-1207-4E73-9C02-ABE4A9E0145B}"/>
    <hyperlink ref="D22" location="Pais!B2" display="Pais!B2" xr:uid="{030C569C-6003-4B57-B837-549EB589768E}"/>
    <hyperlink ref="D23" location="Pais!B2" display="Pais!B2" xr:uid="{F98CB8E3-D657-4EAE-A368-1EEC2B6686DD}"/>
    <hyperlink ref="E15:E16" location="Departamento!D2" display="Departamento!D2" xr:uid="{04804EDF-5780-4480-A04B-54A34151ACBF}"/>
    <hyperlink ref="F7" location="Ciudad!E2" display="Ciudad!E2" xr:uid="{913951AC-5C19-4318-836C-46CB8CB7CAF7}"/>
    <hyperlink ref="H7" r:id="rId1" xr:uid="{7D88844A-83E9-4472-A992-E5461688F581}"/>
    <hyperlink ref="H8:H9" r:id="rId2" display="SucursalRionegr@gmail.com" xr:uid="{6894BAE1-60F9-485E-B1CA-AE8E559AE940}"/>
    <hyperlink ref="H8" r:id="rId3" xr:uid="{F553FBDD-45A7-4001-A35D-7C3CCCF241CB}"/>
    <hyperlink ref="H9" r:id="rId4" xr:uid="{A21F9F2C-5F32-4310-9EB3-0B9E4E4B8F02}"/>
    <hyperlink ref="F8:F9" location="Ciudad!E2" display="Ciudad!E2" xr:uid="{EAC8D694-8903-491F-B7DF-C712CDD49710}"/>
  </hyperlink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8134-1C4C-4862-A89B-EED8A153E18D}">
  <dimension ref="A1:Q26"/>
  <sheetViews>
    <sheetView workbookViewId="0"/>
  </sheetViews>
  <sheetFormatPr baseColWidth="10" defaultRowHeight="15" x14ac:dyDescent="0.25"/>
  <cols>
    <col min="1" max="1" width="14" bestFit="1" customWidth="1"/>
    <col min="3" max="3" width="17.85546875" bestFit="1" customWidth="1"/>
    <col min="4" max="4" width="18.42578125" bestFit="1" customWidth="1"/>
    <col min="7" max="7" width="27.85546875" bestFit="1" customWidth="1"/>
    <col min="8" max="9" width="26.85546875" bestFit="1" customWidth="1"/>
  </cols>
  <sheetData>
    <row r="1" spans="1:17" x14ac:dyDescent="0.25">
      <c r="A1" s="3" t="s">
        <v>13</v>
      </c>
    </row>
    <row r="6" spans="1:17" x14ac:dyDescent="0.25">
      <c r="B6" s="67" t="s">
        <v>108</v>
      </c>
      <c r="C6" s="68"/>
      <c r="D6" s="68"/>
      <c r="E6" s="68"/>
      <c r="F6" s="68"/>
      <c r="G6" s="68"/>
      <c r="H6" s="68"/>
    </row>
    <row r="7" spans="1:17" x14ac:dyDescent="0.25">
      <c r="B7" s="17" t="s">
        <v>15</v>
      </c>
      <c r="C7" s="17" t="s">
        <v>98</v>
      </c>
      <c r="D7" s="17" t="s">
        <v>72</v>
      </c>
      <c r="E7" s="17" t="s">
        <v>99</v>
      </c>
      <c r="F7" s="17" t="s">
        <v>100</v>
      </c>
      <c r="G7" s="17" t="s">
        <v>101</v>
      </c>
      <c r="H7" s="18" t="s">
        <v>17</v>
      </c>
    </row>
    <row r="8" spans="1:17" x14ac:dyDescent="0.25">
      <c r="B8" s="19">
        <v>1</v>
      </c>
      <c r="C8" s="19" t="s">
        <v>102</v>
      </c>
      <c r="D8" s="19" t="str">
        <f>'InformacionBase - Muestreo Dato'!C12</f>
        <v>CC</v>
      </c>
      <c r="E8" s="19">
        <v>1234567890</v>
      </c>
      <c r="F8" s="19">
        <v>3116987523</v>
      </c>
      <c r="G8" s="22" t="s">
        <v>103</v>
      </c>
      <c r="H8" s="20" t="str">
        <f>+C8&amp;"-"&amp;E8</f>
        <v>Martina Corrales-1234567890</v>
      </c>
    </row>
    <row r="9" spans="1:17" x14ac:dyDescent="0.25">
      <c r="B9" s="19">
        <v>2</v>
      </c>
      <c r="C9" s="19" t="s">
        <v>104</v>
      </c>
      <c r="D9" s="19" t="str">
        <f>'InformacionBase - Muestreo Dato'!C13</f>
        <v>Pasaporte</v>
      </c>
      <c r="E9" s="19">
        <v>987654321</v>
      </c>
      <c r="F9" s="19">
        <v>3639874520</v>
      </c>
      <c r="G9" s="22" t="s">
        <v>105</v>
      </c>
      <c r="H9" s="20" t="str">
        <f t="shared" ref="H9:H10" si="0">+C9&amp;"-"&amp;E9</f>
        <v>Ramiro Ramirez-987654321</v>
      </c>
    </row>
    <row r="10" spans="1:17" x14ac:dyDescent="0.25">
      <c r="B10" s="19">
        <v>3</v>
      </c>
      <c r="C10" s="19" t="s">
        <v>106</v>
      </c>
      <c r="D10" s="19" t="str">
        <f>'InformacionBase - Muestreo Dato'!C14</f>
        <v>TI</v>
      </c>
      <c r="E10" s="19">
        <v>39789321</v>
      </c>
      <c r="F10" s="19">
        <v>3793175677</v>
      </c>
      <c r="G10" s="22" t="s">
        <v>107</v>
      </c>
      <c r="H10" s="20" t="str">
        <f t="shared" si="0"/>
        <v>Lucrecia Gomez-39789321</v>
      </c>
    </row>
    <row r="13" spans="1:17" x14ac:dyDescent="0.25">
      <c r="Q13" s="1"/>
    </row>
    <row r="17" spans="2:4" x14ac:dyDescent="0.25">
      <c r="B17" s="65" t="s">
        <v>72</v>
      </c>
      <c r="C17" s="65"/>
      <c r="D17" s="65"/>
    </row>
    <row r="18" spans="2:4" x14ac:dyDescent="0.25">
      <c r="B18" s="17" t="s">
        <v>15</v>
      </c>
      <c r="C18" s="17" t="s">
        <v>16</v>
      </c>
      <c r="D18" s="18" t="s">
        <v>17</v>
      </c>
    </row>
    <row r="19" spans="2:4" x14ac:dyDescent="0.25">
      <c r="B19" s="19">
        <v>1</v>
      </c>
      <c r="C19" s="19" t="s">
        <v>90</v>
      </c>
      <c r="D19" s="20" t="str">
        <f>C19</f>
        <v>RUT</v>
      </c>
    </row>
    <row r="20" spans="2:4" x14ac:dyDescent="0.25">
      <c r="B20" s="19">
        <v>2</v>
      </c>
      <c r="C20" s="19" t="s">
        <v>91</v>
      </c>
      <c r="D20" s="20" t="str">
        <f t="shared" ref="D20:D26" si="1">C20</f>
        <v>NIT</v>
      </c>
    </row>
    <row r="21" spans="2:4" x14ac:dyDescent="0.25">
      <c r="B21" s="19">
        <v>3</v>
      </c>
      <c r="C21" s="19" t="s">
        <v>92</v>
      </c>
      <c r="D21" s="20" t="str">
        <f t="shared" si="1"/>
        <v>RNE</v>
      </c>
    </row>
    <row r="22" spans="2:4" x14ac:dyDescent="0.25">
      <c r="B22" s="19">
        <v>4</v>
      </c>
      <c r="C22" s="19" t="s">
        <v>93</v>
      </c>
      <c r="D22" s="20" t="str">
        <f t="shared" si="1"/>
        <v>RUC</v>
      </c>
    </row>
    <row r="23" spans="2:4" x14ac:dyDescent="0.25">
      <c r="B23" s="19">
        <v>5</v>
      </c>
      <c r="C23" s="19" t="s">
        <v>94</v>
      </c>
      <c r="D23" s="20" t="str">
        <f t="shared" si="1"/>
        <v>NIF</v>
      </c>
    </row>
    <row r="24" spans="2:4" x14ac:dyDescent="0.25">
      <c r="B24" s="19">
        <v>6</v>
      </c>
      <c r="C24" s="19" t="s">
        <v>95</v>
      </c>
      <c r="D24" s="20" t="str">
        <f t="shared" si="1"/>
        <v>CC</v>
      </c>
    </row>
    <row r="25" spans="2:4" x14ac:dyDescent="0.25">
      <c r="B25" s="19">
        <v>7</v>
      </c>
      <c r="C25" s="19" t="s">
        <v>96</v>
      </c>
      <c r="D25" s="20" t="str">
        <f t="shared" si="1"/>
        <v>Pasaporte</v>
      </c>
    </row>
    <row r="26" spans="2:4" x14ac:dyDescent="0.25">
      <c r="B26" s="19">
        <v>8</v>
      </c>
      <c r="C26" s="19" t="s">
        <v>97</v>
      </c>
      <c r="D26" s="20" t="str">
        <f t="shared" si="1"/>
        <v>TI</v>
      </c>
    </row>
  </sheetData>
  <mergeCells count="2">
    <mergeCell ref="B6:H6"/>
    <mergeCell ref="B17:D17"/>
  </mergeCells>
  <hyperlinks>
    <hyperlink ref="A1" location="MaestroMuestreo!A1" display="Volver al Inicio" xr:uid="{ED9EA21B-827B-4977-A0B4-71F61BB15167}"/>
    <hyperlink ref="G10" r:id="rId1" xr:uid="{F1842089-67E2-46D3-AD3B-4ACFDDFB440F}"/>
    <hyperlink ref="G9" r:id="rId2" xr:uid="{19AC85F7-A688-44A2-9FD0-17641C488D73}"/>
    <hyperlink ref="G8" r:id="rId3" xr:uid="{286F9044-B7F2-468A-BE1C-E11E7A71D60B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9D3-5F73-4E3F-BC8B-C0E18DC9C061}">
  <dimension ref="A1:J61"/>
  <sheetViews>
    <sheetView topLeftCell="B1" workbookViewId="0">
      <selection activeCell="E5" sqref="E5"/>
    </sheetView>
  </sheetViews>
  <sheetFormatPr baseColWidth="10" defaultRowHeight="15" x14ac:dyDescent="0.25"/>
  <cols>
    <col min="1" max="1" width="14" bestFit="1" customWidth="1"/>
    <col min="3" max="3" width="26.85546875" bestFit="1" customWidth="1"/>
    <col min="4" max="4" width="33.140625" bestFit="1" customWidth="1"/>
    <col min="5" max="5" width="18.140625" customWidth="1"/>
    <col min="6" max="6" width="39.7109375" bestFit="1" customWidth="1"/>
    <col min="7" max="7" width="30.85546875" bestFit="1" customWidth="1"/>
    <col min="8" max="8" width="25.85546875" customWidth="1"/>
    <col min="9" max="9" width="51.85546875" bestFit="1" customWidth="1"/>
    <col min="10" max="10" width="37.140625" bestFit="1" customWidth="1"/>
  </cols>
  <sheetData>
    <row r="1" spans="1:9" x14ac:dyDescent="0.25">
      <c r="A1" s="3" t="s">
        <v>13</v>
      </c>
    </row>
    <row r="3" spans="1:9" x14ac:dyDescent="0.25">
      <c r="B3" s="71" t="s">
        <v>130</v>
      </c>
      <c r="C3" s="71"/>
      <c r="D3" s="71"/>
      <c r="E3" s="71"/>
      <c r="F3" s="71"/>
      <c r="G3" s="71"/>
    </row>
    <row r="4" spans="1:9" x14ac:dyDescent="0.25">
      <c r="B4" s="17" t="s">
        <v>15</v>
      </c>
      <c r="C4" s="17" t="s">
        <v>108</v>
      </c>
      <c r="D4" s="17" t="s">
        <v>131</v>
      </c>
      <c r="E4" s="17" t="s">
        <v>114</v>
      </c>
      <c r="F4" s="17" t="s">
        <v>69</v>
      </c>
      <c r="G4" s="55" t="s">
        <v>109</v>
      </c>
      <c r="H4" s="18" t="s">
        <v>41</v>
      </c>
    </row>
    <row r="5" spans="1:9" ht="90" x14ac:dyDescent="0.25">
      <c r="B5" s="19">
        <v>1</v>
      </c>
      <c r="C5" s="19" t="s">
        <v>115</v>
      </c>
      <c r="D5" s="19" t="str">
        <f>E30</f>
        <v>3:00pm-16/03/2024</v>
      </c>
      <c r="E5" s="24" t="s">
        <v>177</v>
      </c>
      <c r="F5" s="19" t="s">
        <v>119</v>
      </c>
      <c r="G5" s="19" t="s">
        <v>110</v>
      </c>
      <c r="H5" s="23" t="str">
        <f>D5&amp;" "&amp;E5&amp;" "&amp;C5</f>
        <v>3:00pm-16/03/2024 Pedicura Spa-100000-Tratamiento Facial Antiedad-120000-Masaje Relajante-100000 Martina Corrales-1234567890</v>
      </c>
    </row>
    <row r="6" spans="1:9" ht="60" x14ac:dyDescent="0.25">
      <c r="B6" s="19">
        <v>2</v>
      </c>
      <c r="C6" s="19" t="s">
        <v>120</v>
      </c>
      <c r="D6" s="19" t="str">
        <f t="shared" ref="D6:D7" si="0">E31</f>
        <v>10:00am-28/04/2024</v>
      </c>
      <c r="E6" s="24" t="s">
        <v>123</v>
      </c>
      <c r="F6" s="19" t="s">
        <v>124</v>
      </c>
      <c r="G6" s="19" t="s">
        <v>110</v>
      </c>
      <c r="H6" s="23" t="str">
        <f>D6&amp;" "&amp;E6&amp;" "&amp;C6</f>
        <v>10:00am-28/04/2024 Tratamiento Facial Antiedad-120000 Ramiro Ramirez-987654321</v>
      </c>
      <c r="I6" s="1"/>
    </row>
    <row r="7" spans="1:9" ht="45" x14ac:dyDescent="0.25">
      <c r="B7" s="19">
        <v>3</v>
      </c>
      <c r="C7" s="19" t="s">
        <v>125</v>
      </c>
      <c r="D7" s="19" t="str">
        <f t="shared" si="0"/>
        <v>12:30pm-05/05/2024</v>
      </c>
      <c r="E7" s="24" t="s">
        <v>128</v>
      </c>
      <c r="F7" s="19" t="s">
        <v>129</v>
      </c>
      <c r="G7" s="19" t="s">
        <v>110</v>
      </c>
      <c r="H7" s="23" t="str">
        <f t="shared" ref="H7" si="1">D7&amp;" "&amp;E7&amp;" "&amp;C7</f>
        <v>12:30pm-05/05/2024 Masaje Relajante-100000 Lucrecia Gomez-39789321</v>
      </c>
    </row>
    <row r="15" spans="1:9" x14ac:dyDescent="0.25">
      <c r="B15" s="72" t="s">
        <v>136</v>
      </c>
      <c r="C15" s="72"/>
      <c r="D15" s="72"/>
      <c r="E15" s="72"/>
      <c r="F15" s="72"/>
    </row>
    <row r="16" spans="1:9" x14ac:dyDescent="0.25">
      <c r="B16" s="17" t="s">
        <v>15</v>
      </c>
      <c r="C16" s="17" t="s">
        <v>98</v>
      </c>
      <c r="D16" s="17" t="s">
        <v>99</v>
      </c>
      <c r="E16" s="17" t="s">
        <v>133</v>
      </c>
      <c r="F16" s="18" t="s">
        <v>17</v>
      </c>
    </row>
    <row r="17" spans="2:7" x14ac:dyDescent="0.25">
      <c r="B17" s="19">
        <v>1</v>
      </c>
      <c r="C17" s="19" t="s">
        <v>102</v>
      </c>
      <c r="D17" s="19">
        <v>1234567890</v>
      </c>
      <c r="E17" s="19" t="s">
        <v>134</v>
      </c>
      <c r="F17" s="20" t="str">
        <f>+C17</f>
        <v>Martina Corrales</v>
      </c>
    </row>
    <row r="18" spans="2:7" x14ac:dyDescent="0.25">
      <c r="B18" s="19">
        <v>2</v>
      </c>
      <c r="C18" s="19" t="s">
        <v>104</v>
      </c>
      <c r="D18" s="19">
        <v>987654321</v>
      </c>
      <c r="E18" s="19" t="s">
        <v>135</v>
      </c>
      <c r="F18" s="20" t="str">
        <f>+C18</f>
        <v>Ramiro Ramirez</v>
      </c>
    </row>
    <row r="19" spans="2:7" x14ac:dyDescent="0.25">
      <c r="B19" s="19">
        <v>3</v>
      </c>
      <c r="C19" s="19" t="s">
        <v>106</v>
      </c>
      <c r="D19" s="19">
        <v>39789321</v>
      </c>
      <c r="E19" s="19" t="s">
        <v>134</v>
      </c>
      <c r="F19" s="20" t="str">
        <f>+C19</f>
        <v>Lucrecia Gomez</v>
      </c>
    </row>
    <row r="20" spans="2:7" x14ac:dyDescent="0.25">
      <c r="G20" s="1"/>
    </row>
    <row r="21" spans="2:7" x14ac:dyDescent="0.25">
      <c r="B21" s="71" t="s">
        <v>114</v>
      </c>
      <c r="C21" s="71"/>
      <c r="D21" s="71"/>
    </row>
    <row r="22" spans="2:7" x14ac:dyDescent="0.25">
      <c r="B22" s="17" t="s">
        <v>15</v>
      </c>
      <c r="C22" s="17" t="s">
        <v>132</v>
      </c>
      <c r="D22" s="18" t="s">
        <v>17</v>
      </c>
    </row>
    <row r="23" spans="2:7" x14ac:dyDescent="0.25">
      <c r="B23" s="19">
        <v>1</v>
      </c>
      <c r="C23" s="19" t="s">
        <v>118</v>
      </c>
      <c r="D23" s="20" t="str">
        <f>+C23</f>
        <v>Pedicura Spa-100000</v>
      </c>
    </row>
    <row r="24" spans="2:7" x14ac:dyDescent="0.25">
      <c r="B24" s="19">
        <v>2</v>
      </c>
      <c r="C24" s="19" t="s">
        <v>123</v>
      </c>
      <c r="D24" s="20" t="str">
        <f t="shared" ref="D24:D25" si="2">+C24</f>
        <v>Tratamiento Facial Antiedad-120000</v>
      </c>
    </row>
    <row r="25" spans="2:7" x14ac:dyDescent="0.25">
      <c r="B25" s="19">
        <v>3</v>
      </c>
      <c r="C25" s="19" t="s">
        <v>128</v>
      </c>
      <c r="D25" s="20" t="str">
        <f t="shared" si="2"/>
        <v>Masaje Relajante-100000</v>
      </c>
    </row>
    <row r="28" spans="2:7" x14ac:dyDescent="0.25">
      <c r="B28" s="71" t="s">
        <v>131</v>
      </c>
      <c r="C28" s="71"/>
      <c r="D28" s="71"/>
      <c r="E28" s="71"/>
    </row>
    <row r="29" spans="2:7" x14ac:dyDescent="0.25">
      <c r="B29" s="17" t="s">
        <v>15</v>
      </c>
      <c r="C29" s="17" t="s">
        <v>143</v>
      </c>
      <c r="D29" s="17" t="s">
        <v>113</v>
      </c>
      <c r="E29" s="18" t="s">
        <v>41</v>
      </c>
    </row>
    <row r="30" spans="2:7" x14ac:dyDescent="0.25">
      <c r="B30" s="19">
        <v>1</v>
      </c>
      <c r="C30" s="42" t="s">
        <v>116</v>
      </c>
      <c r="D30" s="19" t="s">
        <v>117</v>
      </c>
      <c r="E30" s="20" t="str">
        <f>D30&amp;"-"&amp;C30</f>
        <v>3:00pm-16/03/2024</v>
      </c>
    </row>
    <row r="31" spans="2:7" x14ac:dyDescent="0.25">
      <c r="B31" s="19">
        <v>2</v>
      </c>
      <c r="C31" s="42" t="s">
        <v>121</v>
      </c>
      <c r="D31" s="19" t="s">
        <v>122</v>
      </c>
      <c r="E31" s="20" t="str">
        <f t="shared" ref="E31:E32" si="3">D31&amp;"-"&amp;C31</f>
        <v>10:00am-28/04/2024</v>
      </c>
    </row>
    <row r="32" spans="2:7" x14ac:dyDescent="0.25">
      <c r="B32" s="19">
        <v>3</v>
      </c>
      <c r="C32" s="42" t="s">
        <v>126</v>
      </c>
      <c r="D32" s="19" t="s">
        <v>127</v>
      </c>
      <c r="E32" s="20" t="str">
        <f t="shared" si="3"/>
        <v>12:30pm-05/05/2024</v>
      </c>
    </row>
    <row r="34" spans="2:7" x14ac:dyDescent="0.25">
      <c r="G34" s="1"/>
    </row>
    <row r="35" spans="2:7" x14ac:dyDescent="0.25">
      <c r="B35" s="73" t="s">
        <v>132</v>
      </c>
      <c r="C35" s="73"/>
      <c r="D35" s="73"/>
      <c r="E35" s="73"/>
      <c r="F35" s="73"/>
    </row>
    <row r="36" spans="2:7" x14ac:dyDescent="0.25">
      <c r="B36" s="17" t="s">
        <v>15</v>
      </c>
      <c r="C36" s="17" t="s">
        <v>137</v>
      </c>
      <c r="D36" s="17" t="s">
        <v>138</v>
      </c>
      <c r="E36" s="17" t="s">
        <v>174</v>
      </c>
      <c r="F36" s="18" t="s">
        <v>17</v>
      </c>
    </row>
    <row r="37" spans="2:7" x14ac:dyDescent="0.25">
      <c r="B37" s="19">
        <v>1</v>
      </c>
      <c r="C37" s="19" t="s">
        <v>140</v>
      </c>
      <c r="D37" s="22" t="str">
        <f>'Servicios - Muestreo Datos'!D13</f>
        <v>Pedicura y Manicura</v>
      </c>
      <c r="E37" s="43">
        <v>100000</v>
      </c>
      <c r="F37" s="20" t="str">
        <f>C37&amp;"-"&amp;E37</f>
        <v>Pedicura Spa-100000</v>
      </c>
    </row>
    <row r="38" spans="2:7" x14ac:dyDescent="0.25">
      <c r="B38" s="19">
        <v>2</v>
      </c>
      <c r="C38" s="19" t="s">
        <v>141</v>
      </c>
      <c r="D38" s="22" t="str">
        <f>'Servicios - Muestreo Datos'!D14</f>
        <v>Tratamiento Facial</v>
      </c>
      <c r="E38" s="43">
        <v>120000</v>
      </c>
      <c r="F38" s="20" t="str">
        <f>C38&amp;"-"&amp;E38</f>
        <v>Tratamiento Facial Antiedad-120000</v>
      </c>
    </row>
    <row r="39" spans="2:7" x14ac:dyDescent="0.25">
      <c r="B39" s="19">
        <v>2</v>
      </c>
      <c r="C39" s="19" t="s">
        <v>142</v>
      </c>
      <c r="D39" s="22" t="str">
        <f>'Servicios - Muestreo Datos'!D15</f>
        <v>Masaje</v>
      </c>
      <c r="E39" s="43">
        <v>100000</v>
      </c>
      <c r="F39" s="20" t="str">
        <f>C39&amp;"-"&amp;E39</f>
        <v>Masaje Relajante-100000</v>
      </c>
    </row>
    <row r="42" spans="2:7" x14ac:dyDescent="0.25">
      <c r="B42" s="70" t="s">
        <v>108</v>
      </c>
      <c r="C42" s="70"/>
      <c r="D42" s="70"/>
      <c r="E42" s="70"/>
      <c r="F42" s="70"/>
      <c r="G42" s="70"/>
    </row>
    <row r="43" spans="2:7" x14ac:dyDescent="0.25">
      <c r="B43" s="17" t="s">
        <v>15</v>
      </c>
      <c r="C43" s="17" t="s">
        <v>98</v>
      </c>
      <c r="D43" s="17" t="s">
        <v>99</v>
      </c>
      <c r="E43" s="17" t="s">
        <v>100</v>
      </c>
      <c r="F43" s="17" t="s">
        <v>101</v>
      </c>
      <c r="G43" s="18" t="s">
        <v>17</v>
      </c>
    </row>
    <row r="44" spans="2:7" x14ac:dyDescent="0.25">
      <c r="B44" s="19">
        <v>1</v>
      </c>
      <c r="C44" s="19" t="s">
        <v>102</v>
      </c>
      <c r="D44" s="19">
        <v>1234567890</v>
      </c>
      <c r="E44" s="19">
        <v>3116987523</v>
      </c>
      <c r="F44" s="22" t="s">
        <v>103</v>
      </c>
      <c r="G44" s="20" t="str">
        <f>+C44&amp;"-"&amp;D44</f>
        <v>Martina Corrales-1234567890</v>
      </c>
    </row>
    <row r="45" spans="2:7" x14ac:dyDescent="0.25">
      <c r="B45" s="19">
        <v>2</v>
      </c>
      <c r="C45" s="19" t="s">
        <v>104</v>
      </c>
      <c r="D45" s="19">
        <v>987654321</v>
      </c>
      <c r="E45" s="19">
        <v>3639874520</v>
      </c>
      <c r="F45" s="22" t="s">
        <v>105</v>
      </c>
      <c r="G45" s="20" t="str">
        <f t="shared" ref="G45:G46" si="4">+C45&amp;"-"&amp;D45</f>
        <v>Ramiro Ramirez-987654321</v>
      </c>
    </row>
    <row r="46" spans="2:7" x14ac:dyDescent="0.25">
      <c r="B46" s="19">
        <v>3</v>
      </c>
      <c r="C46" s="19" t="s">
        <v>106</v>
      </c>
      <c r="D46" s="19">
        <v>39789321</v>
      </c>
      <c r="E46" s="19">
        <v>3793175677</v>
      </c>
      <c r="F46" s="22" t="s">
        <v>107</v>
      </c>
      <c r="G46" s="20" t="str">
        <f t="shared" si="4"/>
        <v>Lucrecia Gomez-39789321</v>
      </c>
    </row>
    <row r="49" spans="2:10" x14ac:dyDescent="0.25">
      <c r="B49" s="62" t="s">
        <v>69</v>
      </c>
      <c r="C49" s="62"/>
      <c r="D49" s="62"/>
      <c r="E49" s="62"/>
      <c r="F49" s="62"/>
      <c r="G49" s="62"/>
      <c r="H49" s="62"/>
      <c r="I49" s="62"/>
      <c r="J49" s="62"/>
    </row>
    <row r="50" spans="2:10" x14ac:dyDescent="0.25">
      <c r="B50" s="17" t="s">
        <v>15</v>
      </c>
      <c r="C50" s="17" t="s">
        <v>16</v>
      </c>
      <c r="D50" s="17" t="s">
        <v>70</v>
      </c>
      <c r="E50" s="17" t="s">
        <v>37</v>
      </c>
      <c r="F50" s="17" t="s">
        <v>38</v>
      </c>
      <c r="G50" s="17" t="s">
        <v>39</v>
      </c>
      <c r="H50" s="17" t="s">
        <v>40</v>
      </c>
      <c r="I50" s="18" t="s">
        <v>41</v>
      </c>
      <c r="J50" s="28" t="s">
        <v>41</v>
      </c>
    </row>
    <row r="51" spans="2:10" x14ac:dyDescent="0.25">
      <c r="B51" s="19">
        <v>1</v>
      </c>
      <c r="C51" s="19" t="s">
        <v>42</v>
      </c>
      <c r="D51" s="19" t="str">
        <f>'Sucursales - Muestreo Datos'!D7</f>
        <v>900811919-NIT-SpaOnline</v>
      </c>
      <c r="E51" s="22" t="str">
        <f>'Sucursales - Muestreo Datos'!F7</f>
        <v>Rionegro-Antioquia-Colombia</v>
      </c>
      <c r="F51" s="19" t="s">
        <v>43</v>
      </c>
      <c r="G51" s="29" t="s">
        <v>44</v>
      </c>
      <c r="H51" s="19">
        <v>54323243</v>
      </c>
      <c r="I51" s="20" t="str">
        <f>E51&amp;"-"&amp;F51</f>
        <v>Rionegro-Antioquia-Colombia-CL 10 43 A 29</v>
      </c>
      <c r="J51" s="30" t="str">
        <f>G51&amp;"-"&amp;H51</f>
        <v>SucursalRionegro@gmail.com-54323243</v>
      </c>
    </row>
    <row r="52" spans="2:10" x14ac:dyDescent="0.25">
      <c r="B52" s="19">
        <v>2</v>
      </c>
      <c r="C52" s="19" t="s">
        <v>45</v>
      </c>
      <c r="D52" s="19" t="str">
        <f>'Sucursales - Muestreo Datos'!D8</f>
        <v>811912382-NIT-SpaManitas</v>
      </c>
      <c r="E52" s="22" t="str">
        <f>'Sucursales - Muestreo Datos'!F8</f>
        <v>Marinilla-Santander-Colombia</v>
      </c>
      <c r="F52" s="19" t="s">
        <v>46</v>
      </c>
      <c r="G52" s="29" t="s">
        <v>47</v>
      </c>
      <c r="H52" s="19">
        <v>3214321</v>
      </c>
      <c r="I52" s="20" t="str">
        <f t="shared" ref="I52:I53" si="5">E52&amp;"-"&amp;F52</f>
        <v>Marinilla-Santander-Colombia-CL 63 9 36</v>
      </c>
      <c r="J52" s="30" t="str">
        <f>G52&amp;"-"&amp;H52</f>
        <v>SucursalMarinilla@gmail.com-3214321</v>
      </c>
    </row>
    <row r="53" spans="2:10" x14ac:dyDescent="0.25">
      <c r="B53" s="19">
        <v>2</v>
      </c>
      <c r="C53" s="19" t="s">
        <v>48</v>
      </c>
      <c r="D53" s="19" t="str">
        <f>'Sucursales - Muestreo Datos'!D9</f>
        <v>830411223-NIT-SpaOriente</v>
      </c>
      <c r="E53" s="22" t="str">
        <f>'Sucursales - Muestreo Datos'!F9</f>
        <v>Medellin-Cundinamarca-Colombia</v>
      </c>
      <c r="F53" s="19" t="s">
        <v>49</v>
      </c>
      <c r="G53" s="29" t="s">
        <v>50</v>
      </c>
      <c r="H53" s="19">
        <v>5632421</v>
      </c>
      <c r="I53" s="20" t="str">
        <f t="shared" si="5"/>
        <v>Medellin-Cundinamarca-Colombia-CR 2 5 39</v>
      </c>
      <c r="J53" s="30" t="str">
        <f>G53&amp;"-"&amp;H53</f>
        <v>SucursalPoblado@gmail.com-5632421</v>
      </c>
    </row>
    <row r="56" spans="2:10" x14ac:dyDescent="0.25">
      <c r="B56" s="69" t="s">
        <v>112</v>
      </c>
      <c r="C56" s="69"/>
      <c r="D56" s="69"/>
    </row>
    <row r="57" spans="2:10" x14ac:dyDescent="0.25">
      <c r="B57" s="17" t="s">
        <v>15</v>
      </c>
      <c r="C57" s="17" t="s">
        <v>157</v>
      </c>
      <c r="D57" s="18" t="s">
        <v>17</v>
      </c>
    </row>
    <row r="58" spans="2:10" x14ac:dyDescent="0.25">
      <c r="B58" s="19">
        <v>1</v>
      </c>
      <c r="C58" s="19" t="str">
        <f>'Notificaciones - Muestreo Datos'!D6</f>
        <v>1 Oferta de madres</v>
      </c>
      <c r="D58" s="20" t="str">
        <f>B58&amp;" "&amp;C58</f>
        <v>1 1 Oferta de madres</v>
      </c>
    </row>
    <row r="59" spans="2:10" x14ac:dyDescent="0.25">
      <c r="B59" s="19">
        <v>2</v>
      </c>
      <c r="C59" s="19" t="str">
        <f>'Notificaciones - Muestreo Datos'!D7</f>
        <v xml:space="preserve">2 Oferta de San Valentin </v>
      </c>
      <c r="D59" s="20" t="str">
        <f>B59&amp;" "&amp;C59</f>
        <v xml:space="preserve">2 2 Oferta de San Valentin </v>
      </c>
    </row>
    <row r="60" spans="2:10" x14ac:dyDescent="0.25">
      <c r="B60" s="19">
        <v>3</v>
      </c>
      <c r="C60" s="19" t="str">
        <f>'Notificaciones - Muestreo Datos'!D8</f>
        <v>3 Reserva -1</v>
      </c>
      <c r="D60" s="20" t="str">
        <f t="shared" ref="D60:D61" si="6">B60&amp;" "&amp;C60</f>
        <v>3 3 Reserva -1</v>
      </c>
    </row>
    <row r="61" spans="2:10" x14ac:dyDescent="0.25">
      <c r="B61" s="19">
        <v>4</v>
      </c>
      <c r="C61" s="19" t="str">
        <f>'Notificaciones - Muestreo Datos'!D9</f>
        <v>4 Factura - 2</v>
      </c>
      <c r="D61" s="20" t="str">
        <f t="shared" si="6"/>
        <v>4 4 Factura - 2</v>
      </c>
    </row>
  </sheetData>
  <mergeCells count="8">
    <mergeCell ref="B56:D56"/>
    <mergeCell ref="B42:G42"/>
    <mergeCell ref="B3:G3"/>
    <mergeCell ref="B21:D21"/>
    <mergeCell ref="B15:F15"/>
    <mergeCell ref="B49:J49"/>
    <mergeCell ref="B35:F35"/>
    <mergeCell ref="B28:E28"/>
  </mergeCells>
  <hyperlinks>
    <hyperlink ref="A1" location="MaestroMuestreo!A1" display="Volver al Inicio" xr:uid="{3EFDEF7B-A8BA-4F46-AA7B-25B621DBA716}"/>
    <hyperlink ref="F46" r:id="rId1" xr:uid="{95E69A3B-B008-4622-9FCC-8C5770B13509}"/>
    <hyperlink ref="F45" r:id="rId2" xr:uid="{A457E889-145B-49B0-941C-31F19BD919A2}"/>
    <hyperlink ref="F44" r:id="rId3" xr:uid="{E3DD67E9-A7F9-4DC8-A4DA-245C1A78A7EE}"/>
    <hyperlink ref="E51" location="Ciudad!E2" display="Ciudad!E2" xr:uid="{1999DF21-A6F0-4013-A98F-BD5D6A8FA26D}"/>
    <hyperlink ref="G51" r:id="rId4" xr:uid="{6B51CD99-E71E-4945-A5EF-F547646F04BB}"/>
    <hyperlink ref="G52:G53" r:id="rId5" display="SucursalRionegr@gmail.com" xr:uid="{593F5811-719B-487A-8BAB-547C46A07EC2}"/>
    <hyperlink ref="G52" r:id="rId6" xr:uid="{25ABD0F5-234E-435E-8A79-A02C69900094}"/>
    <hyperlink ref="G53" r:id="rId7" xr:uid="{2A727853-2179-48D4-90B1-4DA0172D9BE3}"/>
    <hyperlink ref="E52:E53" location="Ciudad!E2" display="Ciudad!E2" xr:uid="{2A55455E-CE62-4D9E-BADC-74AF1530AD82}"/>
    <hyperlink ref="D37" location="TipoServicio!D2" display="TipoServicio!D2" xr:uid="{D1C3C087-C08A-4648-B640-15B6D141CDEB}"/>
    <hyperlink ref="D38:D39" location="TipoServicio!D2" display="TipoServicio!D2" xr:uid="{E1D05285-C56D-4F7D-943B-8F22051B2B8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0C1B-3E33-41DD-A0C0-5E24B6AC7975}">
  <dimension ref="A1:D14"/>
  <sheetViews>
    <sheetView workbookViewId="0">
      <selection activeCell="B5" sqref="B5:D14"/>
    </sheetView>
  </sheetViews>
  <sheetFormatPr baseColWidth="10" defaultRowHeight="15" x14ac:dyDescent="0.25"/>
  <cols>
    <col min="1" max="1" width="14" bestFit="1" customWidth="1"/>
    <col min="4" max="4" width="18.42578125" bestFit="1" customWidth="1"/>
  </cols>
  <sheetData>
    <row r="1" spans="1:4" x14ac:dyDescent="0.25">
      <c r="A1" s="3" t="s">
        <v>13</v>
      </c>
    </row>
    <row r="5" spans="1:4" x14ac:dyDescent="0.25">
      <c r="B5" s="65" t="s">
        <v>72</v>
      </c>
      <c r="C5" s="65"/>
      <c r="D5" s="65"/>
    </row>
    <row r="6" spans="1:4" x14ac:dyDescent="0.25">
      <c r="B6" s="17" t="s">
        <v>15</v>
      </c>
      <c r="C6" s="17" t="s">
        <v>16</v>
      </c>
      <c r="D6" s="18" t="s">
        <v>17</v>
      </c>
    </row>
    <row r="7" spans="1:4" x14ac:dyDescent="0.25">
      <c r="B7" s="19">
        <v>1</v>
      </c>
      <c r="C7" s="19" t="s">
        <v>90</v>
      </c>
      <c r="D7" s="20" t="str">
        <f>C7</f>
        <v>RUT</v>
      </c>
    </row>
    <row r="8" spans="1:4" x14ac:dyDescent="0.25">
      <c r="B8" s="19">
        <v>2</v>
      </c>
      <c r="C8" s="19" t="s">
        <v>91</v>
      </c>
      <c r="D8" s="20" t="str">
        <f t="shared" ref="D8:D14" si="0">C8</f>
        <v>NIT</v>
      </c>
    </row>
    <row r="9" spans="1:4" x14ac:dyDescent="0.25">
      <c r="B9" s="19">
        <v>3</v>
      </c>
      <c r="C9" s="19" t="s">
        <v>92</v>
      </c>
      <c r="D9" s="20" t="str">
        <f t="shared" si="0"/>
        <v>RNE</v>
      </c>
    </row>
    <row r="10" spans="1:4" x14ac:dyDescent="0.25">
      <c r="B10" s="19">
        <v>4</v>
      </c>
      <c r="C10" s="19" t="s">
        <v>93</v>
      </c>
      <c r="D10" s="20" t="str">
        <f t="shared" si="0"/>
        <v>RUC</v>
      </c>
    </row>
    <row r="11" spans="1:4" x14ac:dyDescent="0.25">
      <c r="B11" s="19">
        <v>5</v>
      </c>
      <c r="C11" s="19" t="s">
        <v>94</v>
      </c>
      <c r="D11" s="20" t="str">
        <f t="shared" si="0"/>
        <v>NIF</v>
      </c>
    </row>
    <row r="12" spans="1:4" x14ac:dyDescent="0.25">
      <c r="B12" s="19">
        <v>6</v>
      </c>
      <c r="C12" s="19" t="s">
        <v>95</v>
      </c>
      <c r="D12" s="20" t="str">
        <f t="shared" si="0"/>
        <v>CC</v>
      </c>
    </row>
    <row r="13" spans="1:4" x14ac:dyDescent="0.25">
      <c r="B13" s="19">
        <v>7</v>
      </c>
      <c r="C13" s="19" t="s">
        <v>96</v>
      </c>
      <c r="D13" s="20" t="str">
        <f t="shared" si="0"/>
        <v>Pasaporte</v>
      </c>
    </row>
    <row r="14" spans="1:4" x14ac:dyDescent="0.25">
      <c r="B14" s="19">
        <v>8</v>
      </c>
      <c r="C14" s="19" t="s">
        <v>97</v>
      </c>
      <c r="D14" s="20" t="str">
        <f t="shared" si="0"/>
        <v>TI</v>
      </c>
    </row>
  </sheetData>
  <mergeCells count="1">
    <mergeCell ref="B5:D5"/>
  </mergeCells>
  <hyperlinks>
    <hyperlink ref="A1" location="MaestroMuestreo!A1" display="Volver al Inicio" xr:uid="{4270F89E-EF6E-4645-AD74-8B8508319CD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MaestroMuestreo</vt:lpstr>
      <vt:lpstr>Fabricantes - Muestreo Datos</vt:lpstr>
      <vt:lpstr>Productos - Muestreo Datos</vt:lpstr>
      <vt:lpstr>Inventarios - Muestreo Datos</vt:lpstr>
      <vt:lpstr>Institucio - Muestreo Datos</vt:lpstr>
      <vt:lpstr>Sucursales - Muestreo Datos</vt:lpstr>
      <vt:lpstr>Clientes - Muestreo Datos</vt:lpstr>
      <vt:lpstr>Reservas - Muestreo Datos</vt:lpstr>
      <vt:lpstr>InformacionBase - Muestreo Dato</vt:lpstr>
      <vt:lpstr>Facturacion - Muestreo Datos</vt:lpstr>
      <vt:lpstr>Servicios - Muestreo Datos</vt:lpstr>
      <vt:lpstr>Notificaciones - Muestreo Datos</vt:lpstr>
      <vt:lpstr>Pagos - Muestreo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2024-04-29T16:40:47Z</dcterms:created>
  <dcterms:modified xsi:type="dcterms:W3CDTF">2024-05-06T20:39:10Z</dcterms:modified>
</cp:coreProperties>
</file>