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63" documentId="13_ncr:1_{34F537B6-AC89-4264-9821-41E18A7A5FAD}" xr6:coauthVersionLast="47" xr6:coauthVersionMax="47" xr10:uidLastSave="{7393B51E-5104-4E17-AB5A-3BE52715FB58}"/>
  <bookViews>
    <workbookView xWindow="-120" yWindow="-120" windowWidth="20730" windowHeight="11040" tabRatio="774" xr2:uid="{9AD29915-CB49-430C-A10E-F60FF2C9A65A}"/>
  </bookViews>
  <sheets>
    <sheet name="Modelo de Dominio Anemico" sheetId="1" r:id="rId1"/>
    <sheet name="Objetos de dominio" sheetId="2" r:id="rId2"/>
    <sheet name="ProductoInventario" sheetId="8" r:id="rId3"/>
    <sheet name="Pagos" sheetId="5" r:id="rId4"/>
    <sheet name="Factura" sheetId="6" r:id="rId5"/>
    <sheet name="Reserva" sheetId="7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E3" i="6"/>
  <c r="H2" i="6"/>
  <c r="C3" i="6"/>
  <c r="C4" i="6"/>
  <c r="C2" i="6"/>
  <c r="F4" i="7"/>
  <c r="D4" i="7"/>
  <c r="C4" i="7"/>
  <c r="F3" i="7"/>
  <c r="D3" i="7"/>
  <c r="C3" i="7"/>
  <c r="F2" i="7"/>
  <c r="D2" i="7"/>
  <c r="C2" i="7"/>
  <c r="E4" i="8"/>
  <c r="C4" i="8"/>
  <c r="D4" i="6" s="1"/>
  <c r="E4" i="6" s="1"/>
  <c r="B4" i="8"/>
  <c r="E3" i="8"/>
  <c r="C3" i="8"/>
  <c r="B3" i="8"/>
  <c r="E2" i="8"/>
  <c r="C2" i="8"/>
  <c r="D2" i="6" s="1"/>
  <c r="E2" i="6" s="1"/>
  <c r="B2" i="8"/>
  <c r="I4" i="6" l="1"/>
  <c r="I3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<sst xmlns="http://schemas.openxmlformats.org/spreadsheetml/2006/main" count="62" uniqueCount="51">
  <si>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</si>
  <si>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</si>
  <si>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</si>
  <si>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</si>
  <si>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</si>
  <si>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</si>
  <si>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</si>
  <si>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</si>
  <si>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</si>
  <si>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</si>
  <si>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</si>
  <si>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</si>
  <si>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</si>
  <si>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</si>
  <si>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</si>
  <si>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Rionegro-Antioquia-Colombia-CL 10 43 A 29</t>
  </si>
  <si>
    <t>Marinilla-Antioquia-Colombia-CL 63 9 36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</si>
  <si>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</si>
  <si>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</si>
  <si>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</si>
  <si>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</si>
  <si>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</si>
  <si>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</si>
  <si>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ValorTotal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</si>
  <si>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</si>
  <si>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</si>
  <si>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</si>
  <si>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</si>
  <si>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</si>
  <si>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</si>
  <si>
    <t>Agenda</t>
  </si>
  <si>
    <t>ProductoInventario</t>
  </si>
  <si>
    <t>Objeto de dominio que contiene la informacion de los  producto inventario para discriminar de que inventario se esta sacando un producto a la hora de facturar</t>
  </si>
  <si>
    <t>Inventarios</t>
  </si>
  <si>
    <t>Producto</t>
  </si>
  <si>
    <t>Cantidad Productos</t>
  </si>
  <si>
    <t>PrecioCompraU</t>
  </si>
  <si>
    <t>FechaCompra</t>
  </si>
  <si>
    <t>Notificado</t>
  </si>
  <si>
    <t>True</t>
  </si>
  <si>
    <t>Pagado</t>
  </si>
  <si>
    <t>False</t>
  </si>
  <si>
    <t>Martina Corrales</t>
  </si>
  <si>
    <t>Ramiro Ramirez</t>
  </si>
  <si>
    <t>Lucrecia Gomez</t>
  </si>
  <si>
    <t>Inventario</t>
  </si>
  <si>
    <t>PrecioVenta</t>
  </si>
  <si>
    <t>Detalle Reserva</t>
  </si>
  <si>
    <t>Detalle de Reserva</t>
  </si>
  <si>
    <t>ValorReserva</t>
  </si>
  <si>
    <t>Detalle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</si>
</sst>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[$$-240A]\ * #,##0.00_-;\-[$$-240A]\ * #,##0.00_-;_-[$$-240A]\ 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3" fontId="0" fillId="0" borderId="1" xfId="0" applyNumberFormat="1" applyBorder="1"/>
    <xf numFmtId="0" fontId="4" fillId="0" borderId="1" xfId="2" applyBorder="1"/>
    <xf numFmtId="0" fontId="4" fillId="0" borderId="1" xfId="2" applyBorder="1" applyAlignment="1">
      <alignment horizontal="center" vertical="center"/>
    </xf>
    <xf numFmtId="166" fontId="0" fillId="0" borderId="1" xfId="1" applyNumberFormat="1" applyFont="1" applyBorder="1"/>
    <xf numFmtId="0" fontId="1" fillId="0" borderId="1" xfId="0" applyFont="1" applyFill="1" applyBorder="1"/>
    <xf numFmtId="0" fontId="4" fillId="0" borderId="1" xfId="2" applyBorder="1" applyAlignment="1">
      <alignment wrapText="1"/>
    </xf>
    <xf numFmtId="165" fontId="0" fillId="0" borderId="1" xfId="1" applyNumberFormat="1" applyFont="1" applyBorder="1" applyAlignment="1">
      <alignment wrapText="1"/>
    </xf>
    <xf numFmtId="166" fontId="0" fillId="0" borderId="1" xfId="1" applyNumberFormat="1" applyFont="1" applyBorder="1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363188</xdr:colOff>
      <xdr:row>33</xdr:row>
      <xdr:rowOff>67466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BD71D5-48AC-4569-AEED-E812226C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3188" cy="63539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Inventarios%20-%20Muestreo%20Datos.xlsx" TargetMode="External"/><Relationship Id="rId1" Type="http://schemas.openxmlformats.org/officeDocument/2006/relationships/externalLinkPath" Target="Inventario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Reservas%20-%20Muestreo%20Datos.xlsx" TargetMode="External"/><Relationship Id="rId1" Type="http://schemas.openxmlformats.org/officeDocument/2006/relationships/externalLinkPath" Target="Reserva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roductoInventario"/>
      <sheetName val="Inventario"/>
      <sheetName val="Sucursal"/>
      <sheetName val="Producto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Inventario A</v>
          </cell>
        </row>
      </sheetData>
      <sheetData sheetId="4" refreshError="1"/>
      <sheetData sheetId="5">
        <row r="2">
          <cell r="B2" t="str">
            <v>Crema de Día Anti-edad</v>
          </cell>
        </row>
        <row r="3">
          <cell r="B3" t="str">
            <v>Dermalogica Daily Microfoliant</v>
          </cell>
        </row>
        <row r="4">
          <cell r="B4" t="str">
            <v>Daily Moisture Lotion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Servicio"/>
      <sheetName val="Reserva"/>
      <sheetName val="Consentimiento"/>
      <sheetName val="Sucursal"/>
      <sheetName val="Agenda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Pedicura Spa</v>
          </cell>
          <cell r="E2">
            <v>100000</v>
          </cell>
        </row>
        <row r="3">
          <cell r="B3" t="str">
            <v>Tratamiento Facial Antiedad</v>
          </cell>
          <cell r="E3">
            <v>120000</v>
          </cell>
        </row>
        <row r="4">
          <cell r="B4" t="str">
            <v>Masaje Relajante</v>
          </cell>
          <cell r="E4">
            <v>100000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workbookViewId="0">
      <selection activeCell="N13" sqref="N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G5" sqref="G5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28</v>
      </c>
      <c r="C2" s="6" t="s">
        <v>4</v>
      </c>
      <c r="D2" s="6" t="s">
        <v>12</v>
      </c>
    </row>
    <row r="3" spans="1:4" ht="30" x14ac:dyDescent="0.25">
      <c r="A3" s="1" t="s">
        <v>18</v>
      </c>
      <c r="B3" s="2" t="s">
        <v>19</v>
      </c>
      <c r="C3" s="6" t="s">
        <v>20</v>
      </c>
      <c r="D3" s="8" t="s">
        <v>21</v>
      </c>
    </row>
    <row r="4" spans="1:4" ht="30" x14ac:dyDescent="0.25">
      <c r="A4" s="1" t="s">
        <v>29</v>
      </c>
      <c r="B4" s="2" t="s">
        <v>8</v>
      </c>
      <c r="C4" s="8" t="s">
        <v>20</v>
      </c>
      <c r="D4" s="8" t="s">
        <v>27</v>
      </c>
    </row>
    <row r="5" spans="1:4" ht="45" x14ac:dyDescent="0.25">
      <c r="A5" s="1" t="s">
        <v>31</v>
      </c>
      <c r="B5" s="2" t="s">
        <v>32</v>
      </c>
      <c r="C5" s="8" t="s">
        <v>20</v>
      </c>
      <c r="D5" s="8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781-599A-46BA-9C29-6B7C45668086}">
  <dimension ref="A1:G4"/>
  <sheetViews>
    <sheetView workbookViewId="0">
      <selection activeCell="F9" sqref="F9"/>
    </sheetView>
  </sheetViews>
  <sheetFormatPr baseColWidth="10" defaultRowHeight="15" x14ac:dyDescent="0.25"/>
  <cols>
    <col min="2" max="2" width="11.42578125" bestFit="1" customWidth="1"/>
    <col min="3" max="3" width="30" customWidth="1"/>
    <col min="4" max="4" width="18.85546875" bestFit="1" customWidth="1"/>
    <col min="5" max="5" width="12" bestFit="1" customWidth="1"/>
    <col min="6" max="6" width="43.7109375" customWidth="1"/>
    <col min="7" max="7" width="13.42578125" bestFit="1" customWidth="1"/>
  </cols>
  <sheetData>
    <row r="1" spans="1:7" x14ac:dyDescent="0.25">
      <c r="A1" s="3" t="s">
        <v>5</v>
      </c>
      <c r="B1" s="3" t="s">
        <v>45</v>
      </c>
      <c r="C1" s="3" t="s">
        <v>34</v>
      </c>
      <c r="D1" s="3" t="s">
        <v>35</v>
      </c>
      <c r="E1" s="3" t="s">
        <v>46</v>
      </c>
      <c r="F1" s="3" t="s">
        <v>36</v>
      </c>
      <c r="G1" s="3" t="s">
        <v>37</v>
      </c>
    </row>
    <row r="2" spans="1:7" x14ac:dyDescent="0.25">
      <c r="A2" s="6">
        <v>1</v>
      </c>
      <c r="B2" s="14" t="str">
        <f>[2]Inventario!B2</f>
        <v>Inventario A</v>
      </c>
      <c r="C2" s="1" t="str">
        <f>[2]Producto!B2</f>
        <v>Crema de Día Anti-edad</v>
      </c>
      <c r="D2" s="1">
        <v>10</v>
      </c>
      <c r="E2" s="15">
        <f>(F2*15%)+F2</f>
        <v>13800</v>
      </c>
      <c r="F2" s="9">
        <v>12000</v>
      </c>
      <c r="G2" s="10">
        <v>45369</v>
      </c>
    </row>
    <row r="3" spans="1:7" x14ac:dyDescent="0.25">
      <c r="A3" s="6">
        <v>2</v>
      </c>
      <c r="B3" s="14" t="str">
        <f>[2]Inventario!B2</f>
        <v>Inventario A</v>
      </c>
      <c r="C3" s="1" t="str">
        <f>[2]Producto!B3</f>
        <v>Dermalogica Daily Microfoliant</v>
      </c>
      <c r="D3" s="1">
        <v>50</v>
      </c>
      <c r="E3" s="15">
        <f t="shared" ref="E3:E4" si="0">(F3*15%)+F3</f>
        <v>23000</v>
      </c>
      <c r="F3" s="9">
        <v>20000</v>
      </c>
      <c r="G3" s="10">
        <v>45346</v>
      </c>
    </row>
    <row r="4" spans="1:7" x14ac:dyDescent="0.25">
      <c r="A4" s="6">
        <v>3</v>
      </c>
      <c r="B4" s="14" t="str">
        <f>[2]Inventario!B2</f>
        <v>Inventario A</v>
      </c>
      <c r="C4" s="1" t="str">
        <f>[2]Producto!B4</f>
        <v>Daily Moisture Lotion</v>
      </c>
      <c r="D4" s="1">
        <v>100</v>
      </c>
      <c r="E4" s="15">
        <f t="shared" si="0"/>
        <v>16675</v>
      </c>
      <c r="F4" s="9">
        <v>14500</v>
      </c>
      <c r="G4" s="10">
        <v>45262</v>
      </c>
    </row>
  </sheetData>
  <hyperlinks>
    <hyperlink ref="B2" location="Inventario!B2" display="Inventario!B2" xr:uid="{FE4766DD-85C1-4403-A449-D9A21D82D3F6}"/>
    <hyperlink ref="B3" location="Inventario!B2" display="Inventario!B2" xr:uid="{1C3F4C2C-53CB-4B0E-98FC-0F2C4A745007}"/>
    <hyperlink ref="B4" location="Inventario!A1" display="Inventario!A1" xr:uid="{D25698F5-7C45-4E1C-87D7-FABA581FEE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B4"/>
  <sheetViews>
    <sheetView workbookViewId="0">
      <selection activeCell="G15" sqref="G15"/>
    </sheetView>
  </sheetViews>
  <sheetFormatPr baseColWidth="10" defaultRowHeight="15" x14ac:dyDescent="0.25"/>
  <cols>
    <col min="1" max="1" width="12.5703125" bestFit="1" customWidth="1"/>
    <col min="2" max="2" width="16.140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9</v>
      </c>
    </row>
    <row r="3" spans="1:2" x14ac:dyDescent="0.25">
      <c r="A3" s="1">
        <v>2</v>
      </c>
      <c r="B3" s="1" t="s">
        <v>10</v>
      </c>
    </row>
    <row r="4" spans="1:2" x14ac:dyDescent="0.25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I9"/>
  <sheetViews>
    <sheetView workbookViewId="0">
      <selection activeCell="H3" sqref="H3"/>
    </sheetView>
  </sheetViews>
  <sheetFormatPr baseColWidth="10" defaultRowHeight="15" x14ac:dyDescent="0.25"/>
  <cols>
    <col min="2" max="2" width="26.85546875" bestFit="1" customWidth="1"/>
    <col min="3" max="3" width="55.140625" bestFit="1" customWidth="1"/>
    <col min="4" max="5" width="55.140625" customWidth="1"/>
    <col min="6" max="6" width="10.42578125" bestFit="1" customWidth="1"/>
    <col min="7" max="7" width="7.42578125" bestFit="1" customWidth="1"/>
    <col min="8" max="8" width="12.85546875" bestFit="1" customWidth="1"/>
    <col min="9" max="9" width="26.85546875" bestFit="1" customWidth="1"/>
  </cols>
  <sheetData>
    <row r="1" spans="1:9" x14ac:dyDescent="0.25">
      <c r="A1" s="3" t="s">
        <v>5</v>
      </c>
      <c r="B1" s="3" t="s">
        <v>22</v>
      </c>
      <c r="C1" s="3" t="s">
        <v>47</v>
      </c>
      <c r="D1" s="3" t="s">
        <v>31</v>
      </c>
      <c r="E1" s="3" t="s">
        <v>50</v>
      </c>
      <c r="F1" s="3" t="s">
        <v>38</v>
      </c>
      <c r="G1" s="3" t="s">
        <v>40</v>
      </c>
      <c r="H1" s="3" t="s">
        <v>23</v>
      </c>
      <c r="I1" s="4" t="s">
        <v>7</v>
      </c>
    </row>
    <row r="2" spans="1:9" ht="30" x14ac:dyDescent="0.25">
      <c r="A2" s="1">
        <v>1</v>
      </c>
      <c r="B2" s="1" t="s">
        <v>24</v>
      </c>
      <c r="C2" s="13" t="str">
        <f>Reserva!C2</f>
        <v>Pedicura Spa</v>
      </c>
      <c r="D2" s="13" t="str">
        <f>ProductoInventario!C2 &amp; " + "&amp;ProductoInventario!C3</f>
        <v>Crema de Día Anti-edad + Dermalogica Daily Microfoliant</v>
      </c>
      <c r="E2" s="17" t="str">
        <f>C2&amp;" + " &amp;D2</f>
        <v>Pedicura Spa + Crema de Día Anti-edad + Dermalogica Daily Microfoliant</v>
      </c>
      <c r="F2" s="1" t="s">
        <v>39</v>
      </c>
      <c r="G2" s="1" t="s">
        <v>39</v>
      </c>
      <c r="H2" s="19" t="str">
        <f>Reserva!D2 &amp;" + "&amp;ProductoInventario!E2 &amp;" + "&amp;ProductoInventario!E3</f>
        <v>100000 + 13800 + 23000</v>
      </c>
      <c r="I2" s="5" t="str">
        <f>B2</f>
        <v>Martina Corrales-1234567890</v>
      </c>
    </row>
    <row r="3" spans="1:9" x14ac:dyDescent="0.25">
      <c r="A3" s="1">
        <v>2</v>
      </c>
      <c r="B3" s="1" t="s">
        <v>25</v>
      </c>
      <c r="C3" s="13" t="str">
        <f>Reserva!C3</f>
        <v>Tratamiento Facial Antiedad</v>
      </c>
      <c r="D3" s="13"/>
      <c r="E3" s="13" t="str">
        <f>C3</f>
        <v>Tratamiento Facial Antiedad</v>
      </c>
      <c r="F3" s="1" t="s">
        <v>39</v>
      </c>
      <c r="G3" s="1" t="s">
        <v>41</v>
      </c>
      <c r="H3" s="18">
        <f>Reserva!D3</f>
        <v>120000</v>
      </c>
      <c r="I3" s="5" t="str">
        <f t="shared" ref="I3:I4" si="0">B3</f>
        <v>Ramiro Ramirez-987654321</v>
      </c>
    </row>
    <row r="4" spans="1:9" ht="30" x14ac:dyDescent="0.25">
      <c r="A4" s="1">
        <v>3</v>
      </c>
      <c r="B4" s="1" t="s">
        <v>26</v>
      </c>
      <c r="C4" s="13" t="str">
        <f>Reserva!C4</f>
        <v>Masaje Relajante</v>
      </c>
      <c r="D4" s="13" t="str">
        <f>ProductoInventario!C4</f>
        <v>Daily Moisture Lotion</v>
      </c>
      <c r="E4" s="13" t="str">
        <f>C4&amp;" + " &amp; D4</f>
        <v>Masaje Relajante + Daily Moisture Lotion</v>
      </c>
      <c r="F4" s="1" t="s">
        <v>39</v>
      </c>
      <c r="G4" s="1" t="s">
        <v>39</v>
      </c>
      <c r="H4" s="18" t="str">
        <f>Reserva!D4&amp;" + " &amp;ProductoInventario!E4</f>
        <v>100000 + 16675</v>
      </c>
      <c r="I4" s="5" t="str">
        <f t="shared" si="0"/>
        <v>Lucrecia Gomez-39789321</v>
      </c>
    </row>
    <row r="9" spans="1:9" x14ac:dyDescent="0.25">
      <c r="G9" s="11"/>
    </row>
  </sheetData>
  <hyperlinks>
    <hyperlink ref="C2" location="Reserva!A1" display="Reserva!A1" xr:uid="{6947F9A6-4041-47C7-AC78-B2E530E84F7E}"/>
    <hyperlink ref="C3:C4" location="Reserva!A1" display="Reserva!A1" xr:uid="{B8B87086-BD94-4A82-ACEC-73402F9801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F4"/>
  <sheetViews>
    <sheetView workbookViewId="0">
      <selection activeCell="E16" sqref="E16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27.140625" bestFit="1" customWidth="1"/>
    <col min="4" max="4" width="12.85546875" bestFit="1" customWidth="1"/>
    <col min="5" max="5" width="39.7109375" bestFit="1" customWidth="1"/>
    <col min="6" max="6" width="51.85546875" bestFit="1" customWidth="1"/>
  </cols>
  <sheetData>
    <row r="1" spans="1:6" x14ac:dyDescent="0.25">
      <c r="A1" s="3" t="s">
        <v>5</v>
      </c>
      <c r="B1" s="3" t="s">
        <v>22</v>
      </c>
      <c r="C1" s="16" t="s">
        <v>48</v>
      </c>
      <c r="D1" s="16" t="s">
        <v>49</v>
      </c>
      <c r="E1" s="16" t="s">
        <v>14</v>
      </c>
      <c r="F1" s="16" t="s">
        <v>30</v>
      </c>
    </row>
    <row r="2" spans="1:6" x14ac:dyDescent="0.25">
      <c r="A2" s="1">
        <v>1</v>
      </c>
      <c r="B2" s="1" t="s">
        <v>42</v>
      </c>
      <c r="C2" s="13" t="str">
        <f>[3]Servicio!B2</f>
        <v>Pedicura Spa</v>
      </c>
      <c r="D2" s="12">
        <f>[3]Servicio!E2</f>
        <v>100000</v>
      </c>
      <c r="E2" s="1" t="s">
        <v>15</v>
      </c>
      <c r="F2" s="13" t="str">
        <f>[1]Agenda!E2</f>
        <v>3:00pm-4:00pm-16/03/2024</v>
      </c>
    </row>
    <row r="3" spans="1:6" x14ac:dyDescent="0.25">
      <c r="A3" s="1">
        <v>2</v>
      </c>
      <c r="B3" s="1" t="s">
        <v>43</v>
      </c>
      <c r="C3" s="13" t="str">
        <f>[3]Servicio!B3</f>
        <v>Tratamiento Facial Antiedad</v>
      </c>
      <c r="D3" s="12">
        <f>[3]Servicio!E3</f>
        <v>120000</v>
      </c>
      <c r="E3" s="1" t="s">
        <v>16</v>
      </c>
      <c r="F3" s="13" t="str">
        <f>[1]Agenda!E3</f>
        <v>11:00am-12:00pm-28/04/2024</v>
      </c>
    </row>
    <row r="4" spans="1:6" x14ac:dyDescent="0.25">
      <c r="A4" s="1">
        <v>3</v>
      </c>
      <c r="B4" s="1" t="s">
        <v>44</v>
      </c>
      <c r="C4" s="13" t="str">
        <f>[3]Servicio!B4</f>
        <v>Masaje Relajante</v>
      </c>
      <c r="D4" s="12">
        <f>[3]Servicio!E4</f>
        <v>100000</v>
      </c>
      <c r="E4" s="1" t="s">
        <v>17</v>
      </c>
      <c r="F4" s="13" t="str">
        <f>[1]Agenda!E4</f>
        <v>2:00pm-3:00pm-05/05/2024</v>
      </c>
    </row>
  </sheetData>
  <hyperlinks>
    <hyperlink ref="C2" location="ReservaServicio!B2" display="Pedicura Spa-Masaje Relajante" xr:uid="{C1819DAD-8843-4AD5-8482-7E38683B29D0}"/>
    <hyperlink ref="C3:C4" location="ReservaServicio!B2" display="Pedicura Spa-Masaje Relajante" xr:uid="{E3265642-EF4B-447C-9E1D-DF1B2ED88CA8}"/>
    <hyperlink ref="F2" location="Agenda!A1" display="Agenda!A1" xr:uid="{CEFAEFDC-CD77-40F7-B3EA-8854981749F6}"/>
    <hyperlink ref="F3" location="Agenda!A1" display="Agenda!A1" xr:uid="{49237E06-2916-4AAD-B5BE-C628FA344E0C}"/>
    <hyperlink ref="F4" location="Agenda!A1" display="Agenda!A1" xr:uid="{1BBF8CCB-FAEC-4AFD-8A6A-BB758513E0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2024-05-19T15:35:08Z</dcterms:modified>
</cp:coreProperties>
</file>