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138C85F-8763-4D11-B92A-524B72A28C4D}"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3" i="16" l="1"/>
  <c r="D43" i="16" s="1"/>
  <c r="A44" i="16"/>
  <c r="A45" i="16"/>
  <c r="E45" i="16" s="1"/>
  <c r="A46" i="16"/>
  <c r="E46" i="16" s="1"/>
  <c r="A47" i="16"/>
  <c r="G47" i="16" s="1"/>
  <c r="A48" i="16"/>
  <c r="A42" i="16"/>
  <c r="F42" i="16" s="1"/>
  <c r="G48" i="16"/>
  <c r="D47" i="16"/>
  <c r="F44" i="16"/>
  <c r="F43" i="16"/>
  <c r="E43" i="16"/>
  <c r="G43" i="16"/>
  <c r="B39" i="16"/>
  <c r="BM157" i="10"/>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D46" i="16" l="1"/>
  <c r="F45" i="16"/>
  <c r="E42" i="16"/>
  <c r="D42" i="16"/>
  <c r="D44" i="16"/>
  <c r="G45" i="16"/>
  <c r="F46" i="16"/>
  <c r="E47" i="16"/>
  <c r="D48" i="16"/>
  <c r="G44" i="16"/>
  <c r="G42" i="16"/>
  <c r="G46" i="16"/>
  <c r="F47" i="16"/>
  <c r="E48" i="16"/>
  <c r="E44" i="16"/>
  <c r="D45" i="16"/>
  <c r="F48" i="16"/>
  <c r="BM140" i="10"/>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<sst xmlns="http://schemas.openxmlformats.org/spreadsheetml/2006/main" count="20714" uniqueCount="10868">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</sst>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9DFB368B-6D95-4457-AA59-1498F81C24C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DA8287BF-B2FF-4C60-8EB1-1358459EE9E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9D241507-83CD-4FA2-84E2-BACF8296176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A12E17A2-0838-4B96-927F-554C1EACE59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339.92453216421757</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B212F8A5-D395-4E3D-92BC-3F37F4E1C1C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866C3D4B-CCBF-4610-A0BB-7B68B55A89B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E1B47D18-7908-419B-AEA6-FF79CA8BE0A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C4A61C6-BBE8-46FE-BB3F-E5323FCF338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8CF0EB5-A140-4C3B-8145-4C16580244C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2C218374-C250-4FFE-A5DC-DBA1211E207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F4480858-848F-4CE1-8850-BE40AB42200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EBEA9CC3-6CBD-49B5-9ED3-A673EE46B36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M1A2SA1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350.76155427616078</c:v>
                </c:pt>
                <c:pt idx="1">
                  <c:v>408.33468123910291</c:v>
                </c:pt>
                <c:pt idx="2">
                  <c:v>394.23045540126782</c:v>
                </c:pt>
                <c:pt idx="3">
                  <c:v>366.83105781386143</c:v>
                </c:pt>
                <c:pt idx="4">
                  <c:v>453.18841373391143</c:v>
                </c:pt>
                <c:pt idx="5">
                  <c:v>519.75669809702356</c:v>
                </c:pt>
                <c:pt idx="6">
                  <c:v>1379.2516103417063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238.86485986270677</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219075</xdr:colOff>
          <xdr:row>6</xdr:row>
          <xdr:rowOff>180975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F18" sqref="F18"/>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219075</xdr:colOff>
                <xdr:row>6</xdr:row>
                <xdr:rowOff>180975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10638</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10639</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10641</v>
      </c>
      <c r="E33" s="52" t="s">
        <v>10643</v>
      </c>
      <c r="F33" s="8" t="s">
        <v>9687</v>
      </c>
      <c r="G33" s="8" t="s">
        <v>9719</v>
      </c>
      <c r="H33" s="8" t="s">
        <v>10682</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10642</v>
      </c>
      <c r="E34" s="52" t="s">
        <v>10644</v>
      </c>
      <c r="F34" s="8" t="s">
        <v>9687</v>
      </c>
      <c r="G34" s="8" t="s">
        <v>9719</v>
      </c>
      <c r="H34" s="8" t="s">
        <v>10682</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10640</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v>100</v>
      </c>
      <c r="J41" s="56">
        <v>100</v>
      </c>
      <c r="K41" s="8" t="s">
        <v>10132</v>
      </c>
      <c r="L41" s="64" t="s">
        <v>10186</v>
      </c>
      <c r="M41" s="64" t="s">
        <v>10187</v>
      </c>
      <c r="N41" s="8" t="str">
        <f t="shared" si="0"/>
        <v>Sim</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v>25</v>
      </c>
      <c r="J42" s="56">
        <v>25</v>
      </c>
      <c r="K42" s="8" t="s">
        <v>10132</v>
      </c>
      <c r="L42" s="64" t="s">
        <v>10348</v>
      </c>
      <c r="M42" s="64" t="s">
        <v>10188</v>
      </c>
      <c r="N42" s="8" t="str">
        <f t="shared" si="0"/>
        <v>Sim</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v>6</v>
      </c>
      <c r="J43" s="54">
        <v>6</v>
      </c>
      <c r="K43" s="8" t="s">
        <v>10132</v>
      </c>
      <c r="L43" s="25" t="s">
        <v>10130</v>
      </c>
      <c r="M43" s="25" t="s">
        <v>9736</v>
      </c>
      <c r="N43" s="8" t="str">
        <f t="shared" si="0"/>
        <v>Sim</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v>5.5</v>
      </c>
      <c r="J44" s="54">
        <v>5.5</v>
      </c>
      <c r="K44" s="8" t="s">
        <v>10132</v>
      </c>
      <c r="L44" s="25" t="s">
        <v>10130</v>
      </c>
      <c r="M44" s="25" t="s">
        <v>9737</v>
      </c>
      <c r="N44" s="8" t="str">
        <f t="shared" si="0"/>
        <v>Sim</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v>40</v>
      </c>
      <c r="J45" s="54">
        <v>40</v>
      </c>
      <c r="K45" s="8" t="s">
        <v>10132</v>
      </c>
      <c r="L45" s="25" t="s">
        <v>10130</v>
      </c>
      <c r="M45" s="25" t="s">
        <v>9738</v>
      </c>
      <c r="N45" s="8" t="str">
        <f t="shared" si="0"/>
        <v>Sim</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v>0</v>
      </c>
      <c r="J46" s="54">
        <v>0</v>
      </c>
      <c r="K46" s="8" t="s">
        <v>10132</v>
      </c>
      <c r="L46" s="25" t="s">
        <v>10130</v>
      </c>
      <c r="M46" s="25" t="s">
        <v>9739</v>
      </c>
      <c r="N46" s="8" t="str">
        <f t="shared" si="0"/>
        <v>Sim</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v>25</v>
      </c>
      <c r="J47" s="54">
        <v>25</v>
      </c>
      <c r="K47" s="8" t="s">
        <v>10132</v>
      </c>
      <c r="L47" s="25" t="s">
        <v>10130</v>
      </c>
      <c r="M47" s="25" t="s">
        <v>9713</v>
      </c>
      <c r="N47" s="8" t="str">
        <f t="shared" si="0"/>
        <v>Sim</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v>500</v>
      </c>
      <c r="J48" s="54">
        <v>500</v>
      </c>
      <c r="K48" s="8" t="s">
        <v>10132</v>
      </c>
      <c r="L48" s="25" t="s">
        <v>10130</v>
      </c>
      <c r="M48" s="25" t="s">
        <v>9714</v>
      </c>
      <c r="N48" s="8" t="str">
        <f t="shared" si="0"/>
        <v>Sim</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v>65</v>
      </c>
      <c r="J49" s="54">
        <v>65</v>
      </c>
      <c r="K49" s="8" t="s">
        <v>10132</v>
      </c>
      <c r="L49" s="25" t="s">
        <v>10130</v>
      </c>
      <c r="M49" s="25" t="s">
        <v>9715</v>
      </c>
      <c r="N49" s="8" t="str">
        <f t="shared" si="0"/>
        <v>Sim</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v>5000</v>
      </c>
      <c r="J50" s="54">
        <v>5000</v>
      </c>
      <c r="K50" s="8" t="s">
        <v>10132</v>
      </c>
      <c r="L50" s="25" t="s">
        <v>10130</v>
      </c>
      <c r="M50" s="25" t="s">
        <v>9740</v>
      </c>
      <c r="N50" s="8" t="str">
        <f t="shared" si="0"/>
        <v>Sim</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v>1500</v>
      </c>
      <c r="J51" s="54">
        <v>1500</v>
      </c>
      <c r="K51" s="8" t="s">
        <v>10132</v>
      </c>
      <c r="L51" s="25" t="s">
        <v>10130</v>
      </c>
      <c r="M51" s="25" t="s">
        <v>9741</v>
      </c>
      <c r="N51" s="8" t="str">
        <f t="shared" si="0"/>
        <v>Sim</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v>0</v>
      </c>
      <c r="J52" s="54">
        <v>0</v>
      </c>
      <c r="K52" s="8" t="s">
        <v>10132</v>
      </c>
      <c r="L52" s="25" t="s">
        <v>10130</v>
      </c>
      <c r="M52" s="25" t="s">
        <v>9742</v>
      </c>
      <c r="N52" s="8" t="str">
        <f t="shared" si="0"/>
        <v>Sim</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v>25</v>
      </c>
      <c r="J53" s="54">
        <v>25</v>
      </c>
      <c r="K53" s="8" t="s">
        <v>10132</v>
      </c>
      <c r="L53" s="25" t="s">
        <v>10130</v>
      </c>
      <c r="M53" s="25" t="s">
        <v>9743</v>
      </c>
      <c r="N53" s="8" t="str">
        <f t="shared" si="0"/>
        <v>Sim</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v>0</v>
      </c>
      <c r="J54" s="54">
        <v>0</v>
      </c>
      <c r="K54" s="8" t="s">
        <v>10132</v>
      </c>
      <c r="L54" s="25" t="s">
        <v>10130</v>
      </c>
      <c r="M54" s="25" t="s">
        <v>9744</v>
      </c>
      <c r="N54" s="8" t="str">
        <f t="shared" si="0"/>
        <v>Sim</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v>25</v>
      </c>
      <c r="J55" s="54">
        <v>25</v>
      </c>
      <c r="K55" s="8" t="s">
        <v>10132</v>
      </c>
      <c r="L55" s="25" t="s">
        <v>10130</v>
      </c>
      <c r="M55" s="25" t="s">
        <v>9745</v>
      </c>
      <c r="N55" s="8" t="str">
        <f t="shared" si="0"/>
        <v>Sim</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v>0</v>
      </c>
      <c r="J56" s="54">
        <v>0</v>
      </c>
      <c r="K56" s="8" t="s">
        <v>10132</v>
      </c>
      <c r="L56" s="25" t="s">
        <v>10130</v>
      </c>
      <c r="M56" s="25" t="s">
        <v>9746</v>
      </c>
      <c r="N56" s="8" t="str">
        <f t="shared" si="0"/>
        <v>Sim</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v>25</v>
      </c>
      <c r="J57" s="54">
        <v>25</v>
      </c>
      <c r="K57" s="8" t="s">
        <v>10132</v>
      </c>
      <c r="L57" s="25" t="s">
        <v>10130</v>
      </c>
      <c r="M57" s="25" t="s">
        <v>9747</v>
      </c>
      <c r="N57" s="8" t="str">
        <f t="shared" si="0"/>
        <v>Sim</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v>25</v>
      </c>
      <c r="J58" s="54">
        <v>25</v>
      </c>
      <c r="K58" s="8" t="s">
        <v>10132</v>
      </c>
      <c r="L58" s="25" t="s">
        <v>10130</v>
      </c>
      <c r="M58" s="25" t="s">
        <v>9748</v>
      </c>
      <c r="N58" s="8" t="str">
        <f t="shared" si="0"/>
        <v>Sim</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v>25</v>
      </c>
      <c r="J59" s="54">
        <v>25</v>
      </c>
      <c r="K59" s="8" t="s">
        <v>10132</v>
      </c>
      <c r="L59" s="25" t="s">
        <v>10130</v>
      </c>
      <c r="M59" s="25" t="s">
        <v>9749</v>
      </c>
      <c r="N59" s="8" t="str">
        <f t="shared" si="0"/>
        <v>Sim</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v>0</v>
      </c>
      <c r="J60" s="54">
        <v>0</v>
      </c>
      <c r="K60" s="8" t="s">
        <v>10132</v>
      </c>
      <c r="L60" s="25" t="s">
        <v>10130</v>
      </c>
      <c r="M60" s="25" t="s">
        <v>9750</v>
      </c>
      <c r="N60" s="8" t="str">
        <f t="shared" si="0"/>
        <v>Sim</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v>25</v>
      </c>
      <c r="J61" s="54">
        <v>25</v>
      </c>
      <c r="K61" s="8" t="s">
        <v>10132</v>
      </c>
      <c r="L61" s="25" t="s">
        <v>10130</v>
      </c>
      <c r="M61" s="25" t="s">
        <v>9751</v>
      </c>
      <c r="N61" s="8" t="str">
        <f t="shared" si="0"/>
        <v>Sim</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v>0</v>
      </c>
      <c r="J62" s="54">
        <v>0</v>
      </c>
      <c r="K62" s="8" t="s">
        <v>10132</v>
      </c>
      <c r="L62" s="25" t="s">
        <v>10130</v>
      </c>
      <c r="M62" s="25" t="s">
        <v>9752</v>
      </c>
      <c r="N62" s="8" t="str">
        <f t="shared" si="0"/>
        <v>Sim</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v>25</v>
      </c>
      <c r="J63" s="54">
        <v>25</v>
      </c>
      <c r="K63" s="8" t="s">
        <v>10132</v>
      </c>
      <c r="L63" s="25" t="s">
        <v>10130</v>
      </c>
      <c r="M63" s="25" t="s">
        <v>9753</v>
      </c>
      <c r="N63" s="8" t="str">
        <f t="shared" si="0"/>
        <v>Sim</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v>0</v>
      </c>
      <c r="J64" s="54">
        <v>0</v>
      </c>
      <c r="K64" s="8" t="s">
        <v>10132</v>
      </c>
      <c r="L64" s="25" t="s">
        <v>10130</v>
      </c>
      <c r="M64" s="25" t="s">
        <v>9754</v>
      </c>
      <c r="N64" s="8" t="str">
        <f t="shared" si="0"/>
        <v>Sim</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v>0</v>
      </c>
      <c r="J65" s="54">
        <v>0</v>
      </c>
      <c r="K65" s="8" t="s">
        <v>10132</v>
      </c>
      <c r="L65" s="25" t="s">
        <v>10130</v>
      </c>
      <c r="M65" s="25" t="s">
        <v>9755</v>
      </c>
      <c r="N65" s="8" t="str">
        <f t="shared" si="0"/>
        <v>Sim</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v>20000</v>
      </c>
      <c r="J66" s="54">
        <v>20000</v>
      </c>
      <c r="K66" s="8" t="s">
        <v>10132</v>
      </c>
      <c r="L66" s="25" t="s">
        <v>10130</v>
      </c>
      <c r="M66" s="25" t="s">
        <v>10001</v>
      </c>
      <c r="N66" s="8" t="str">
        <f t="shared" si="0"/>
        <v>Sim</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v>10000</v>
      </c>
      <c r="J67" s="54">
        <v>10000</v>
      </c>
      <c r="K67" s="8" t="s">
        <v>10132</v>
      </c>
      <c r="L67" s="25" t="s">
        <v>10130</v>
      </c>
      <c r="M67" s="25" t="s">
        <v>10002</v>
      </c>
      <c r="N67" s="8" t="str">
        <f t="shared" si="0"/>
        <v>Sim</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v>1500</v>
      </c>
      <c r="J68" s="54">
        <v>1500</v>
      </c>
      <c r="K68" s="8" t="s">
        <v>10132</v>
      </c>
      <c r="L68" s="25" t="s">
        <v>10130</v>
      </c>
      <c r="M68" s="25" t="s">
        <v>10003</v>
      </c>
      <c r="N68" s="8" t="str">
        <f t="shared" si="0"/>
        <v>Sim</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t="s">
        <v>9774</v>
      </c>
      <c r="J69" s="54" t="s">
        <v>9774</v>
      </c>
      <c r="K69" s="8" t="s">
        <v>10132</v>
      </c>
      <c r="L69" s="25" t="s">
        <v>10130</v>
      </c>
      <c r="M69" s="25" t="s">
        <v>10004</v>
      </c>
      <c r="N69" s="8" t="str">
        <f t="shared" si="0"/>
        <v>Sim</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v>1250</v>
      </c>
      <c r="J70" s="54">
        <v>1250</v>
      </c>
      <c r="K70" s="8" t="s">
        <v>10132</v>
      </c>
      <c r="L70" s="25" t="s">
        <v>10130</v>
      </c>
      <c r="M70" s="25" t="s">
        <v>10005</v>
      </c>
      <c r="N70" s="8" t="str">
        <f t="shared" si="0"/>
        <v>Sim</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v>450</v>
      </c>
      <c r="J71" s="54">
        <v>450</v>
      </c>
      <c r="K71" s="8" t="s">
        <v>10132</v>
      </c>
      <c r="L71" s="25" t="s">
        <v>10130</v>
      </c>
      <c r="M71" s="25" t="s">
        <v>10006</v>
      </c>
      <c r="N71" s="8" t="str">
        <f t="shared" ref="N71:N134" si="1">IF(F71="String",IF(I71&lt;&gt;"","Sim","Não"),IF(F71="List",IF(I71&lt;&gt;"","Sim","Não"),IF(AND(I71&gt;=O71,I71&lt;=P71,I71&lt;&gt;""),"Sim","Não")))</f>
        <v>Sim</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v>5000</v>
      </c>
      <c r="J72" s="54">
        <v>5000</v>
      </c>
      <c r="K72" s="8" t="s">
        <v>10132</v>
      </c>
      <c r="L72" s="25" t="s">
        <v>10130</v>
      </c>
      <c r="M72" s="25" t="s">
        <v>10007</v>
      </c>
      <c r="N72" s="8" t="str">
        <f t="shared" si="1"/>
        <v>Sim</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v>100000</v>
      </c>
      <c r="J73" s="54">
        <v>100000</v>
      </c>
      <c r="K73" s="8" t="s">
        <v>10132</v>
      </c>
      <c r="L73" s="25" t="s">
        <v>10130</v>
      </c>
      <c r="M73" s="25" t="s">
        <v>10008</v>
      </c>
      <c r="N73" s="8" t="str">
        <f t="shared" si="1"/>
        <v>Sim</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v>25000</v>
      </c>
      <c r="J74" s="54">
        <v>25000</v>
      </c>
      <c r="K74" s="8" t="s">
        <v>10132</v>
      </c>
      <c r="L74" s="25" t="s">
        <v>10130</v>
      </c>
      <c r="M74" s="25" t="s">
        <v>10009</v>
      </c>
      <c r="N74" s="8" t="str">
        <f t="shared" si="1"/>
        <v>Sim</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v>100</v>
      </c>
      <c r="J75" s="54">
        <v>100</v>
      </c>
      <c r="K75" s="8" t="s">
        <v>10132</v>
      </c>
      <c r="L75" s="25" t="s">
        <v>10130</v>
      </c>
      <c r="M75" s="25" t="s">
        <v>10010</v>
      </c>
      <c r="N75" s="8" t="str">
        <f t="shared" si="1"/>
        <v>Sim</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v>53</v>
      </c>
      <c r="J76" s="54">
        <v>53</v>
      </c>
      <c r="K76" s="8" t="s">
        <v>10132</v>
      </c>
      <c r="L76" s="25" t="s">
        <v>10130</v>
      </c>
      <c r="M76" s="25" t="s">
        <v>10011</v>
      </c>
      <c r="N76" s="8" t="str">
        <f t="shared" si="1"/>
        <v>Sim</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v>3</v>
      </c>
      <c r="J77" s="54">
        <v>3</v>
      </c>
      <c r="K77" s="8" t="s">
        <v>10132</v>
      </c>
      <c r="L77" s="25" t="s">
        <v>10130</v>
      </c>
      <c r="M77" s="25" t="s">
        <v>10012</v>
      </c>
      <c r="N77" s="8" t="str">
        <f t="shared" si="1"/>
        <v>Sim</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v>1.681</v>
      </c>
      <c r="J78" s="54">
        <v>1.681</v>
      </c>
      <c r="K78" s="8" t="s">
        <v>10132</v>
      </c>
      <c r="L78" s="25" t="s">
        <v>10130</v>
      </c>
      <c r="M78" s="25" t="s">
        <v>10013</v>
      </c>
      <c r="N78" s="8" t="str">
        <f t="shared" si="1"/>
        <v>Sim</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v>1.0780000000000001</v>
      </c>
      <c r="J79" s="54">
        <v>1.0780000000000001</v>
      </c>
      <c r="K79" s="8" t="s">
        <v>10132</v>
      </c>
      <c r="L79" s="25" t="s">
        <v>10130</v>
      </c>
      <c r="M79" s="25" t="s">
        <v>10014</v>
      </c>
      <c r="N79" s="8" t="str">
        <f t="shared" si="1"/>
        <v>Sim</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v>7.26</v>
      </c>
      <c r="J80" s="54">
        <v>7.26</v>
      </c>
      <c r="K80" s="8" t="s">
        <v>10132</v>
      </c>
      <c r="L80" s="25" t="s">
        <v>10130</v>
      </c>
      <c r="M80" s="25" t="s">
        <v>10015</v>
      </c>
      <c r="N80" s="8" t="str">
        <f t="shared" si="1"/>
        <v>Sim</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v>2.2000000000000002</v>
      </c>
      <c r="J81" s="54">
        <v>2.2000000000000002</v>
      </c>
      <c r="K81" s="8" t="s">
        <v>10132</v>
      </c>
      <c r="L81" s="25" t="s">
        <v>10130</v>
      </c>
      <c r="M81" s="25" t="s">
        <v>10016</v>
      </c>
      <c r="N81" s="8" t="str">
        <f t="shared" si="1"/>
        <v>Sim</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v>15</v>
      </c>
      <c r="J82" s="54">
        <v>15</v>
      </c>
      <c r="K82" s="8" t="s">
        <v>10132</v>
      </c>
      <c r="L82" s="25" t="s">
        <v>10130</v>
      </c>
      <c r="M82" s="25" t="s">
        <v>10017</v>
      </c>
      <c r="N82" s="8" t="str">
        <f t="shared" si="1"/>
        <v>Sim</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v>5</v>
      </c>
      <c r="J83" s="54">
        <v>5</v>
      </c>
      <c r="K83" s="8" t="s">
        <v>10132</v>
      </c>
      <c r="L83" s="25" t="s">
        <v>10018</v>
      </c>
      <c r="M83" s="25" t="s">
        <v>10019</v>
      </c>
      <c r="N83" s="8" t="str">
        <f t="shared" si="1"/>
        <v>Sim</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v>12</v>
      </c>
      <c r="J84" s="54">
        <v>12</v>
      </c>
      <c r="K84" s="8" t="s">
        <v>10132</v>
      </c>
      <c r="L84" s="25" t="s">
        <v>10018</v>
      </c>
      <c r="M84" s="25" t="s">
        <v>10020</v>
      </c>
      <c r="N84" s="8" t="str">
        <f t="shared" si="1"/>
        <v>Sim</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v>9</v>
      </c>
      <c r="J85" s="54">
        <v>9</v>
      </c>
      <c r="K85" s="8" t="s">
        <v>10132</v>
      </c>
      <c r="L85" s="25" t="s">
        <v>10018</v>
      </c>
      <c r="M85" s="25" t="s">
        <v>10021</v>
      </c>
      <c r="N85" s="8" t="str">
        <f t="shared" si="1"/>
        <v>Sim</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v>25</v>
      </c>
      <c r="J86" s="54">
        <v>25</v>
      </c>
      <c r="K86" s="8" t="s">
        <v>10132</v>
      </c>
      <c r="L86" s="25" t="s">
        <v>10018</v>
      </c>
      <c r="M86" s="25" t="s">
        <v>10022</v>
      </c>
      <c r="N86" s="8" t="str">
        <f t="shared" si="1"/>
        <v>Sim</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v>498</v>
      </c>
      <c r="J87" s="58">
        <v>498</v>
      </c>
      <c r="K87" s="8" t="s">
        <v>10132</v>
      </c>
      <c r="L87" s="25" t="s">
        <v>10130</v>
      </c>
      <c r="M87" s="25" t="s">
        <v>10023</v>
      </c>
      <c r="N87" s="8" t="str">
        <f t="shared" si="1"/>
        <v>Sim</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v>0</v>
      </c>
      <c r="J88" s="59">
        <v>0</v>
      </c>
      <c r="K88" s="8" t="s">
        <v>10132</v>
      </c>
      <c r="L88" s="25" t="s">
        <v>10130</v>
      </c>
      <c r="M88" s="25" t="s">
        <v>10024</v>
      </c>
      <c r="N88" s="8" t="str">
        <f t="shared" si="1"/>
        <v>Sim</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v>42.8</v>
      </c>
      <c r="J89" s="59">
        <v>42.8</v>
      </c>
      <c r="K89" s="8" t="s">
        <v>10132</v>
      </c>
      <c r="L89" s="25" t="s">
        <v>10130</v>
      </c>
      <c r="M89" s="25" t="s">
        <v>10025</v>
      </c>
      <c r="N89" s="8" t="str">
        <f t="shared" si="1"/>
        <v>Sim</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v>250</v>
      </c>
      <c r="J90" s="59">
        <v>250</v>
      </c>
      <c r="K90" s="8" t="s">
        <v>10132</v>
      </c>
      <c r="L90" s="25" t="s">
        <v>10130</v>
      </c>
      <c r="M90" s="25" t="s">
        <v>10026</v>
      </c>
      <c r="N90" s="8" t="str">
        <f t="shared" si="1"/>
        <v>Sim</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v>0.47</v>
      </c>
      <c r="J91" s="58">
        <v>0.47</v>
      </c>
      <c r="K91" s="8" t="s">
        <v>10132</v>
      </c>
      <c r="L91" s="25" t="s">
        <v>10130</v>
      </c>
      <c r="M91" s="25" t="s">
        <v>10027</v>
      </c>
      <c r="N91" s="8" t="str">
        <f t="shared" si="1"/>
        <v>Sim</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v>5</v>
      </c>
      <c r="J92" s="59">
        <v>5</v>
      </c>
      <c r="K92" s="8" t="s">
        <v>10132</v>
      </c>
      <c r="L92" s="25" t="s">
        <v>10130</v>
      </c>
      <c r="M92" s="25" t="s">
        <v>10028</v>
      </c>
      <c r="N92" s="8" t="str">
        <f t="shared" si="1"/>
        <v>Sim</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v>10</v>
      </c>
      <c r="J93" s="59">
        <v>10</v>
      </c>
      <c r="K93" s="8" t="s">
        <v>10132</v>
      </c>
      <c r="L93" s="25" t="s">
        <v>10130</v>
      </c>
      <c r="M93" s="25" t="s">
        <v>10029</v>
      </c>
      <c r="N93" s="8" t="str">
        <f t="shared" si="1"/>
        <v>Sim</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v>0</v>
      </c>
      <c r="J94" s="59">
        <v>0</v>
      </c>
      <c r="K94" s="8" t="s">
        <v>10132</v>
      </c>
      <c r="L94" s="25" t="s">
        <v>10130</v>
      </c>
      <c r="M94" s="25" t="s">
        <v>10030</v>
      </c>
      <c r="N94" s="8" t="str">
        <f t="shared" si="1"/>
        <v>Sim</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v>50.5</v>
      </c>
      <c r="J95" s="59">
        <v>50.5</v>
      </c>
      <c r="K95" s="8" t="s">
        <v>10132</v>
      </c>
      <c r="L95" s="25" t="s">
        <v>10130</v>
      </c>
      <c r="M95" s="25" t="s">
        <v>10031</v>
      </c>
      <c r="N95" s="8" t="str">
        <f t="shared" si="1"/>
        <v>Sim</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v>35</v>
      </c>
      <c r="J96" s="59">
        <v>35</v>
      </c>
      <c r="K96" s="8" t="s">
        <v>10132</v>
      </c>
      <c r="L96" s="25" t="s">
        <v>10130</v>
      </c>
      <c r="M96" s="25" t="s">
        <v>10225</v>
      </c>
      <c r="N96" s="8" t="str">
        <f t="shared" si="1"/>
        <v>Sim</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v>70</v>
      </c>
      <c r="J97" s="59">
        <v>70</v>
      </c>
      <c r="K97" s="8" t="s">
        <v>10132</v>
      </c>
      <c r="L97" s="25" t="s">
        <v>10018</v>
      </c>
      <c r="M97" s="25" t="s">
        <v>10223</v>
      </c>
      <c r="N97" s="8" t="str">
        <f t="shared" si="1"/>
        <v>Sim</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t="s">
        <v>10228</v>
      </c>
      <c r="J98" s="59" t="s">
        <v>10228</v>
      </c>
      <c r="K98" s="8" t="s">
        <v>10132</v>
      </c>
      <c r="L98" s="25" t="s">
        <v>10018</v>
      </c>
      <c r="M98" s="25" t="s">
        <v>10229</v>
      </c>
      <c r="N98" s="8" t="str">
        <f t="shared" si="1"/>
        <v>Sim</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v>12.5</v>
      </c>
      <c r="J99" s="59">
        <v>12.5</v>
      </c>
      <c r="K99" s="8" t="s">
        <v>10132</v>
      </c>
      <c r="L99" s="25" t="s">
        <v>10018</v>
      </c>
      <c r="M99" s="25" t="s">
        <v>10151</v>
      </c>
      <c r="N99" s="8" t="str">
        <f t="shared" si="1"/>
        <v>Sim</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v>4.3499999999999996</v>
      </c>
      <c r="J100" s="59">
        <v>4.3499999999999996</v>
      </c>
      <c r="K100" s="8" t="s">
        <v>10132</v>
      </c>
      <c r="L100" s="25" t="s">
        <v>10018</v>
      </c>
      <c r="M100" s="25" t="s">
        <v>10230</v>
      </c>
      <c r="N100" s="8" t="str">
        <f t="shared" si="1"/>
        <v>Sim</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v>20</v>
      </c>
      <c r="J101" s="59">
        <v>20</v>
      </c>
      <c r="K101" s="8" t="s">
        <v>10132</v>
      </c>
      <c r="L101" s="25" t="s">
        <v>10018</v>
      </c>
      <c r="M101" s="25" t="s">
        <v>10231</v>
      </c>
      <c r="N101" s="8" t="str">
        <f t="shared" si="1"/>
        <v>Sim</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v>2</v>
      </c>
      <c r="J102" s="59">
        <v>2</v>
      </c>
      <c r="K102" s="8" t="s">
        <v>10132</v>
      </c>
      <c r="L102" s="25" t="s">
        <v>10018</v>
      </c>
      <c r="M102" s="25" t="s">
        <v>10232</v>
      </c>
      <c r="N102" s="8" t="str">
        <f t="shared" si="1"/>
        <v>Sim</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v>4.3499999999999996</v>
      </c>
      <c r="J103" s="59">
        <v>4.3499999999999996</v>
      </c>
      <c r="K103" s="8" t="s">
        <v>10132</v>
      </c>
      <c r="L103" s="25" t="s">
        <v>10018</v>
      </c>
      <c r="M103" s="25" t="s">
        <v>10226</v>
      </c>
      <c r="N103" s="8" t="str">
        <f t="shared" si="1"/>
        <v>Sim</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t="s">
        <v>10349</v>
      </c>
      <c r="J104" s="59" t="s">
        <v>10349</v>
      </c>
      <c r="K104" s="8" t="s">
        <v>9780</v>
      </c>
      <c r="L104" s="25" t="s">
        <v>9780</v>
      </c>
      <c r="M104" s="25" t="s">
        <v>9780</v>
      </c>
      <c r="N104" s="8" t="str">
        <f t="shared" si="1"/>
        <v>Sim</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v>0</v>
      </c>
      <c r="J105" s="59">
        <v>0</v>
      </c>
      <c r="K105" s="8" t="s">
        <v>9780</v>
      </c>
      <c r="L105" s="25" t="s">
        <v>9780</v>
      </c>
      <c r="M105" s="25" t="s">
        <v>9780</v>
      </c>
      <c r="N105" s="8" t="str">
        <f t="shared" si="1"/>
        <v>Sim</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v>30</v>
      </c>
      <c r="J106" s="59">
        <v>30</v>
      </c>
      <c r="K106" s="8" t="s">
        <v>10132</v>
      </c>
      <c r="L106" s="25" t="s">
        <v>10018</v>
      </c>
      <c r="M106" s="25" t="s">
        <v>10233</v>
      </c>
      <c r="N106" s="8" t="str">
        <f t="shared" si="1"/>
        <v>Sim</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t="s">
        <v>10228</v>
      </c>
      <c r="J107" s="59" t="s">
        <v>10228</v>
      </c>
      <c r="K107" s="8" t="s">
        <v>10132</v>
      </c>
      <c r="L107" s="25" t="s">
        <v>10018</v>
      </c>
      <c r="M107" s="25" t="s">
        <v>10234</v>
      </c>
      <c r="N107" s="8" t="str">
        <f t="shared" si="1"/>
        <v>Sim</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v>12.5</v>
      </c>
      <c r="J108" s="59">
        <v>12.5</v>
      </c>
      <c r="K108" s="8" t="s">
        <v>10132</v>
      </c>
      <c r="L108" s="25" t="s">
        <v>10018</v>
      </c>
      <c r="M108" s="25" t="s">
        <v>10235</v>
      </c>
      <c r="N108" s="8" t="str">
        <f t="shared" si="1"/>
        <v>Sim</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v>4.3499999999999996</v>
      </c>
      <c r="J109" s="59">
        <v>4.3499999999999996</v>
      </c>
      <c r="K109" s="8" t="s">
        <v>10132</v>
      </c>
      <c r="L109" s="25" t="s">
        <v>10018</v>
      </c>
      <c r="M109" s="25" t="s">
        <v>10236</v>
      </c>
      <c r="N109" s="8" t="str">
        <f t="shared" si="1"/>
        <v>Sim</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v>20</v>
      </c>
      <c r="J110" s="59">
        <v>20</v>
      </c>
      <c r="K110" s="8" t="s">
        <v>10132</v>
      </c>
      <c r="L110" s="25" t="s">
        <v>10018</v>
      </c>
      <c r="M110" s="25" t="s">
        <v>10237</v>
      </c>
      <c r="N110" s="8" t="str">
        <f t="shared" si="1"/>
        <v>Sim</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v>2</v>
      </c>
      <c r="J111" s="59">
        <v>2</v>
      </c>
      <c r="K111" s="8" t="s">
        <v>10132</v>
      </c>
      <c r="L111" s="25" t="s">
        <v>10018</v>
      </c>
      <c r="M111" s="25" t="s">
        <v>10238</v>
      </c>
      <c r="N111" s="8" t="str">
        <f t="shared" si="1"/>
        <v>Sim</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v>4.3499999999999996</v>
      </c>
      <c r="J112" s="59">
        <v>4.3499999999999996</v>
      </c>
      <c r="K112" s="8" t="s">
        <v>10132</v>
      </c>
      <c r="L112" s="25" t="s">
        <v>10018</v>
      </c>
      <c r="M112" s="25" t="s">
        <v>10239</v>
      </c>
      <c r="N112" s="8" t="str">
        <f t="shared" si="1"/>
        <v>Sim</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t="s">
        <v>10349</v>
      </c>
      <c r="J113" s="59" t="s">
        <v>10349</v>
      </c>
      <c r="K113" s="8" t="s">
        <v>9780</v>
      </c>
      <c r="L113" s="25" t="s">
        <v>9780</v>
      </c>
      <c r="M113" s="25" t="s">
        <v>9780</v>
      </c>
      <c r="N113" s="8" t="str">
        <f t="shared" si="1"/>
        <v>Sim</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v>0</v>
      </c>
      <c r="J114" s="59">
        <v>0</v>
      </c>
      <c r="K114" s="8" t="s">
        <v>9780</v>
      </c>
      <c r="L114" s="25" t="s">
        <v>9780</v>
      </c>
      <c r="M114" s="25" t="s">
        <v>9780</v>
      </c>
      <c r="N114" s="8" t="str">
        <f t="shared" si="1"/>
        <v>Sim</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v>155</v>
      </c>
      <c r="J115" s="59">
        <v>155</v>
      </c>
      <c r="K115" s="8" t="s">
        <v>10132</v>
      </c>
      <c r="L115" s="25" t="s">
        <v>10032</v>
      </c>
      <c r="M115" s="25" t="s">
        <v>10033</v>
      </c>
      <c r="N115" s="8" t="str">
        <f t="shared" si="1"/>
        <v>Sim</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v>100</v>
      </c>
      <c r="J116" s="58">
        <v>100</v>
      </c>
      <c r="K116" s="8" t="s">
        <v>10132</v>
      </c>
      <c r="L116" s="25" t="s">
        <v>10032</v>
      </c>
      <c r="M116" s="25" t="s">
        <v>10034</v>
      </c>
      <c r="N116" s="8" t="str">
        <f t="shared" si="1"/>
        <v>Sim</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v>1</v>
      </c>
      <c r="J117" s="58">
        <v>1</v>
      </c>
      <c r="K117" s="8" t="s">
        <v>10132</v>
      </c>
      <c r="L117" s="25" t="s">
        <v>10032</v>
      </c>
      <c r="M117" s="25" t="s">
        <v>10035</v>
      </c>
      <c r="N117" s="8" t="str">
        <f t="shared" si="1"/>
        <v>Sim</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v>5</v>
      </c>
      <c r="J118" s="58">
        <v>5</v>
      </c>
      <c r="K118" s="8" t="s">
        <v>10132</v>
      </c>
      <c r="L118" s="25" t="s">
        <v>10032</v>
      </c>
      <c r="M118" s="25" t="s">
        <v>10036</v>
      </c>
      <c r="N118" s="8" t="str">
        <f t="shared" si="1"/>
        <v>Sim</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v>2.5</v>
      </c>
      <c r="J119" s="58">
        <v>2.5</v>
      </c>
      <c r="K119" s="8" t="s">
        <v>10132</v>
      </c>
      <c r="L119" s="25" t="s">
        <v>10032</v>
      </c>
      <c r="M119" s="25" t="s">
        <v>10037</v>
      </c>
      <c r="N119" s="8" t="str">
        <f t="shared" si="1"/>
        <v>Sim</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v>300000</v>
      </c>
      <c r="J120" s="58">
        <v>300000</v>
      </c>
      <c r="K120" s="8" t="s">
        <v>10132</v>
      </c>
      <c r="L120" s="25" t="s">
        <v>10032</v>
      </c>
      <c r="M120" s="25" t="s">
        <v>10038</v>
      </c>
      <c r="N120" s="8" t="str">
        <f t="shared" si="1"/>
        <v>Sim</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v>30</v>
      </c>
      <c r="J121" s="58">
        <v>30</v>
      </c>
      <c r="K121" s="8" t="s">
        <v>10132</v>
      </c>
      <c r="L121" s="25" t="s">
        <v>10032</v>
      </c>
      <c r="M121" s="25" t="s">
        <v>10039</v>
      </c>
      <c r="N121" s="8" t="str">
        <f t="shared" si="1"/>
        <v>Sim</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v>50</v>
      </c>
      <c r="J122" s="58">
        <v>50</v>
      </c>
      <c r="K122" s="8" t="s">
        <v>10132</v>
      </c>
      <c r="L122" s="25" t="s">
        <v>10032</v>
      </c>
      <c r="M122" s="25" t="s">
        <v>10040</v>
      </c>
      <c r="N122" s="8" t="str">
        <f t="shared" si="1"/>
        <v>Sim</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v>10000</v>
      </c>
      <c r="J123" s="58">
        <v>10000</v>
      </c>
      <c r="K123" s="8" t="s">
        <v>10132</v>
      </c>
      <c r="L123" s="25" t="s">
        <v>10032</v>
      </c>
      <c r="M123" s="25" t="s">
        <v>10041</v>
      </c>
      <c r="N123" s="8" t="str">
        <f t="shared" si="1"/>
        <v>Sim</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v>100</v>
      </c>
      <c r="J124" s="58">
        <v>100</v>
      </c>
      <c r="K124" s="8" t="s">
        <v>10132</v>
      </c>
      <c r="L124" s="25" t="s">
        <v>10032</v>
      </c>
      <c r="M124" s="25" t="s">
        <v>10042</v>
      </c>
      <c r="N124" s="8" t="str">
        <f t="shared" si="1"/>
        <v>Sim</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v>103</v>
      </c>
      <c r="J125" s="58">
        <v>103</v>
      </c>
      <c r="K125" s="8" t="s">
        <v>10132</v>
      </c>
      <c r="L125" s="25" t="s">
        <v>10032</v>
      </c>
      <c r="M125" s="25" t="s">
        <v>10043</v>
      </c>
      <c r="N125" s="8" t="str">
        <f t="shared" si="1"/>
        <v>Sim</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v>100</v>
      </c>
      <c r="J126" s="58">
        <v>100</v>
      </c>
      <c r="K126" s="54" t="s">
        <v>10149</v>
      </c>
      <c r="L126" s="25" t="s">
        <v>10055</v>
      </c>
      <c r="M126" s="25" t="s">
        <v>10150</v>
      </c>
      <c r="N126" s="8" t="str">
        <f t="shared" si="1"/>
        <v>Sim</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v>390</v>
      </c>
      <c r="J127" s="59">
        <v>390</v>
      </c>
      <c r="K127" s="54" t="s">
        <v>10149</v>
      </c>
      <c r="L127" s="25" t="s">
        <v>10055</v>
      </c>
      <c r="M127" s="25" t="s">
        <v>10152</v>
      </c>
      <c r="N127" s="8" t="str">
        <f t="shared" si="1"/>
        <v>Sim</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v>549.4</v>
      </c>
      <c r="J128" s="59">
        <v>549.4</v>
      </c>
      <c r="K128" s="54" t="s">
        <v>10149</v>
      </c>
      <c r="L128" s="25" t="s">
        <v>10055</v>
      </c>
      <c r="M128" s="25" t="s">
        <v>10350</v>
      </c>
      <c r="N128" s="8" t="str">
        <f t="shared" si="1"/>
        <v>Sim</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v>2</v>
      </c>
      <c r="J129" s="59">
        <v>2</v>
      </c>
      <c r="K129" s="54" t="s">
        <v>10149</v>
      </c>
      <c r="L129" s="25" t="s">
        <v>10055</v>
      </c>
      <c r="M129" s="25" t="s">
        <v>10351</v>
      </c>
      <c r="N129" s="8" t="str">
        <f t="shared" si="1"/>
        <v>Sim</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v>0</v>
      </c>
      <c r="J130" s="59">
        <v>0</v>
      </c>
      <c r="K130" s="54" t="s">
        <v>10149</v>
      </c>
      <c r="L130" s="25" t="s">
        <v>10055</v>
      </c>
      <c r="M130" s="25" t="s">
        <v>10153</v>
      </c>
      <c r="N130" s="8" t="str">
        <f t="shared" si="1"/>
        <v>Sim</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v>0</v>
      </c>
      <c r="J131" s="59">
        <v>0</v>
      </c>
      <c r="K131" s="54" t="s">
        <v>10149</v>
      </c>
      <c r="L131" s="25" t="s">
        <v>10055</v>
      </c>
      <c r="M131" s="25" t="s">
        <v>10352</v>
      </c>
      <c r="N131" s="8" t="str">
        <f t="shared" si="1"/>
        <v>Sim</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t="s">
        <v>9719</v>
      </c>
      <c r="J132" s="58" t="s">
        <v>9719</v>
      </c>
      <c r="K132" s="54" t="s">
        <v>10149</v>
      </c>
      <c r="L132" s="25" t="s">
        <v>10055</v>
      </c>
      <c r="M132" s="25" t="s">
        <v>10154</v>
      </c>
      <c r="N132" s="8" t="str">
        <f t="shared" si="1"/>
        <v>Sim</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v>0.25</v>
      </c>
      <c r="J133" s="59">
        <v>0.25</v>
      </c>
      <c r="K133" s="54" t="s">
        <v>10149</v>
      </c>
      <c r="L133" s="25" t="s">
        <v>10055</v>
      </c>
      <c r="M133" s="25" t="s">
        <v>10155</v>
      </c>
      <c r="N133" s="8" t="str">
        <f t="shared" si="1"/>
        <v>Sim</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v>0</v>
      </c>
      <c r="J134" s="59">
        <v>0</v>
      </c>
      <c r="K134" s="54" t="s">
        <v>10149</v>
      </c>
      <c r="L134" s="25" t="s">
        <v>10055</v>
      </c>
      <c r="M134" s="25" t="s">
        <v>10156</v>
      </c>
      <c r="N134" s="8" t="str">
        <f t="shared" si="1"/>
        <v>Sim</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v>950</v>
      </c>
      <c r="J135" s="59">
        <v>950</v>
      </c>
      <c r="K135" s="54" t="s">
        <v>10149</v>
      </c>
      <c r="L135" s="25" t="s">
        <v>10055</v>
      </c>
      <c r="M135" s="25" t="s">
        <v>10157</v>
      </c>
      <c r="N135" s="8" t="str">
        <f t="shared" ref="N135:N199" si="2">IF(F135="String",IF(I135&lt;&gt;"","Sim","Não"),IF(F135="List",IF(I135&lt;&gt;"","Sim","Não"),IF(AND(I135&gt;=O135,I135&lt;=P135,I135&lt;&gt;""),"Sim","Não")))</f>
        <v>Sim</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v>2000</v>
      </c>
      <c r="J136" s="58">
        <v>2000</v>
      </c>
      <c r="K136" s="54" t="s">
        <v>10149</v>
      </c>
      <c r="L136" s="25" t="s">
        <v>10055</v>
      </c>
      <c r="M136" s="25" t="s">
        <v>10158</v>
      </c>
      <c r="N136" s="8" t="str">
        <f t="shared" si="2"/>
        <v>Sim</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v>2750</v>
      </c>
      <c r="J137" s="59">
        <v>2750</v>
      </c>
      <c r="K137" s="54" t="s">
        <v>10149</v>
      </c>
      <c r="L137" s="25" t="s">
        <v>10055</v>
      </c>
      <c r="M137" s="25" t="s">
        <v>10159</v>
      </c>
      <c r="N137" s="8" t="str">
        <f t="shared" si="2"/>
        <v>Sim</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v>300</v>
      </c>
      <c r="J138" s="59">
        <v>300</v>
      </c>
      <c r="K138" s="54" t="s">
        <v>10149</v>
      </c>
      <c r="L138" s="25" t="s">
        <v>10055</v>
      </c>
      <c r="M138" s="25" t="s">
        <v>10160</v>
      </c>
      <c r="N138" s="8" t="str">
        <f t="shared" si="2"/>
        <v>Sim</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v>1500</v>
      </c>
      <c r="J139" s="59">
        <v>1500</v>
      </c>
      <c r="K139" s="54" t="s">
        <v>10149</v>
      </c>
      <c r="L139" s="25" t="s">
        <v>10055</v>
      </c>
      <c r="M139" s="25" t="s">
        <v>10161</v>
      </c>
      <c r="N139" s="8" t="str">
        <f t="shared" si="2"/>
        <v>Sim</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v>2250</v>
      </c>
      <c r="J140" s="59">
        <v>2250</v>
      </c>
      <c r="K140" s="54" t="s">
        <v>10149</v>
      </c>
      <c r="L140" s="25" t="s">
        <v>10055</v>
      </c>
      <c r="M140" s="25" t="s">
        <v>10346</v>
      </c>
      <c r="N140" s="8" t="str">
        <f t="shared" si="2"/>
        <v>Sim</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v>500</v>
      </c>
      <c r="J141" s="59">
        <v>500</v>
      </c>
      <c r="K141" s="54" t="s">
        <v>10149</v>
      </c>
      <c r="L141" s="25" t="s">
        <v>10055</v>
      </c>
      <c r="M141" s="25" t="s">
        <v>10162</v>
      </c>
      <c r="N141" s="8" t="str">
        <f t="shared" si="2"/>
        <v>Sim</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v>5.21</v>
      </c>
      <c r="J142" s="59">
        <v>5.21</v>
      </c>
      <c r="K142" s="54" t="s">
        <v>10149</v>
      </c>
      <c r="L142" s="25" t="s">
        <v>10055</v>
      </c>
      <c r="M142" s="25" t="s">
        <v>10163</v>
      </c>
      <c r="N142" s="8" t="str">
        <f t="shared" si="2"/>
        <v>Sim</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v>5.21</v>
      </c>
      <c r="J143" s="59">
        <v>5.21</v>
      </c>
      <c r="K143" s="54" t="s">
        <v>10149</v>
      </c>
      <c r="L143" s="25" t="s">
        <v>10055</v>
      </c>
      <c r="M143" s="25" t="s">
        <v>10164</v>
      </c>
      <c r="N143" s="8" t="str">
        <f t="shared" si="2"/>
        <v>Sim</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v>520</v>
      </c>
      <c r="J144" s="59">
        <v>520</v>
      </c>
      <c r="K144" s="54" t="s">
        <v>10149</v>
      </c>
      <c r="L144" s="25" t="s">
        <v>10055</v>
      </c>
      <c r="M144" s="25" t="s">
        <v>10165</v>
      </c>
      <c r="N144" s="8" t="str">
        <f t="shared" si="2"/>
        <v>Sim</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v>520</v>
      </c>
      <c r="J145" s="59">
        <v>520</v>
      </c>
      <c r="K145" s="54" t="s">
        <v>10149</v>
      </c>
      <c r="L145" s="25" t="s">
        <v>10055</v>
      </c>
      <c r="M145" s="25" t="s">
        <v>10166</v>
      </c>
      <c r="N145" s="8" t="str">
        <f t="shared" si="2"/>
        <v>Sim</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v>5.21</v>
      </c>
      <c r="J146" s="59">
        <v>5.21</v>
      </c>
      <c r="K146" s="54" t="s">
        <v>10149</v>
      </c>
      <c r="L146" s="25" t="s">
        <v>10055</v>
      </c>
      <c r="M146" s="25" t="s">
        <v>10167</v>
      </c>
      <c r="N146" s="8" t="str">
        <f t="shared" si="2"/>
        <v>Sim</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v>5.21</v>
      </c>
      <c r="J147" s="59">
        <v>5.21</v>
      </c>
      <c r="K147" s="54" t="s">
        <v>10149</v>
      </c>
      <c r="L147" s="25" t="s">
        <v>10055</v>
      </c>
      <c r="M147" s="25" t="s">
        <v>10168</v>
      </c>
      <c r="N147" s="8" t="str">
        <f t="shared" si="2"/>
        <v>Sim</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v>549.4</v>
      </c>
      <c r="J148" s="59">
        <v>549.4</v>
      </c>
      <c r="K148" s="54" t="s">
        <v>10149</v>
      </c>
      <c r="L148" s="25" t="s">
        <v>10055</v>
      </c>
      <c r="M148" s="25" t="s">
        <v>10152</v>
      </c>
      <c r="N148" s="8" t="str">
        <f t="shared" si="2"/>
        <v>Sim</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v>549.4</v>
      </c>
      <c r="J149" s="59">
        <v>549.4</v>
      </c>
      <c r="K149" s="54" t="s">
        <v>10149</v>
      </c>
      <c r="L149" s="25" t="s">
        <v>10055</v>
      </c>
      <c r="M149" s="25" t="s">
        <v>10350</v>
      </c>
      <c r="N149" s="8" t="str">
        <f t="shared" si="2"/>
        <v>Sim</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v>4</v>
      </c>
      <c r="J150" s="59">
        <v>4</v>
      </c>
      <c r="K150" s="54" t="s">
        <v>10149</v>
      </c>
      <c r="L150" s="25" t="s">
        <v>10055</v>
      </c>
      <c r="M150" s="25" t="s">
        <v>10351</v>
      </c>
      <c r="N150" s="8" t="str">
        <f t="shared" si="2"/>
        <v>Sim</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v>150</v>
      </c>
      <c r="J151" s="59">
        <v>150</v>
      </c>
      <c r="K151" s="54" t="s">
        <v>10149</v>
      </c>
      <c r="L151" s="25" t="s">
        <v>10055</v>
      </c>
      <c r="M151" s="25" t="s">
        <v>10153</v>
      </c>
      <c r="N151" s="8" t="str">
        <f t="shared" si="2"/>
        <v>Sim</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v>0</v>
      </c>
      <c r="J152" s="59">
        <v>0</v>
      </c>
      <c r="K152" s="54" t="s">
        <v>10149</v>
      </c>
      <c r="L152" s="25" t="s">
        <v>10055</v>
      </c>
      <c r="M152" s="25" t="s">
        <v>10352</v>
      </c>
      <c r="N152" s="8" t="str">
        <f t="shared" si="2"/>
        <v>Sim</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t="s">
        <v>9719</v>
      </c>
      <c r="J153" s="58" t="s">
        <v>9719</v>
      </c>
      <c r="K153" s="54" t="s">
        <v>10149</v>
      </c>
      <c r="L153" s="25" t="s">
        <v>10055</v>
      </c>
      <c r="M153" s="25" t="s">
        <v>10154</v>
      </c>
      <c r="N153" s="8" t="str">
        <f t="shared" si="2"/>
        <v>Sim</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v>0.25</v>
      </c>
      <c r="J154" s="59">
        <v>0.25</v>
      </c>
      <c r="K154" s="54" t="s">
        <v>10149</v>
      </c>
      <c r="L154" s="25" t="s">
        <v>10055</v>
      </c>
      <c r="M154" s="25" t="s">
        <v>10155</v>
      </c>
      <c r="N154" s="8" t="str">
        <f t="shared" si="2"/>
        <v>Sim</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v>0</v>
      </c>
      <c r="J155" s="59">
        <v>0</v>
      </c>
      <c r="K155" s="54" t="s">
        <v>10149</v>
      </c>
      <c r="L155" s="25" t="s">
        <v>10055</v>
      </c>
      <c r="M155" s="25" t="s">
        <v>10156</v>
      </c>
      <c r="N155" s="8" t="str">
        <f t="shared" si="2"/>
        <v>Sim</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v>950</v>
      </c>
      <c r="J156" s="59">
        <v>950</v>
      </c>
      <c r="K156" s="54" t="s">
        <v>10149</v>
      </c>
      <c r="L156" s="25" t="s">
        <v>10055</v>
      </c>
      <c r="M156" s="25" t="s">
        <v>10157</v>
      </c>
      <c r="N156" s="8" t="str">
        <f t="shared" si="2"/>
        <v>Sim</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v>2000</v>
      </c>
      <c r="J157" s="58">
        <v>2000</v>
      </c>
      <c r="K157" s="54" t="s">
        <v>10149</v>
      </c>
      <c r="L157" s="25" t="s">
        <v>10055</v>
      </c>
      <c r="M157" s="25" t="s">
        <v>10158</v>
      </c>
      <c r="N157" s="8" t="str">
        <f t="shared" si="2"/>
        <v>Sim</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v>2750</v>
      </c>
      <c r="J158" s="59">
        <v>2750</v>
      </c>
      <c r="K158" s="54" t="s">
        <v>10149</v>
      </c>
      <c r="L158" s="25" t="s">
        <v>10055</v>
      </c>
      <c r="M158" s="25" t="s">
        <v>10159</v>
      </c>
      <c r="N158" s="8" t="str">
        <f t="shared" si="2"/>
        <v>Sim</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v>300</v>
      </c>
      <c r="J159" s="59">
        <v>300</v>
      </c>
      <c r="K159" s="54" t="s">
        <v>10149</v>
      </c>
      <c r="L159" s="25" t="s">
        <v>10055</v>
      </c>
      <c r="M159" s="25" t="s">
        <v>10160</v>
      </c>
      <c r="N159" s="8" t="str">
        <f t="shared" si="2"/>
        <v>Sim</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v>1500</v>
      </c>
      <c r="J160" s="59">
        <v>1500</v>
      </c>
      <c r="K160" s="54" t="s">
        <v>10149</v>
      </c>
      <c r="L160" s="25" t="s">
        <v>10055</v>
      </c>
      <c r="M160" s="25" t="s">
        <v>10161</v>
      </c>
      <c r="N160" s="8" t="str">
        <f t="shared" si="2"/>
        <v>Sim</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v>2250</v>
      </c>
      <c r="J161" s="59">
        <v>2250</v>
      </c>
      <c r="K161" s="54" t="s">
        <v>10149</v>
      </c>
      <c r="L161" s="25" t="s">
        <v>10055</v>
      </c>
      <c r="M161" s="25" t="s">
        <v>10346</v>
      </c>
      <c r="N161" s="8" t="str">
        <f t="shared" si="2"/>
        <v>Sim</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v>500</v>
      </c>
      <c r="J162" s="59">
        <v>500</v>
      </c>
      <c r="K162" s="54" t="s">
        <v>10149</v>
      </c>
      <c r="L162" s="25" t="s">
        <v>10055</v>
      </c>
      <c r="M162" s="25" t="s">
        <v>10162</v>
      </c>
      <c r="N162" s="8" t="str">
        <f t="shared" si="2"/>
        <v>Sim</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v>5.21</v>
      </c>
      <c r="J163" s="59">
        <v>5.21</v>
      </c>
      <c r="K163" s="54" t="s">
        <v>10149</v>
      </c>
      <c r="L163" s="25" t="s">
        <v>10055</v>
      </c>
      <c r="M163" s="25" t="s">
        <v>10163</v>
      </c>
      <c r="N163" s="8" t="str">
        <f t="shared" si="2"/>
        <v>Sim</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v>5.21</v>
      </c>
      <c r="J164" s="59">
        <v>5.21</v>
      </c>
      <c r="K164" s="54" t="s">
        <v>10149</v>
      </c>
      <c r="L164" s="25" t="s">
        <v>10055</v>
      </c>
      <c r="M164" s="25" t="s">
        <v>10164</v>
      </c>
      <c r="N164" s="8" t="str">
        <f t="shared" si="2"/>
        <v>Sim</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v>520</v>
      </c>
      <c r="J165" s="59">
        <v>520</v>
      </c>
      <c r="K165" s="54" t="s">
        <v>10149</v>
      </c>
      <c r="L165" s="25" t="s">
        <v>10055</v>
      </c>
      <c r="M165" s="25" t="s">
        <v>10165</v>
      </c>
      <c r="N165" s="8" t="str">
        <f t="shared" si="2"/>
        <v>Sim</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v>520</v>
      </c>
      <c r="J166" s="59">
        <v>520</v>
      </c>
      <c r="K166" s="54" t="s">
        <v>10149</v>
      </c>
      <c r="L166" s="25" t="s">
        <v>10055</v>
      </c>
      <c r="M166" s="25" t="s">
        <v>10166</v>
      </c>
      <c r="N166" s="8" t="str">
        <f t="shared" si="2"/>
        <v>Sim</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v>5.21</v>
      </c>
      <c r="J167" s="59">
        <v>5.21</v>
      </c>
      <c r="K167" s="54" t="s">
        <v>10149</v>
      </c>
      <c r="L167" s="25" t="s">
        <v>10055</v>
      </c>
      <c r="M167" s="25" t="s">
        <v>10167</v>
      </c>
      <c r="N167" s="8" t="str">
        <f t="shared" si="2"/>
        <v>Sim</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v>5.21</v>
      </c>
      <c r="J168" s="59">
        <v>5.21</v>
      </c>
      <c r="K168" s="54" t="s">
        <v>10149</v>
      </c>
      <c r="L168" s="25" t="s">
        <v>10055</v>
      </c>
      <c r="M168" s="25" t="s">
        <v>10168</v>
      </c>
      <c r="N168" s="8" t="str">
        <f t="shared" si="2"/>
        <v>Sim</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v>4500000</v>
      </c>
      <c r="J169" s="59">
        <v>4500000</v>
      </c>
      <c r="K169" s="54" t="s">
        <v>10149</v>
      </c>
      <c r="L169" s="25" t="s">
        <v>10055</v>
      </c>
      <c r="M169" s="25" t="s">
        <v>10169</v>
      </c>
      <c r="N169" s="8" t="str">
        <f t="shared" si="2"/>
        <v>Sim</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v>25</v>
      </c>
      <c r="J170" s="59">
        <v>25</v>
      </c>
      <c r="K170" s="54" t="s">
        <v>10149</v>
      </c>
      <c r="L170" s="25" t="s">
        <v>10055</v>
      </c>
      <c r="M170" s="25" t="s">
        <v>10170</v>
      </c>
      <c r="N170" s="8" t="str">
        <f t="shared" si="2"/>
        <v>Sim</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v>25</v>
      </c>
      <c r="J171" s="59">
        <v>25</v>
      </c>
      <c r="K171" s="54" t="s">
        <v>10149</v>
      </c>
      <c r="L171" s="25" t="s">
        <v>10055</v>
      </c>
      <c r="M171" s="25" t="s">
        <v>10171</v>
      </c>
      <c r="N171" s="8" t="str">
        <f t="shared" si="2"/>
        <v>Sim</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v>2000</v>
      </c>
      <c r="J172" s="59">
        <v>2000</v>
      </c>
      <c r="K172" s="54" t="s">
        <v>10149</v>
      </c>
      <c r="L172" s="25" t="s">
        <v>10055</v>
      </c>
      <c r="M172" s="25" t="s">
        <v>10172</v>
      </c>
      <c r="N172" s="8" t="str">
        <f t="shared" si="2"/>
        <v>Sim</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v>10</v>
      </c>
      <c r="J173" s="59">
        <v>10</v>
      </c>
      <c r="K173" s="54" t="s">
        <v>10149</v>
      </c>
      <c r="L173" s="25" t="s">
        <v>10055</v>
      </c>
      <c r="M173" s="25" t="s">
        <v>10516</v>
      </c>
      <c r="N173" s="8" t="str">
        <f t="shared" si="2"/>
        <v>Sim</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v>25</v>
      </c>
      <c r="J174" s="59">
        <v>25</v>
      </c>
      <c r="K174" s="54" t="s">
        <v>10149</v>
      </c>
      <c r="L174" s="25" t="s">
        <v>10055</v>
      </c>
      <c r="M174" s="25" t="s">
        <v>10517</v>
      </c>
      <c r="N174" s="8" t="str">
        <f t="shared" si="2"/>
        <v>Sim</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v>50</v>
      </c>
      <c r="J175" s="59">
        <v>50</v>
      </c>
      <c r="K175" s="54" t="s">
        <v>10149</v>
      </c>
      <c r="L175" s="25" t="s">
        <v>10055</v>
      </c>
      <c r="M175" s="25" t="s">
        <v>10173</v>
      </c>
      <c r="N175" s="8" t="str">
        <f t="shared" si="2"/>
        <v>Sim</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v>2250</v>
      </c>
      <c r="J176" s="59">
        <v>2250</v>
      </c>
      <c r="K176" s="54" t="s">
        <v>10149</v>
      </c>
      <c r="L176" s="25" t="s">
        <v>10055</v>
      </c>
      <c r="M176" s="25" t="s">
        <v>10174</v>
      </c>
      <c r="N176" s="8" t="str">
        <f t="shared" si="2"/>
        <v>Sim</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v>5</v>
      </c>
      <c r="J177" s="59">
        <v>5</v>
      </c>
      <c r="K177" s="54" t="s">
        <v>10149</v>
      </c>
      <c r="L177" s="25" t="s">
        <v>10055</v>
      </c>
      <c r="M177" s="25" t="s">
        <v>10175</v>
      </c>
      <c r="N177" s="8" t="str">
        <f t="shared" si="2"/>
        <v>Sim</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v>25</v>
      </c>
      <c r="J178" s="59">
        <v>25</v>
      </c>
      <c r="K178" s="54" t="s">
        <v>10149</v>
      </c>
      <c r="L178" s="25" t="s">
        <v>10055</v>
      </c>
      <c r="M178" s="25" t="s">
        <v>10176</v>
      </c>
      <c r="N178" s="8" t="str">
        <f t="shared" si="2"/>
        <v>Sim</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v>4500000</v>
      </c>
      <c r="J179" s="59">
        <v>4500000</v>
      </c>
      <c r="K179" s="54" t="s">
        <v>10149</v>
      </c>
      <c r="L179" s="25" t="s">
        <v>10055</v>
      </c>
      <c r="M179" s="25" t="s">
        <v>10169</v>
      </c>
      <c r="N179" s="8" t="str">
        <f t="shared" si="2"/>
        <v>Sim</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v>25</v>
      </c>
      <c r="J180" s="59">
        <v>25</v>
      </c>
      <c r="K180" s="54" t="s">
        <v>10149</v>
      </c>
      <c r="L180" s="25" t="s">
        <v>10055</v>
      </c>
      <c r="M180" s="25" t="s">
        <v>10170</v>
      </c>
      <c r="N180" s="8" t="str">
        <f t="shared" si="2"/>
        <v>Sim</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v>25</v>
      </c>
      <c r="J181" s="59">
        <v>25</v>
      </c>
      <c r="K181" s="54" t="s">
        <v>10149</v>
      </c>
      <c r="L181" s="25" t="s">
        <v>10055</v>
      </c>
      <c r="M181" s="25" t="s">
        <v>10171</v>
      </c>
      <c r="N181" s="8" t="str">
        <f t="shared" si="2"/>
        <v>Sim</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v>2000</v>
      </c>
      <c r="J182" s="59">
        <v>2000</v>
      </c>
      <c r="K182" s="54" t="s">
        <v>10149</v>
      </c>
      <c r="L182" s="25" t="s">
        <v>10055</v>
      </c>
      <c r="M182" s="25" t="s">
        <v>10172</v>
      </c>
      <c r="N182" s="8" t="str">
        <f t="shared" si="2"/>
        <v>Sim</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v>10</v>
      </c>
      <c r="J183" s="59">
        <v>10</v>
      </c>
      <c r="K183" s="54" t="s">
        <v>10149</v>
      </c>
      <c r="L183" s="25" t="s">
        <v>10055</v>
      </c>
      <c r="M183" s="25" t="s">
        <v>10516</v>
      </c>
      <c r="N183" s="8" t="str">
        <f t="shared" si="2"/>
        <v>Sim</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v>25</v>
      </c>
      <c r="J184" s="59">
        <v>25</v>
      </c>
      <c r="K184" s="54" t="s">
        <v>10149</v>
      </c>
      <c r="L184" s="25" t="s">
        <v>10055</v>
      </c>
      <c r="M184" s="25" t="s">
        <v>10517</v>
      </c>
      <c r="N184" s="8" t="str">
        <f t="shared" si="2"/>
        <v>Sim</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v>50</v>
      </c>
      <c r="J185" s="59">
        <v>50</v>
      </c>
      <c r="K185" s="54" t="s">
        <v>10149</v>
      </c>
      <c r="L185" s="25" t="s">
        <v>10055</v>
      </c>
      <c r="M185" s="25" t="s">
        <v>10174</v>
      </c>
      <c r="N185" s="8" t="str">
        <f t="shared" si="2"/>
        <v>Sim</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v>2250</v>
      </c>
      <c r="J186" s="59">
        <v>2250</v>
      </c>
      <c r="K186" s="54" t="s">
        <v>10149</v>
      </c>
      <c r="L186" s="25" t="s">
        <v>10055</v>
      </c>
      <c r="M186" s="25" t="s">
        <v>10175</v>
      </c>
      <c r="N186" s="8" t="str">
        <f t="shared" si="2"/>
        <v>Sim</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v>5</v>
      </c>
      <c r="J187" s="59">
        <v>5</v>
      </c>
      <c r="K187" s="54" t="s">
        <v>10149</v>
      </c>
      <c r="L187" s="25" t="s">
        <v>10055</v>
      </c>
      <c r="M187" s="25" t="s">
        <v>10518</v>
      </c>
      <c r="N187" s="8" t="str">
        <f t="shared" si="2"/>
        <v>Sim</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v>25</v>
      </c>
      <c r="J188" s="59">
        <v>25</v>
      </c>
      <c r="K188" s="54" t="s">
        <v>10149</v>
      </c>
      <c r="L188" s="25" t="s">
        <v>10055</v>
      </c>
      <c r="M188" s="25" t="s">
        <v>10519</v>
      </c>
      <c r="N188" s="8" t="str">
        <f t="shared" si="2"/>
        <v>Sim</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t="s">
        <v>9720</v>
      </c>
      <c r="J189" s="59" t="s">
        <v>9719</v>
      </c>
      <c r="K189" s="54" t="s">
        <v>9780</v>
      </c>
      <c r="L189" s="25" t="s">
        <v>9780</v>
      </c>
      <c r="M189" s="25" t="s">
        <v>9780</v>
      </c>
      <c r="N189" s="8" t="str">
        <f t="shared" si="2"/>
        <v>Sim</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topLeftCell="G1" zoomScale="80" zoomScaleNormal="80" workbookViewId="0">
      <selection activeCell="L10" sqref="L10"/>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10645</v>
      </c>
      <c r="D2" s="35" t="s">
        <v>10646</v>
      </c>
      <c r="E2" s="35" t="s">
        <v>10647</v>
      </c>
      <c r="F2" s="35" t="s">
        <v>9780</v>
      </c>
      <c r="G2" s="35" t="s">
        <v>9780</v>
      </c>
      <c r="H2" s="35" t="s">
        <v>9780</v>
      </c>
      <c r="I2" s="35">
        <v>1248470</v>
      </c>
      <c r="J2" s="35">
        <v>379.34652497555402</v>
      </c>
      <c r="K2" s="35">
        <v>1310.296</v>
      </c>
      <c r="L2" s="35">
        <v>178.3126</v>
      </c>
      <c r="M2" s="35">
        <v>190.79883569333199</v>
      </c>
      <c r="N2" s="35">
        <v>10.235089282222001</v>
      </c>
      <c r="O2" s="35">
        <v>18.728539282221998</v>
      </c>
    </row>
    <row r="3" spans="1:15" s="35" customFormat="1" x14ac:dyDescent="0.35">
      <c r="A3" s="35">
        <v>1</v>
      </c>
      <c r="B3" s="35" t="s">
        <v>9720</v>
      </c>
      <c r="C3" s="35" t="s">
        <v>10648</v>
      </c>
      <c r="D3" s="35" t="s">
        <v>10646</v>
      </c>
      <c r="E3" s="35" t="s">
        <v>10649</v>
      </c>
      <c r="F3" s="36" t="s">
        <v>10650</v>
      </c>
      <c r="G3" s="36" t="s">
        <v>10650</v>
      </c>
      <c r="H3" s="36" t="s">
        <v>10651</v>
      </c>
      <c r="I3" s="36">
        <v>1248470</v>
      </c>
      <c r="J3" s="35">
        <v>367.15505000000002</v>
      </c>
      <c r="K3" s="35">
        <v>1310.296</v>
      </c>
      <c r="L3" s="35">
        <v>178.3126</v>
      </c>
      <c r="M3" s="35">
        <v>190.79883569333199</v>
      </c>
      <c r="N3" s="35">
        <v>10.235089282222001</v>
      </c>
      <c r="O3" s="35">
        <v>10.235089282222001</v>
      </c>
    </row>
    <row r="4" spans="1:15" s="38" customFormat="1" x14ac:dyDescent="0.35">
      <c r="A4" s="35">
        <v>2</v>
      </c>
      <c r="B4" s="35" t="s">
        <v>9720</v>
      </c>
      <c r="C4" s="35" t="s">
        <v>10652</v>
      </c>
      <c r="D4" s="35" t="s">
        <v>10646</v>
      </c>
      <c r="E4" s="35" t="s">
        <v>10647</v>
      </c>
      <c r="F4" s="35" t="s">
        <v>9780</v>
      </c>
      <c r="G4" s="35" t="s">
        <v>9780</v>
      </c>
      <c r="H4" s="35" t="s">
        <v>9780</v>
      </c>
      <c r="I4" s="35">
        <v>1248470</v>
      </c>
      <c r="J4" s="35">
        <v>379.34652497555402</v>
      </c>
      <c r="K4" s="35">
        <v>1310.296</v>
      </c>
      <c r="L4" s="35">
        <v>178.3126</v>
      </c>
      <c r="M4" s="35">
        <v>190.79883569333199</v>
      </c>
      <c r="N4" s="35">
        <v>10.235089282222001</v>
      </c>
      <c r="O4" s="35">
        <v>18.728539282221998</v>
      </c>
    </row>
    <row r="5" spans="1:15" s="35" customFormat="1" x14ac:dyDescent="0.35">
      <c r="A5" s="35">
        <v>2</v>
      </c>
      <c r="B5" s="35" t="s">
        <v>9720</v>
      </c>
      <c r="C5" s="35" t="s">
        <v>10653</v>
      </c>
      <c r="D5" s="35" t="s">
        <v>10646</v>
      </c>
      <c r="E5" s="35" t="s">
        <v>10649</v>
      </c>
      <c r="F5" s="36" t="s">
        <v>10650</v>
      </c>
      <c r="G5" s="36" t="s">
        <v>10650</v>
      </c>
      <c r="H5" s="36" t="s">
        <v>10651</v>
      </c>
      <c r="I5" s="36">
        <v>1248470</v>
      </c>
      <c r="J5" s="35">
        <v>367.15505000000002</v>
      </c>
      <c r="K5" s="35">
        <v>1310.296</v>
      </c>
      <c r="L5" s="35">
        <v>178.3126</v>
      </c>
      <c r="M5" s="35">
        <v>190.79883569333199</v>
      </c>
      <c r="N5" s="35">
        <v>10.235089282222001</v>
      </c>
      <c r="O5" s="35">
        <v>10.235089282222001</v>
      </c>
    </row>
    <row r="6" spans="1:15" s="35" customFormat="1" x14ac:dyDescent="0.35">
      <c r="A6" s="35">
        <v>3</v>
      </c>
      <c r="B6" s="35" t="s">
        <v>9720</v>
      </c>
      <c r="C6" s="35" t="s">
        <v>10654</v>
      </c>
      <c r="D6" s="35" t="s">
        <v>10841</v>
      </c>
      <c r="E6" s="35" t="s">
        <v>10647</v>
      </c>
      <c r="F6" s="36" t="s">
        <v>9780</v>
      </c>
      <c r="G6" s="36" t="s">
        <v>9780</v>
      </c>
      <c r="H6" s="36" t="s">
        <v>9780</v>
      </c>
      <c r="I6" s="36">
        <v>1248470</v>
      </c>
      <c r="J6" s="35">
        <v>406.983714696427</v>
      </c>
      <c r="K6" s="35">
        <v>1310.296</v>
      </c>
      <c r="L6" s="35">
        <v>218.31294353727199</v>
      </c>
      <c r="M6" s="35">
        <v>182.89226972335999</v>
      </c>
      <c r="N6" s="35">
        <v>5.77850143579467</v>
      </c>
      <c r="O6" s="35">
        <v>4.8233367469855102</v>
      </c>
    </row>
    <row r="7" spans="1:15" s="34" customFormat="1" x14ac:dyDescent="0.35">
      <c r="A7" s="35">
        <v>3</v>
      </c>
      <c r="B7" s="35" t="s">
        <v>9720</v>
      </c>
      <c r="C7" s="35" t="s">
        <v>10655</v>
      </c>
      <c r="D7" s="35" t="s">
        <v>10841</v>
      </c>
      <c r="E7" s="35" t="s">
        <v>10842</v>
      </c>
      <c r="F7" s="36" t="s">
        <v>10650</v>
      </c>
      <c r="G7" s="36" t="s">
        <v>10650</v>
      </c>
      <c r="H7" s="36" t="s">
        <v>10656</v>
      </c>
      <c r="I7" s="36">
        <v>1077617</v>
      </c>
      <c r="J7" s="35">
        <v>359.72483571428501</v>
      </c>
      <c r="K7" s="35">
        <v>1130.981</v>
      </c>
      <c r="L7" s="35">
        <v>184.30868571428499</v>
      </c>
      <c r="M7" s="35">
        <v>179.59972440655599</v>
      </c>
      <c r="N7" s="35">
        <v>6.1958780083289398</v>
      </c>
      <c r="O7" s="35">
        <v>6.1958780083289398</v>
      </c>
    </row>
    <row r="8" spans="1:15" x14ac:dyDescent="0.35">
      <c r="A8" s="35">
        <v>3</v>
      </c>
      <c r="B8" s="35" t="s">
        <v>9720</v>
      </c>
      <c r="C8" s="35" t="s">
        <v>10657</v>
      </c>
      <c r="D8" s="35" t="s">
        <v>10841</v>
      </c>
      <c r="E8" s="35" t="s">
        <v>10843</v>
      </c>
      <c r="F8" s="36" t="s">
        <v>10658</v>
      </c>
      <c r="G8" s="36" t="s">
        <v>10658</v>
      </c>
      <c r="H8" s="36" t="s">
        <v>10659</v>
      </c>
      <c r="I8" s="36">
        <v>170853</v>
      </c>
      <c r="J8" s="35">
        <v>637.77872857142802</v>
      </c>
      <c r="K8" s="35">
        <v>179.315</v>
      </c>
      <c r="L8" s="35">
        <v>432.78562857142799</v>
      </c>
      <c r="M8" s="35">
        <v>203.65911128677499</v>
      </c>
      <c r="N8" s="35">
        <v>3.1460112738930701</v>
      </c>
      <c r="O8" s="35">
        <v>3.1460112738930701</v>
      </c>
    </row>
    <row r="9" spans="1:15" x14ac:dyDescent="0.35">
      <c r="A9" s="35">
        <v>4</v>
      </c>
      <c r="B9" s="35" t="s">
        <v>9720</v>
      </c>
      <c r="C9" s="35" t="s">
        <v>10504</v>
      </c>
      <c r="D9" s="35" t="s">
        <v>10844</v>
      </c>
      <c r="E9" s="35" t="s">
        <v>10647</v>
      </c>
      <c r="F9" s="36" t="s">
        <v>9780</v>
      </c>
      <c r="G9" s="36" t="s">
        <v>9780</v>
      </c>
      <c r="H9" s="36" t="s">
        <v>9780</v>
      </c>
      <c r="I9" s="36">
        <v>1248470</v>
      </c>
      <c r="J9" s="35">
        <v>407.00635943881599</v>
      </c>
      <c r="K9" s="35">
        <v>1310.296</v>
      </c>
      <c r="L9" s="35">
        <v>218.34168974894601</v>
      </c>
      <c r="M9" s="35">
        <v>182.88249801379499</v>
      </c>
      <c r="N9" s="35">
        <v>5.7821716760743698</v>
      </c>
      <c r="O9" s="35">
        <v>4.8217749643630796</v>
      </c>
    </row>
    <row r="10" spans="1:15" x14ac:dyDescent="0.35">
      <c r="A10" s="35">
        <v>4</v>
      </c>
      <c r="B10" s="35" t="s">
        <v>9720</v>
      </c>
      <c r="C10" s="35" t="s">
        <v>10660</v>
      </c>
      <c r="D10" s="35" t="s">
        <v>10844</v>
      </c>
      <c r="E10" s="35" t="s">
        <v>10845</v>
      </c>
      <c r="F10" s="36" t="s">
        <v>10650</v>
      </c>
      <c r="G10" s="36" t="s">
        <v>10650</v>
      </c>
      <c r="H10" s="36" t="s">
        <v>10656</v>
      </c>
      <c r="I10" s="36">
        <v>1078776</v>
      </c>
      <c r="J10" s="35">
        <v>360.711892857142</v>
      </c>
      <c r="K10" s="35">
        <v>1132.1969999999999</v>
      </c>
      <c r="L10" s="35">
        <v>184.30174285714199</v>
      </c>
      <c r="M10" s="35">
        <v>180.657639114993</v>
      </c>
      <c r="N10" s="35">
        <v>6.1970314152205397</v>
      </c>
      <c r="O10" s="35">
        <v>6.1970314152205397</v>
      </c>
    </row>
    <row r="11" spans="1:15" x14ac:dyDescent="0.35">
      <c r="A11" s="35">
        <v>4</v>
      </c>
      <c r="B11" s="35" t="s">
        <v>9720</v>
      </c>
      <c r="C11" s="35" t="s">
        <v>10505</v>
      </c>
      <c r="D11" s="35" t="s">
        <v>10844</v>
      </c>
      <c r="E11" s="35" t="s">
        <v>10846</v>
      </c>
      <c r="F11" s="36" t="s">
        <v>10658</v>
      </c>
      <c r="G11" s="36" t="s">
        <v>10658</v>
      </c>
      <c r="H11" s="36" t="s">
        <v>10659</v>
      </c>
      <c r="I11" s="36">
        <v>169694</v>
      </c>
      <c r="J11" s="35">
        <v>633.16187142857098</v>
      </c>
      <c r="K11" s="35">
        <v>178.09899999999999</v>
      </c>
      <c r="L11" s="35">
        <v>434.73777142857102</v>
      </c>
      <c r="M11" s="35">
        <v>197.02619657833799</v>
      </c>
      <c r="N11" s="35">
        <v>3.1448578670014702</v>
      </c>
      <c r="O11" s="35">
        <v>3.1448578670014702</v>
      </c>
    </row>
    <row r="12" spans="1:15" s="34" customFormat="1" x14ac:dyDescent="0.35">
      <c r="A12" s="35">
        <v>5</v>
      </c>
      <c r="B12" s="35" t="s">
        <v>9719</v>
      </c>
      <c r="C12" s="35" t="s">
        <v>10661</v>
      </c>
      <c r="D12" s="35" t="s">
        <v>10847</v>
      </c>
      <c r="E12" s="35" t="s">
        <v>10647</v>
      </c>
      <c r="F12" s="36" t="s">
        <v>9780</v>
      </c>
      <c r="G12" s="36" t="s">
        <v>9780</v>
      </c>
      <c r="H12" s="36" t="s">
        <v>9780</v>
      </c>
      <c r="I12" s="36">
        <v>1248470</v>
      </c>
      <c r="J12" s="35">
        <v>407.08228602791701</v>
      </c>
      <c r="K12" s="35">
        <v>1310.296</v>
      </c>
      <c r="L12" s="35">
        <v>218.38400628359599</v>
      </c>
      <c r="M12" s="35">
        <v>182.909558261482</v>
      </c>
      <c r="N12" s="35">
        <v>5.7887214828381204</v>
      </c>
      <c r="O12" s="35">
        <v>4.8189973260797903</v>
      </c>
    </row>
    <row r="13" spans="1:15" x14ac:dyDescent="0.35">
      <c r="A13" s="35">
        <v>5</v>
      </c>
      <c r="B13" s="35" t="s">
        <v>9719</v>
      </c>
      <c r="C13" s="35" t="s">
        <v>10662</v>
      </c>
      <c r="D13" s="35" t="s">
        <v>10847</v>
      </c>
      <c r="E13" s="35" t="s">
        <v>10848</v>
      </c>
      <c r="F13" s="36" t="s">
        <v>10650</v>
      </c>
      <c r="G13" s="36" t="s">
        <v>10650</v>
      </c>
      <c r="H13" s="36" t="s">
        <v>10656</v>
      </c>
      <c r="I13" s="36">
        <v>1080840</v>
      </c>
      <c r="J13" s="35">
        <v>359.939492857142</v>
      </c>
      <c r="K13" s="35">
        <v>1134.364</v>
      </c>
      <c r="L13" s="35">
        <v>184.289342857142</v>
      </c>
      <c r="M13" s="35">
        <v>179.87367262631801</v>
      </c>
      <c r="N13" s="35">
        <v>6.19908490000019</v>
      </c>
      <c r="O13" s="35">
        <v>6.19908490000019</v>
      </c>
    </row>
    <row r="14" spans="1:15" x14ac:dyDescent="0.35">
      <c r="A14" s="35">
        <v>5</v>
      </c>
      <c r="B14" s="35" t="s">
        <v>9719</v>
      </c>
      <c r="C14" s="35" t="s">
        <v>10663</v>
      </c>
      <c r="D14" s="35" t="s">
        <v>10847</v>
      </c>
      <c r="E14" s="35" t="s">
        <v>10849</v>
      </c>
      <c r="F14" s="36" t="s">
        <v>10658</v>
      </c>
      <c r="G14" s="36" t="s">
        <v>10658</v>
      </c>
      <c r="H14" s="36" t="s">
        <v>10659</v>
      </c>
      <c r="I14" s="36">
        <v>167630</v>
      </c>
      <c r="J14" s="35">
        <v>642.07567142857101</v>
      </c>
      <c r="K14" s="35">
        <v>175.93199999999999</v>
      </c>
      <c r="L14" s="35">
        <v>438.21757142857098</v>
      </c>
      <c r="M14" s="35">
        <v>202.48416306701299</v>
      </c>
      <c r="N14" s="35">
        <v>3.1428043822218199</v>
      </c>
      <c r="O14" s="35">
        <v>3.1428043822218199</v>
      </c>
    </row>
    <row r="15" spans="1:15" x14ac:dyDescent="0.35">
      <c r="A15" s="35">
        <v>6</v>
      </c>
      <c r="B15" s="35" t="s">
        <v>9719</v>
      </c>
      <c r="C15" s="35" t="s">
        <v>10664</v>
      </c>
      <c r="D15" s="35" t="s">
        <v>10850</v>
      </c>
      <c r="E15" s="35" t="s">
        <v>10647</v>
      </c>
      <c r="F15" s="36" t="s">
        <v>9780</v>
      </c>
      <c r="G15" s="36" t="s">
        <v>9780</v>
      </c>
      <c r="H15" s="36" t="s">
        <v>9780</v>
      </c>
      <c r="I15" s="36">
        <v>1248470</v>
      </c>
      <c r="J15" s="35">
        <v>407.08329313240301</v>
      </c>
      <c r="K15" s="35">
        <v>1310.296</v>
      </c>
      <c r="L15" s="35">
        <v>218.42045760530399</v>
      </c>
      <c r="M15" s="35">
        <v>182.86973089053001</v>
      </c>
      <c r="N15" s="35">
        <v>5.7931046365690699</v>
      </c>
      <c r="O15" s="35">
        <v>4.8171452672733999</v>
      </c>
    </row>
    <row r="16" spans="1:15" s="34" customFormat="1" x14ac:dyDescent="0.35">
      <c r="A16" s="35">
        <v>6</v>
      </c>
      <c r="B16" s="35" t="s">
        <v>9719</v>
      </c>
      <c r="C16" s="35" t="s">
        <v>10665</v>
      </c>
      <c r="D16" s="35" t="s">
        <v>10850</v>
      </c>
      <c r="E16" s="35" t="s">
        <v>10851</v>
      </c>
      <c r="F16" s="36" t="s">
        <v>10650</v>
      </c>
      <c r="G16" s="36" t="s">
        <v>10650</v>
      </c>
      <c r="H16" s="36" t="s">
        <v>10656</v>
      </c>
      <c r="I16" s="36">
        <v>1082220</v>
      </c>
      <c r="J16" s="35">
        <v>359.29223571428503</v>
      </c>
      <c r="K16" s="35">
        <v>1135.8119999999999</v>
      </c>
      <c r="L16" s="35">
        <v>184.28108571428501</v>
      </c>
      <c r="M16" s="35">
        <v>179.21455385032201</v>
      </c>
      <c r="N16" s="35">
        <v>6.2004556440243999</v>
      </c>
      <c r="O16" s="35">
        <v>6.2004556440243999</v>
      </c>
    </row>
    <row r="17" spans="1:15" x14ac:dyDescent="0.35">
      <c r="A17" s="35">
        <v>6</v>
      </c>
      <c r="B17" s="35" t="s">
        <v>9719</v>
      </c>
      <c r="C17" s="35" t="s">
        <v>10666</v>
      </c>
      <c r="D17" s="35" t="s">
        <v>10850</v>
      </c>
      <c r="E17" s="35" t="s">
        <v>10852</v>
      </c>
      <c r="F17" s="36" t="s">
        <v>10658</v>
      </c>
      <c r="G17" s="36" t="s">
        <v>10658</v>
      </c>
      <c r="H17" s="36" t="s">
        <v>10659</v>
      </c>
      <c r="I17" s="36">
        <v>166250</v>
      </c>
      <c r="J17" s="35">
        <v>648.66944285714203</v>
      </c>
      <c r="K17" s="35">
        <v>174.48400000000001</v>
      </c>
      <c r="L17" s="35">
        <v>440.652342857142</v>
      </c>
      <c r="M17" s="35">
        <v>206.663281843009</v>
      </c>
      <c r="N17" s="35">
        <v>3.14143363819761</v>
      </c>
      <c r="O17" s="35">
        <v>3.14143363819761</v>
      </c>
    </row>
    <row r="18" spans="1:15" x14ac:dyDescent="0.35">
      <c r="A18" s="35">
        <v>7</v>
      </c>
      <c r="B18" s="35" t="s">
        <v>9719</v>
      </c>
      <c r="C18" s="35" t="s">
        <v>10667</v>
      </c>
      <c r="D18" s="35" t="s">
        <v>10853</v>
      </c>
      <c r="E18" s="35" t="s">
        <v>10647</v>
      </c>
      <c r="F18" s="36" t="s">
        <v>9780</v>
      </c>
      <c r="G18" s="36" t="s">
        <v>9780</v>
      </c>
      <c r="H18" s="36" t="s">
        <v>9780</v>
      </c>
      <c r="I18" s="36">
        <v>1248470</v>
      </c>
      <c r="J18" s="35">
        <v>407.09454473610998</v>
      </c>
      <c r="K18" s="35">
        <v>1310.296</v>
      </c>
      <c r="L18" s="35">
        <v>218.357473973558</v>
      </c>
      <c r="M18" s="35">
        <v>182.962980173673</v>
      </c>
      <c r="N18" s="35">
        <v>5.7740905888793304</v>
      </c>
      <c r="O18" s="35">
        <v>4.8252187494403804</v>
      </c>
    </row>
    <row r="19" spans="1:15" x14ac:dyDescent="0.35">
      <c r="A19" s="35">
        <v>7</v>
      </c>
      <c r="B19" s="35" t="s">
        <v>9719</v>
      </c>
      <c r="C19" s="35" t="s">
        <v>10668</v>
      </c>
      <c r="D19" s="35" t="s">
        <v>10853</v>
      </c>
      <c r="E19" s="35" t="s">
        <v>10854</v>
      </c>
      <c r="F19" s="36" t="s">
        <v>10650</v>
      </c>
      <c r="G19" s="36" t="s">
        <v>10650</v>
      </c>
      <c r="H19" s="36" t="s">
        <v>10656</v>
      </c>
      <c r="I19" s="36">
        <v>1076223</v>
      </c>
      <c r="J19" s="35">
        <v>360.35417857142801</v>
      </c>
      <c r="K19" s="35">
        <v>1129.518</v>
      </c>
      <c r="L19" s="35">
        <v>184.41302857142799</v>
      </c>
      <c r="M19" s="35">
        <v>180.13683522216201</v>
      </c>
      <c r="N19" s="35">
        <v>6.19448926110916</v>
      </c>
      <c r="O19" s="35">
        <v>6.19448926110916</v>
      </c>
    </row>
    <row r="20" spans="1:15" x14ac:dyDescent="0.35">
      <c r="A20" s="35">
        <v>7</v>
      </c>
      <c r="B20" s="35" t="s">
        <v>9719</v>
      </c>
      <c r="C20" s="35" t="s">
        <v>10669</v>
      </c>
      <c r="D20" s="35" t="s">
        <v>10853</v>
      </c>
      <c r="E20" s="35" t="s">
        <v>10855</v>
      </c>
      <c r="F20" s="36" t="s">
        <v>10658</v>
      </c>
      <c r="G20" s="36" t="s">
        <v>10658</v>
      </c>
      <c r="H20" s="36" t="s">
        <v>10659</v>
      </c>
      <c r="I20" s="36">
        <v>172247</v>
      </c>
      <c r="J20" s="35">
        <v>632.412671428571</v>
      </c>
      <c r="K20" s="35">
        <v>180.77799999999999</v>
      </c>
      <c r="L20" s="35">
        <v>430.44557142857099</v>
      </c>
      <c r="M20" s="35">
        <v>200.621000471169</v>
      </c>
      <c r="N20" s="35">
        <v>3.1474000211128499</v>
      </c>
      <c r="O20" s="35">
        <v>3.1474000211128499</v>
      </c>
    </row>
    <row r="21" spans="1:15" s="34" customFormat="1" x14ac:dyDescent="0.35">
      <c r="A21" s="35">
        <v>8</v>
      </c>
      <c r="B21" s="35" t="s">
        <v>9719</v>
      </c>
      <c r="C21" s="35" t="s">
        <v>10670</v>
      </c>
      <c r="D21" s="35" t="s">
        <v>10856</v>
      </c>
      <c r="E21" s="35" t="s">
        <v>10647</v>
      </c>
      <c r="F21" s="36" t="s">
        <v>9780</v>
      </c>
      <c r="G21" s="36" t="s">
        <v>9780</v>
      </c>
      <c r="H21" s="36" t="s">
        <v>9780</v>
      </c>
      <c r="I21" s="36">
        <v>1248470</v>
      </c>
      <c r="J21" s="35">
        <v>407.10157379918201</v>
      </c>
      <c r="K21" s="35">
        <v>1310.296</v>
      </c>
      <c r="L21" s="35">
        <v>218.33010880400801</v>
      </c>
      <c r="M21" s="35">
        <v>182.990839134786</v>
      </c>
      <c r="N21" s="35">
        <v>5.7806258603875298</v>
      </c>
      <c r="O21" s="35">
        <v>4.8224322829053898</v>
      </c>
    </row>
    <row r="22" spans="1:15" x14ac:dyDescent="0.35">
      <c r="A22" s="35">
        <v>8</v>
      </c>
      <c r="B22" s="35" t="s">
        <v>9719</v>
      </c>
      <c r="C22" s="35" t="s">
        <v>10671</v>
      </c>
      <c r="D22" s="35" t="s">
        <v>10856</v>
      </c>
      <c r="E22" s="35" t="s">
        <v>10857</v>
      </c>
      <c r="F22" s="36" t="s">
        <v>10650</v>
      </c>
      <c r="G22" s="36" t="s">
        <v>10650</v>
      </c>
      <c r="H22" s="36" t="s">
        <v>10656</v>
      </c>
      <c r="I22" s="36">
        <v>1078287</v>
      </c>
      <c r="J22" s="35">
        <v>359.48580714285703</v>
      </c>
      <c r="K22" s="35">
        <v>1131.6849999999999</v>
      </c>
      <c r="L22" s="35">
        <v>184.304657142857</v>
      </c>
      <c r="M22" s="35">
        <v>179.352900370729</v>
      </c>
      <c r="N22" s="35">
        <v>6.1965458671366402</v>
      </c>
      <c r="O22" s="35">
        <v>6.1965458671366402</v>
      </c>
    </row>
    <row r="23" spans="1:15" x14ac:dyDescent="0.35">
      <c r="A23" s="35">
        <v>8</v>
      </c>
      <c r="B23" s="35" t="s">
        <v>9719</v>
      </c>
      <c r="C23" s="35" t="s">
        <v>10672</v>
      </c>
      <c r="D23" s="35" t="s">
        <v>10856</v>
      </c>
      <c r="E23" s="35" t="s">
        <v>10858</v>
      </c>
      <c r="F23" s="36" t="s">
        <v>10658</v>
      </c>
      <c r="G23" s="36" t="s">
        <v>10658</v>
      </c>
      <c r="H23" s="36" t="s">
        <v>10659</v>
      </c>
      <c r="I23" s="36">
        <v>170183</v>
      </c>
      <c r="J23" s="35">
        <v>641.27955714285702</v>
      </c>
      <c r="K23" s="35">
        <v>178.61099999999999</v>
      </c>
      <c r="L23" s="35">
        <v>433.91645714285698</v>
      </c>
      <c r="M23" s="35">
        <v>206.040935322602</v>
      </c>
      <c r="N23" s="35">
        <v>3.1453434150853701</v>
      </c>
      <c r="O23" s="35">
        <v>3.1453434150853701</v>
      </c>
    </row>
    <row r="24" spans="1:15" x14ac:dyDescent="0.35">
      <c r="A24" s="35">
        <v>9</v>
      </c>
      <c r="B24" s="35" t="s">
        <v>9719</v>
      </c>
      <c r="C24" s="35" t="s">
        <v>10673</v>
      </c>
      <c r="D24" s="35" t="s">
        <v>10859</v>
      </c>
      <c r="E24" s="35" t="s">
        <v>10647</v>
      </c>
      <c r="F24" s="36" t="s">
        <v>9780</v>
      </c>
      <c r="G24" s="36" t="s">
        <v>9780</v>
      </c>
      <c r="H24" s="36" t="s">
        <v>9780</v>
      </c>
      <c r="I24" s="36">
        <v>1248470</v>
      </c>
      <c r="J24" s="35">
        <v>407.10347459540998</v>
      </c>
      <c r="K24" s="35">
        <v>1310.296</v>
      </c>
      <c r="L24" s="35">
        <v>218.41066635953101</v>
      </c>
      <c r="M24" s="35">
        <v>182.900406224736</v>
      </c>
      <c r="N24" s="35">
        <v>5.7924020111430403</v>
      </c>
      <c r="O24" s="35">
        <v>4.8174417920764903</v>
      </c>
    </row>
    <row r="25" spans="1:15" x14ac:dyDescent="0.35">
      <c r="A25" s="35">
        <v>9</v>
      </c>
      <c r="B25" s="35" t="s">
        <v>9719</v>
      </c>
      <c r="C25" s="35" t="s">
        <v>10674</v>
      </c>
      <c r="D25" s="35" t="s">
        <v>10859</v>
      </c>
      <c r="E25" s="35" t="s">
        <v>10860</v>
      </c>
      <c r="F25" s="36" t="s">
        <v>10650</v>
      </c>
      <c r="G25" s="36" t="s">
        <v>10650</v>
      </c>
      <c r="H25" s="36" t="s">
        <v>10656</v>
      </c>
      <c r="I25" s="36">
        <v>1081999</v>
      </c>
      <c r="J25" s="35">
        <v>360.92354999999998</v>
      </c>
      <c r="K25" s="35">
        <v>1135.58</v>
      </c>
      <c r="L25" s="35">
        <v>184.2824</v>
      </c>
      <c r="M25" s="35">
        <v>180.928613790974</v>
      </c>
      <c r="N25" s="35">
        <v>6.2002360976787303</v>
      </c>
      <c r="O25" s="35">
        <v>6.2002360976787303</v>
      </c>
    </row>
    <row r="26" spans="1:15" s="34" customFormat="1" x14ac:dyDescent="0.35">
      <c r="A26" s="35">
        <v>9</v>
      </c>
      <c r="B26" s="35" t="s">
        <v>9719</v>
      </c>
      <c r="C26" s="35" t="s">
        <v>10675</v>
      </c>
      <c r="D26" s="35" t="s">
        <v>10859</v>
      </c>
      <c r="E26" s="35" t="s">
        <v>10861</v>
      </c>
      <c r="F26" s="36" t="s">
        <v>10658</v>
      </c>
      <c r="G26" s="36" t="s">
        <v>10658</v>
      </c>
      <c r="H26" s="36" t="s">
        <v>10659</v>
      </c>
      <c r="I26" s="36">
        <v>166471</v>
      </c>
      <c r="J26" s="35">
        <v>637.38404285714205</v>
      </c>
      <c r="K26" s="35">
        <v>174.71600000000001</v>
      </c>
      <c r="L26" s="35">
        <v>440.22994285714202</v>
      </c>
      <c r="M26" s="35">
        <v>195.71622190235701</v>
      </c>
      <c r="N26" s="35">
        <v>3.14165318454328</v>
      </c>
      <c r="O26" s="35">
        <v>3.14165318454328</v>
      </c>
    </row>
    <row r="27" spans="1:15" x14ac:dyDescent="0.35">
      <c r="A27" s="35">
        <v>10</v>
      </c>
      <c r="B27" s="35" t="s">
        <v>9719</v>
      </c>
      <c r="C27" s="35" t="s">
        <v>10676</v>
      </c>
      <c r="D27" s="35" t="s">
        <v>10862</v>
      </c>
      <c r="E27" s="35" t="s">
        <v>10647</v>
      </c>
      <c r="F27" s="36" t="s">
        <v>9780</v>
      </c>
      <c r="G27" s="36" t="s">
        <v>9780</v>
      </c>
      <c r="H27" s="36" t="s">
        <v>9780</v>
      </c>
      <c r="I27" s="36">
        <v>1248470</v>
      </c>
      <c r="J27" s="35">
        <v>407.11794092700399</v>
      </c>
      <c r="K27" s="35">
        <v>1310.296</v>
      </c>
      <c r="L27" s="35">
        <v>218.356391381511</v>
      </c>
      <c r="M27" s="35">
        <v>182.97730568938101</v>
      </c>
      <c r="N27" s="35">
        <v>5.7842438561120302</v>
      </c>
      <c r="O27" s="35">
        <v>4.8208948849315503</v>
      </c>
    </row>
    <row r="28" spans="1:15" x14ac:dyDescent="0.35">
      <c r="A28" s="35">
        <v>10</v>
      </c>
      <c r="B28" s="35" t="s">
        <v>9719</v>
      </c>
      <c r="C28" s="35" t="s">
        <v>10677</v>
      </c>
      <c r="D28" s="35" t="s">
        <v>10862</v>
      </c>
      <c r="E28" s="35" t="s">
        <v>10863</v>
      </c>
      <c r="F28" s="36" t="s">
        <v>10650</v>
      </c>
      <c r="G28" s="36" t="s">
        <v>10650</v>
      </c>
      <c r="H28" s="36" t="s">
        <v>10656</v>
      </c>
      <c r="I28" s="36">
        <v>1079429</v>
      </c>
      <c r="J28" s="35">
        <v>359.15195</v>
      </c>
      <c r="K28" s="35">
        <v>1132.883</v>
      </c>
      <c r="L28" s="35">
        <v>184.2978</v>
      </c>
      <c r="M28" s="35">
        <v>179.01909379646901</v>
      </c>
      <c r="N28" s="35">
        <v>6.19768175291878</v>
      </c>
      <c r="O28" s="35">
        <v>6.19768175291878</v>
      </c>
    </row>
    <row r="29" spans="1:15" x14ac:dyDescent="0.35">
      <c r="A29" s="35">
        <v>10</v>
      </c>
      <c r="B29" s="35" t="s">
        <v>9719</v>
      </c>
      <c r="C29" s="35" t="s">
        <v>10678</v>
      </c>
      <c r="D29" s="35" t="s">
        <v>10862</v>
      </c>
      <c r="E29" s="35" t="s">
        <v>10864</v>
      </c>
      <c r="F29" s="36" t="s">
        <v>10658</v>
      </c>
      <c r="G29" s="36" t="s">
        <v>10658</v>
      </c>
      <c r="H29" s="36" t="s">
        <v>10659</v>
      </c>
      <c r="I29" s="36">
        <v>169041</v>
      </c>
      <c r="J29" s="35">
        <v>645.40798571428502</v>
      </c>
      <c r="K29" s="35">
        <v>177.41300000000001</v>
      </c>
      <c r="L29" s="35">
        <v>435.839885714285</v>
      </c>
      <c r="M29" s="35">
        <v>208.25274189686201</v>
      </c>
      <c r="N29" s="35">
        <v>3.1442075293032299</v>
      </c>
      <c r="O29" s="35">
        <v>3.1442075293032299</v>
      </c>
    </row>
    <row r="30" spans="1:15" x14ac:dyDescent="0.35">
      <c r="A30" s="35">
        <v>11</v>
      </c>
      <c r="B30" s="35" t="s">
        <v>9719</v>
      </c>
      <c r="C30" s="35" t="s">
        <v>10679</v>
      </c>
      <c r="D30" s="35" t="s">
        <v>10865</v>
      </c>
      <c r="E30" s="35" t="s">
        <v>10647</v>
      </c>
      <c r="F30" s="36" t="s">
        <v>9780</v>
      </c>
      <c r="G30" s="36" t="s">
        <v>9780</v>
      </c>
      <c r="H30" s="36" t="s">
        <v>9780</v>
      </c>
      <c r="I30" s="36">
        <v>1248470</v>
      </c>
      <c r="J30" s="35">
        <v>407.12082776861502</v>
      </c>
      <c r="K30" s="35">
        <v>1310.296</v>
      </c>
      <c r="L30" s="35">
        <v>218.32417073352599</v>
      </c>
      <c r="M30" s="35">
        <v>183.01678572899999</v>
      </c>
      <c r="N30" s="35">
        <v>5.7798713060880296</v>
      </c>
      <c r="O30" s="35">
        <v>4.8227533840921097</v>
      </c>
    </row>
    <row r="31" spans="1:15" s="34" customFormat="1" x14ac:dyDescent="0.35">
      <c r="A31" s="35">
        <v>11</v>
      </c>
      <c r="B31" s="35" t="s">
        <v>9719</v>
      </c>
      <c r="C31" s="35" t="s">
        <v>10680</v>
      </c>
      <c r="D31" s="35" t="s">
        <v>10865</v>
      </c>
      <c r="E31" s="35" t="s">
        <v>10866</v>
      </c>
      <c r="F31" s="36" t="s">
        <v>10650</v>
      </c>
      <c r="G31" s="36" t="s">
        <v>10650</v>
      </c>
      <c r="H31" s="36" t="s">
        <v>10656</v>
      </c>
      <c r="I31" s="36">
        <v>1078049</v>
      </c>
      <c r="J31" s="35">
        <v>359.80023571428501</v>
      </c>
      <c r="K31" s="35">
        <v>1131.4349999999999</v>
      </c>
      <c r="L31" s="35">
        <v>184.30608571428499</v>
      </c>
      <c r="M31" s="35">
        <v>179.67919564529399</v>
      </c>
      <c r="N31" s="35">
        <v>6.1963087318931702</v>
      </c>
      <c r="O31" s="35">
        <v>6.1963087318931702</v>
      </c>
    </row>
    <row r="32" spans="1:15" x14ac:dyDescent="0.35">
      <c r="A32" s="35">
        <v>11</v>
      </c>
      <c r="B32" s="35" t="s">
        <v>9719</v>
      </c>
      <c r="C32" s="35" t="s">
        <v>10681</v>
      </c>
      <c r="D32" s="35" t="s">
        <v>10865</v>
      </c>
      <c r="E32" s="35" t="s">
        <v>10867</v>
      </c>
      <c r="F32" s="36" t="s">
        <v>10658</v>
      </c>
      <c r="G32" s="36" t="s">
        <v>10658</v>
      </c>
      <c r="H32" s="36" t="s">
        <v>10659</v>
      </c>
      <c r="I32" s="36">
        <v>170421</v>
      </c>
      <c r="J32" s="35">
        <v>638.98012857142805</v>
      </c>
      <c r="K32" s="35">
        <v>178.86099999999999</v>
      </c>
      <c r="L32" s="35">
        <v>433.51502857142799</v>
      </c>
      <c r="M32" s="35">
        <v>204.129640048037</v>
      </c>
      <c r="N32" s="35">
        <v>3.1455805503288401</v>
      </c>
      <c r="O32" s="35">
        <v>3.1455805503288401</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D2" sqref="D2:D8"/>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A2" s="25" t="s">
        <v>10683</v>
      </c>
      <c r="B2" s="25" t="s">
        <v>10645</v>
      </c>
      <c r="C2" s="25" t="s">
        <v>10648</v>
      </c>
      <c r="D2" s="25" t="s">
        <v>10506</v>
      </c>
      <c r="E2" s="25" t="s">
        <v>10684</v>
      </c>
      <c r="F2" s="25">
        <v>1248470</v>
      </c>
      <c r="G2" s="25">
        <v>0.89712789275991622</v>
      </c>
      <c r="H2" s="25">
        <v>160</v>
      </c>
      <c r="I2" s="25">
        <v>350.76155427616078</v>
      </c>
      <c r="J2" s="42">
        <v>0.76878673865263014</v>
      </c>
      <c r="K2" s="25">
        <v>35</v>
      </c>
      <c r="L2" s="25">
        <v>695.89091089616034</v>
      </c>
      <c r="M2" s="25">
        <v>69.342545880892118</v>
      </c>
      <c r="N2" s="25">
        <v>443.23193736153604</v>
      </c>
      <c r="O2" s="25">
        <v>82.615995348534824</v>
      </c>
      <c r="P2" s="25">
        <v>171.61552786693488</v>
      </c>
      <c r="Q2" s="25">
        <v>189.00041414606639</v>
      </c>
      <c r="R2" s="25">
        <v>35.347747004582502</v>
      </c>
      <c r="S2" s="25">
        <v>74.070372788220055</v>
      </c>
      <c r="T2" s="25">
        <v>79.582294353263805</v>
      </c>
      <c r="U2" s="25">
        <v>0</v>
      </c>
      <c r="V2" s="25">
        <v>53824.136252660552</v>
      </c>
      <c r="W2" s="25">
        <v>0</v>
      </c>
      <c r="X2" s="25">
        <v>0</v>
      </c>
      <c r="Y2" s="25">
        <v>492.8690273295789</v>
      </c>
      <c r="Z2" s="25">
        <v>0</v>
      </c>
      <c r="AA2" s="25">
        <v>180.35</v>
      </c>
      <c r="AB2" s="25">
        <v>8.49</v>
      </c>
      <c r="AC2" s="25">
        <v>304.02902732957887</v>
      </c>
      <c r="AD2" s="25">
        <v>142.10747305341812</v>
      </c>
      <c r="AE2" s="25">
        <v>14.018120234230249</v>
      </c>
      <c r="AF2" s="25">
        <v>0</v>
      </c>
      <c r="AG2" s="25">
        <v>0</v>
      </c>
      <c r="AH2" s="25">
        <v>23.267695211659053</v>
      </c>
      <c r="AI2" s="25">
        <v>101.46076874999999</v>
      </c>
      <c r="AJ2" s="25">
        <v>3.3608888575288267</v>
      </c>
      <c r="AK2" s="25">
        <v>0</v>
      </c>
      <c r="AL2" s="25">
        <v>0</v>
      </c>
      <c r="AM2" s="25">
        <v>0</v>
      </c>
      <c r="AN2" s="25">
        <v>0.46741416206738801</v>
      </c>
      <c r="AO2" s="25">
        <v>350.76155427616078</v>
      </c>
      <c r="AP2" s="25">
        <v>37.285815445889298</v>
      </c>
      <c r="AQ2" s="25">
        <v>14.018120234230249</v>
      </c>
      <c r="AR2" s="25">
        <v>0</v>
      </c>
      <c r="AS2" s="25">
        <v>0</v>
      </c>
      <c r="AT2" s="25">
        <v>23.267695211659053</v>
      </c>
      <c r="AU2" s="25">
        <v>229.29657018696867</v>
      </c>
      <c r="AV2" s="25">
        <v>47.078158967205511</v>
      </c>
      <c r="AW2" s="25">
        <v>47.078158967205511</v>
      </c>
      <c r="AX2" s="25">
        <v>0</v>
      </c>
      <c r="AY2" s="25">
        <v>0</v>
      </c>
      <c r="AZ2" s="25">
        <v>115.41514927125533</v>
      </c>
      <c r="BA2" s="25">
        <v>77.861174682099445</v>
      </c>
      <c r="BB2" s="25">
        <v>15.647489412148282</v>
      </c>
      <c r="BC2" s="25">
        <v>21.906485177007593</v>
      </c>
      <c r="BD2" s="25">
        <v>0</v>
      </c>
      <c r="BE2" s="25">
        <v>66.803261948507838</v>
      </c>
      <c r="BF2" s="25">
        <v>22.916875763468045</v>
      </c>
      <c r="BG2" s="25">
        <v>1.4901660226239131</v>
      </c>
      <c r="BH2" s="25">
        <v>42.396220162415879</v>
      </c>
      <c r="BI2" s="25">
        <v>0</v>
      </c>
      <c r="BJ2" s="25">
        <v>266.58238563285795</v>
      </c>
      <c r="BK2" s="25">
        <v>408.68985868627607</v>
      </c>
      <c r="BL2" s="25">
        <v>0.88695751759378783</v>
      </c>
      <c r="BM2" s="25">
        <v>0.76878673865263014</v>
      </c>
    </row>
    <row r="3" spans="1:65" x14ac:dyDescent="0.35">
      <c r="A3" s="25" t="s">
        <v>10683</v>
      </c>
      <c r="B3" s="25" t="s">
        <v>10645</v>
      </c>
      <c r="C3" s="25" t="s">
        <v>10648</v>
      </c>
      <c r="D3" s="25" t="s">
        <v>10507</v>
      </c>
      <c r="E3" s="25" t="s">
        <v>10685</v>
      </c>
      <c r="F3" s="25">
        <v>1248470</v>
      </c>
      <c r="G3" s="25">
        <v>0.89712789275991622</v>
      </c>
      <c r="H3" s="25">
        <v>160</v>
      </c>
      <c r="I3" s="25">
        <v>408.33468123910291</v>
      </c>
      <c r="J3" s="42">
        <v>0.45151731433667969</v>
      </c>
      <c r="K3" s="25">
        <v>35</v>
      </c>
      <c r="L3" s="25">
        <v>695.89091089616034</v>
      </c>
      <c r="M3" s="25">
        <v>69.342545880892118</v>
      </c>
      <c r="N3" s="25">
        <v>443.23193736153604</v>
      </c>
      <c r="O3" s="25">
        <v>82.615995348534824</v>
      </c>
      <c r="P3" s="25">
        <v>171.61552786693488</v>
      </c>
      <c r="Q3" s="25">
        <v>189.00041414606639</v>
      </c>
      <c r="R3" s="25">
        <v>35.347747004582502</v>
      </c>
      <c r="S3" s="25">
        <v>74.070372788220055</v>
      </c>
      <c r="T3" s="25">
        <v>79.582294353263805</v>
      </c>
      <c r="U3" s="25">
        <v>0</v>
      </c>
      <c r="V3" s="25">
        <v>0</v>
      </c>
      <c r="W3" s="25">
        <v>13456.034063165138</v>
      </c>
      <c r="X3" s="25">
        <v>0</v>
      </c>
      <c r="Y3" s="25">
        <v>492.8690273295789</v>
      </c>
      <c r="Z3" s="25">
        <v>0</v>
      </c>
      <c r="AA3" s="25">
        <v>180.35</v>
      </c>
      <c r="AB3" s="25">
        <v>8.49</v>
      </c>
      <c r="AC3" s="25">
        <v>304.02902732957887</v>
      </c>
      <c r="AD3" s="25">
        <v>84.534346090475992</v>
      </c>
      <c r="AE3" s="25">
        <v>-15.755851177595657</v>
      </c>
      <c r="AF3" s="25">
        <v>1.5069466239104992</v>
      </c>
      <c r="AG3" s="25">
        <v>-15.611172461745541</v>
      </c>
      <c r="AH3" s="25">
        <v>0</v>
      </c>
      <c r="AI3" s="25">
        <v>101.46076874999999</v>
      </c>
      <c r="AJ3" s="25">
        <v>0</v>
      </c>
      <c r="AK3" s="25">
        <v>12.933654355906775</v>
      </c>
      <c r="AL3" s="25">
        <v>0</v>
      </c>
      <c r="AM3" s="25">
        <v>0</v>
      </c>
      <c r="AN3" s="25">
        <v>0.27804695766380749</v>
      </c>
      <c r="AO3" s="25">
        <v>408.33468123910291</v>
      </c>
      <c r="AP3" s="25">
        <v>0</v>
      </c>
      <c r="AQ3" s="25">
        <v>0</v>
      </c>
      <c r="AR3" s="25">
        <v>0</v>
      </c>
      <c r="AS3" s="25">
        <v>0</v>
      </c>
      <c r="AT3" s="25">
        <v>0</v>
      </c>
      <c r="AU3" s="25">
        <v>238.86485986270677</v>
      </c>
      <c r="AV3" s="25">
        <v>47.078158967205511</v>
      </c>
      <c r="AW3" s="25">
        <v>47.078158967205511</v>
      </c>
      <c r="AX3" s="25">
        <v>0</v>
      </c>
      <c r="AY3" s="25">
        <v>0</v>
      </c>
      <c r="AZ3" s="25">
        <v>115.41514927125533</v>
      </c>
      <c r="BA3" s="25">
        <v>77.861174682099445</v>
      </c>
      <c r="BB3" s="25">
        <v>15.647489412148282</v>
      </c>
      <c r="BC3" s="25">
        <v>21.906485177007593</v>
      </c>
      <c r="BD3" s="25">
        <v>0</v>
      </c>
      <c r="BE3" s="25">
        <v>76.371551624245939</v>
      </c>
      <c r="BF3" s="25">
        <v>26.274170386534049</v>
      </c>
      <c r="BG3" s="25">
        <v>1.4901660226239131</v>
      </c>
      <c r="BH3" s="25">
        <v>48.607215215087983</v>
      </c>
      <c r="BI3" s="25">
        <v>0</v>
      </c>
      <c r="BJ3" s="25">
        <v>238.86485986270677</v>
      </c>
      <c r="BK3" s="25">
        <v>323.39920595318279</v>
      </c>
      <c r="BL3" s="25">
        <v>0.6064229466607467</v>
      </c>
      <c r="BM3" s="25">
        <v>0.45151731433667969</v>
      </c>
    </row>
    <row r="4" spans="1:65" x14ac:dyDescent="0.35">
      <c r="A4" s="25" t="s">
        <v>10683</v>
      </c>
      <c r="B4" s="25" t="s">
        <v>10645</v>
      </c>
      <c r="C4" s="25" t="s">
        <v>10648</v>
      </c>
      <c r="D4" s="25" t="s">
        <v>10508</v>
      </c>
      <c r="E4" s="25" t="s">
        <v>10686</v>
      </c>
      <c r="F4" s="25">
        <v>1248470</v>
      </c>
      <c r="G4" s="25">
        <v>0.89712789275991622</v>
      </c>
      <c r="H4" s="25">
        <v>160</v>
      </c>
      <c r="I4" s="25">
        <v>394.23045540126782</v>
      </c>
      <c r="J4" s="42">
        <v>0.49834950493506613</v>
      </c>
      <c r="K4" s="25">
        <v>35</v>
      </c>
      <c r="L4" s="25">
        <v>695.89091089616034</v>
      </c>
      <c r="M4" s="25">
        <v>69.342545880892118</v>
      </c>
      <c r="N4" s="25">
        <v>443.23193736153604</v>
      </c>
      <c r="O4" s="25">
        <v>82.615995348534824</v>
      </c>
      <c r="P4" s="25">
        <v>171.61552786693488</v>
      </c>
      <c r="Q4" s="25">
        <v>189.00041414606639</v>
      </c>
      <c r="R4" s="25">
        <v>35.347747004582502</v>
      </c>
      <c r="S4" s="25">
        <v>74.070372788220055</v>
      </c>
      <c r="T4" s="25">
        <v>79.582294353263805</v>
      </c>
      <c r="U4" s="25">
        <v>0</v>
      </c>
      <c r="V4" s="25">
        <v>0</v>
      </c>
      <c r="W4" s="25">
        <v>0</v>
      </c>
      <c r="X4" s="25">
        <v>13456034.063165138</v>
      </c>
      <c r="Y4" s="25">
        <v>492.8690273295789</v>
      </c>
      <c r="Z4" s="25">
        <v>0</v>
      </c>
      <c r="AA4" s="25">
        <v>180.35</v>
      </c>
      <c r="AB4" s="25">
        <v>8.49</v>
      </c>
      <c r="AC4" s="25">
        <v>304.02902732957887</v>
      </c>
      <c r="AD4" s="25">
        <v>98.63857192831108</v>
      </c>
      <c r="AE4" s="25">
        <v>-15.755851177595657</v>
      </c>
      <c r="AF4" s="25">
        <v>0</v>
      </c>
      <c r="AG4" s="25">
        <v>0</v>
      </c>
      <c r="AH4" s="25">
        <v>0</v>
      </c>
      <c r="AI4" s="25">
        <v>101.46076874999999</v>
      </c>
      <c r="AJ4" s="25">
        <v>0</v>
      </c>
      <c r="AK4" s="25">
        <v>12.933654355906775</v>
      </c>
      <c r="AL4" s="25">
        <v>0</v>
      </c>
      <c r="AM4" s="25">
        <v>0</v>
      </c>
      <c r="AN4" s="25">
        <v>0.32443800776096016</v>
      </c>
      <c r="AO4" s="25">
        <v>394.23045540126782</v>
      </c>
      <c r="AP4" s="25">
        <v>0</v>
      </c>
      <c r="AQ4" s="25">
        <v>0</v>
      </c>
      <c r="AR4" s="25">
        <v>0</v>
      </c>
      <c r="AS4" s="25">
        <v>0</v>
      </c>
      <c r="AT4" s="25">
        <v>0</v>
      </c>
      <c r="AU4" s="25">
        <v>236.85500768081528</v>
      </c>
      <c r="AV4" s="25">
        <v>47.078158967205511</v>
      </c>
      <c r="AW4" s="25">
        <v>47.078158967205511</v>
      </c>
      <c r="AX4" s="25">
        <v>0</v>
      </c>
      <c r="AY4" s="25">
        <v>0</v>
      </c>
      <c r="AZ4" s="25">
        <v>115.41514927125533</v>
      </c>
      <c r="BA4" s="25">
        <v>77.861174682099445</v>
      </c>
      <c r="BB4" s="25">
        <v>15.647489412148282</v>
      </c>
      <c r="BC4" s="25">
        <v>21.906485177007593</v>
      </c>
      <c r="BD4" s="25">
        <v>0</v>
      </c>
      <c r="BE4" s="25">
        <v>74.36169944235445</v>
      </c>
      <c r="BF4" s="25">
        <v>25.568959094642295</v>
      </c>
      <c r="BG4" s="25">
        <v>1.4901660226239131</v>
      </c>
      <c r="BH4" s="25">
        <v>47.302574325088244</v>
      </c>
      <c r="BI4" s="25">
        <v>0</v>
      </c>
      <c r="BJ4" s="25">
        <v>236.85500768081528</v>
      </c>
      <c r="BK4" s="25">
        <v>335.49357960912636</v>
      </c>
      <c r="BL4" s="25">
        <v>0.64620327211905504</v>
      </c>
      <c r="BM4" s="25">
        <v>0.49834950493506613</v>
      </c>
    </row>
    <row r="5" spans="1:65" x14ac:dyDescent="0.35">
      <c r="A5" s="25" t="s">
        <v>10683</v>
      </c>
      <c r="B5" s="25" t="s">
        <v>10645</v>
      </c>
      <c r="C5" s="25" t="s">
        <v>10648</v>
      </c>
      <c r="D5" s="25" t="s">
        <v>10509</v>
      </c>
      <c r="E5" s="25" t="s">
        <v>10687</v>
      </c>
      <c r="F5" s="25">
        <v>1248470</v>
      </c>
      <c r="G5" s="25">
        <v>0.89712789275991622</v>
      </c>
      <c r="H5" s="25">
        <v>160</v>
      </c>
      <c r="I5" s="25">
        <v>366.83105781386143</v>
      </c>
      <c r="J5" s="42">
        <v>0.55522666399389908</v>
      </c>
      <c r="K5" s="25">
        <v>35</v>
      </c>
      <c r="L5" s="25">
        <v>476.24001577308701</v>
      </c>
      <c r="M5" s="25">
        <v>55.530760023158095</v>
      </c>
      <c r="N5" s="25">
        <v>443.23193736153604</v>
      </c>
      <c r="O5" s="25">
        <v>62.282951838043047</v>
      </c>
      <c r="P5" s="25">
        <v>178.87732912068196</v>
      </c>
      <c r="Q5" s="25">
        <v>202.07165640281113</v>
      </c>
      <c r="R5" s="25">
        <v>35.347747004582502</v>
      </c>
      <c r="S5" s="25">
        <v>87.141615044964766</v>
      </c>
      <c r="T5" s="25">
        <v>79.582294353263805</v>
      </c>
      <c r="U5" s="25">
        <v>0</v>
      </c>
      <c r="V5" s="25">
        <v>0</v>
      </c>
      <c r="W5" s="25">
        <v>0</v>
      </c>
      <c r="X5" s="25">
        <v>0</v>
      </c>
      <c r="Y5" s="25">
        <v>455.87015449713078</v>
      </c>
      <c r="Z5" s="25">
        <v>0</v>
      </c>
      <c r="AA5" s="25">
        <v>180.35</v>
      </c>
      <c r="AB5" s="25">
        <v>8.49</v>
      </c>
      <c r="AC5" s="25">
        <v>267.03015449713075</v>
      </c>
      <c r="AD5" s="25">
        <v>89.039096683269349</v>
      </c>
      <c r="AE5" s="25">
        <v>-12.42167206673065</v>
      </c>
      <c r="AF5" s="25">
        <v>0</v>
      </c>
      <c r="AG5" s="25">
        <v>0</v>
      </c>
      <c r="AH5" s="25">
        <v>0</v>
      </c>
      <c r="AI5" s="25">
        <v>101.46076874999999</v>
      </c>
      <c r="AJ5" s="25">
        <v>0</v>
      </c>
      <c r="AK5" s="25">
        <v>0</v>
      </c>
      <c r="AL5" s="25">
        <v>0</v>
      </c>
      <c r="AM5" s="25">
        <v>0</v>
      </c>
      <c r="AN5" s="25">
        <v>0.33344210451043305</v>
      </c>
      <c r="AO5" s="25">
        <v>366.83105781386143</v>
      </c>
      <c r="AP5" s="25">
        <v>0</v>
      </c>
      <c r="AQ5" s="25">
        <v>0</v>
      </c>
      <c r="AR5" s="25">
        <v>0</v>
      </c>
      <c r="AS5" s="25">
        <v>0</v>
      </c>
      <c r="AT5" s="25">
        <v>0</v>
      </c>
      <c r="AU5" s="25">
        <v>216.66544229320482</v>
      </c>
      <c r="AV5" s="25">
        <v>45.288949003325776</v>
      </c>
      <c r="AW5" s="25">
        <v>45.288949003325776</v>
      </c>
      <c r="AX5" s="25">
        <v>0</v>
      </c>
      <c r="AY5" s="25">
        <v>0</v>
      </c>
      <c r="AZ5" s="25">
        <v>102.76680479933334</v>
      </c>
      <c r="BA5" s="25">
        <v>77.861174682099445</v>
      </c>
      <c r="BB5" s="25">
        <v>10.377345882180787</v>
      </c>
      <c r="BC5" s="25">
        <v>14.528284235053102</v>
      </c>
      <c r="BD5" s="25">
        <v>0</v>
      </c>
      <c r="BE5" s="25">
        <v>68.609688490545707</v>
      </c>
      <c r="BF5" s="25">
        <v>23.5507096378673</v>
      </c>
      <c r="BG5" s="25">
        <v>1.4901660226239131</v>
      </c>
      <c r="BH5" s="25">
        <v>43.568812830054497</v>
      </c>
      <c r="BI5" s="25">
        <v>0</v>
      </c>
      <c r="BJ5" s="25">
        <v>216.66544229320482</v>
      </c>
      <c r="BK5" s="25">
        <v>305.70453897647417</v>
      </c>
      <c r="BL5" s="25">
        <v>0.76273926764151989</v>
      </c>
      <c r="BM5" s="25">
        <v>0.55522666399389908</v>
      </c>
    </row>
    <row r="6" spans="1:65" x14ac:dyDescent="0.35">
      <c r="A6" s="25" t="s">
        <v>10683</v>
      </c>
      <c r="B6" s="25" t="s">
        <v>10645</v>
      </c>
      <c r="C6" s="25" t="s">
        <v>10648</v>
      </c>
      <c r="D6" s="25" t="s">
        <v>10510</v>
      </c>
      <c r="E6" s="25" t="s">
        <v>10688</v>
      </c>
      <c r="F6" s="25">
        <v>1248470</v>
      </c>
      <c r="G6" s="25">
        <v>0.89712789275991622</v>
      </c>
      <c r="H6" s="25">
        <v>160</v>
      </c>
      <c r="I6" s="25">
        <v>453.18841373391143</v>
      </c>
      <c r="J6" s="42">
        <v>0.30633316469195904</v>
      </c>
      <c r="K6" s="25">
        <v>35</v>
      </c>
      <c r="L6" s="25">
        <v>738.27744465199044</v>
      </c>
      <c r="M6" s="25">
        <v>70.646438011384419</v>
      </c>
      <c r="N6" s="25">
        <v>443.23193736153604</v>
      </c>
      <c r="O6" s="25">
        <v>99.327169082876836</v>
      </c>
      <c r="P6" s="25">
        <v>155.05139632781257</v>
      </c>
      <c r="Q6" s="25">
        <v>188.85337195084671</v>
      </c>
      <c r="R6" s="25">
        <v>35.347747004582502</v>
      </c>
      <c r="S6" s="25">
        <v>0</v>
      </c>
      <c r="T6" s="25">
        <v>153.50562494626419</v>
      </c>
      <c r="U6" s="25">
        <v>0</v>
      </c>
      <c r="V6" s="25">
        <v>0</v>
      </c>
      <c r="W6" s="25">
        <v>0</v>
      </c>
      <c r="X6" s="25">
        <v>0</v>
      </c>
      <c r="Y6" s="25">
        <v>531.17140488126245</v>
      </c>
      <c r="Z6" s="25">
        <v>0</v>
      </c>
      <c r="AA6" s="25">
        <v>180.35</v>
      </c>
      <c r="AB6" s="25">
        <v>8.49</v>
      </c>
      <c r="AC6" s="25">
        <v>342.33140488126242</v>
      </c>
      <c r="AD6" s="25">
        <v>77.982991147351015</v>
      </c>
      <c r="AE6" s="25">
        <v>-23.477777602649009</v>
      </c>
      <c r="AF6" s="25">
        <v>0</v>
      </c>
      <c r="AG6" s="25">
        <v>0</v>
      </c>
      <c r="AH6" s="25">
        <v>0</v>
      </c>
      <c r="AI6" s="25">
        <v>101.46076874999999</v>
      </c>
      <c r="AJ6" s="25">
        <v>0</v>
      </c>
      <c r="AK6" s="25">
        <v>0</v>
      </c>
      <c r="AL6" s="25">
        <v>0</v>
      </c>
      <c r="AM6" s="25">
        <v>0</v>
      </c>
      <c r="AN6" s="25">
        <v>0.22779969945906484</v>
      </c>
      <c r="AO6" s="25">
        <v>453.18841373391143</v>
      </c>
      <c r="AP6" s="25">
        <v>0</v>
      </c>
      <c r="AQ6" s="25">
        <v>0</v>
      </c>
      <c r="AR6" s="25">
        <v>0</v>
      </c>
      <c r="AS6" s="25">
        <v>0</v>
      </c>
      <c r="AT6" s="25">
        <v>0</v>
      </c>
      <c r="AU6" s="25">
        <v>238.17505471474936</v>
      </c>
      <c r="AV6" s="25">
        <v>51.451015460767799</v>
      </c>
      <c r="AW6" s="25">
        <v>51.451015460767799</v>
      </c>
      <c r="AX6" s="25">
        <v>0</v>
      </c>
      <c r="AY6" s="25">
        <v>0</v>
      </c>
      <c r="AZ6" s="25">
        <v>105.79205869706684</v>
      </c>
      <c r="BA6" s="25">
        <v>77.861174682099445</v>
      </c>
      <c r="BB6" s="25">
        <v>11.637868339569744</v>
      </c>
      <c r="BC6" s="25">
        <v>16.293015675397641</v>
      </c>
      <c r="BD6" s="25">
        <v>0</v>
      </c>
      <c r="BE6" s="25">
        <v>80.931980556914738</v>
      </c>
      <c r="BF6" s="25">
        <v>27.874320889224851</v>
      </c>
      <c r="BG6" s="25">
        <v>1.4901660226239131</v>
      </c>
      <c r="BH6" s="25">
        <v>51.567493645065973</v>
      </c>
      <c r="BI6" s="25">
        <v>0</v>
      </c>
      <c r="BJ6" s="25">
        <v>238.17505471474936</v>
      </c>
      <c r="BK6" s="25">
        <v>316.15804586210038</v>
      </c>
      <c r="BL6" s="25">
        <v>0.40553288129959902</v>
      </c>
      <c r="BM6" s="25">
        <v>0.30633316469195904</v>
      </c>
    </row>
    <row r="7" spans="1:65" x14ac:dyDescent="0.35">
      <c r="A7" s="25" t="s">
        <v>10683</v>
      </c>
      <c r="B7" s="25" t="s">
        <v>10645</v>
      </c>
      <c r="C7" s="25" t="s">
        <v>10648</v>
      </c>
      <c r="D7" s="25" t="s">
        <v>10511</v>
      </c>
      <c r="E7" s="25" t="s">
        <v>10689</v>
      </c>
      <c r="F7" s="25">
        <v>1248470</v>
      </c>
      <c r="G7" s="25">
        <v>0.89712789275991622</v>
      </c>
      <c r="H7" s="25">
        <v>160</v>
      </c>
      <c r="I7" s="25">
        <v>519.75669809702356</v>
      </c>
      <c r="J7" s="42">
        <v>0.41485541586082336</v>
      </c>
      <c r="K7" s="25">
        <v>35</v>
      </c>
      <c r="L7" s="25">
        <v>1803.6175524142172</v>
      </c>
      <c r="M7" s="25">
        <v>116.86620492836735</v>
      </c>
      <c r="N7" s="25">
        <v>443.23193736153604</v>
      </c>
      <c r="O7" s="25">
        <v>323.91379067603714</v>
      </c>
      <c r="P7" s="25">
        <v>81.576838071390711</v>
      </c>
      <c r="Q7" s="25">
        <v>37.741308614108213</v>
      </c>
      <c r="R7" s="25">
        <v>37.741308614108213</v>
      </c>
      <c r="S7" s="25">
        <v>0</v>
      </c>
      <c r="T7" s="25">
        <v>0</v>
      </c>
      <c r="U7" s="25">
        <v>281039.5931100907</v>
      </c>
      <c r="V7" s="25">
        <v>0</v>
      </c>
      <c r="W7" s="25">
        <v>0</v>
      </c>
      <c r="X7" s="25">
        <v>0</v>
      </c>
      <c r="Y7" s="25">
        <v>833.90219102795209</v>
      </c>
      <c r="Z7" s="25">
        <v>0</v>
      </c>
      <c r="AA7" s="25">
        <v>180.35</v>
      </c>
      <c r="AB7" s="25">
        <v>8.49</v>
      </c>
      <c r="AC7" s="25">
        <v>645.06219102795205</v>
      </c>
      <c r="AD7" s="25">
        <v>314.14549293092853</v>
      </c>
      <c r="AE7" s="25">
        <v>37.813192259297516</v>
      </c>
      <c r="AF7" s="25">
        <v>0</v>
      </c>
      <c r="AG7" s="25">
        <v>0</v>
      </c>
      <c r="AH7" s="25">
        <v>27.40613431648617</v>
      </c>
      <c r="AI7" s="25">
        <v>123.00035822944254</v>
      </c>
      <c r="AJ7" s="25">
        <v>125.9258081257024</v>
      </c>
      <c r="AK7" s="25">
        <v>0</v>
      </c>
      <c r="AL7" s="25">
        <v>0</v>
      </c>
      <c r="AM7" s="25">
        <v>0</v>
      </c>
      <c r="AN7" s="25">
        <v>0.48700031919451914</v>
      </c>
      <c r="AO7" s="25">
        <v>519.75669809702356</v>
      </c>
      <c r="AP7" s="25">
        <v>65.219326575783683</v>
      </c>
      <c r="AQ7" s="25">
        <v>37.813192259297516</v>
      </c>
      <c r="AR7" s="25">
        <v>0</v>
      </c>
      <c r="AS7" s="25">
        <v>0</v>
      </c>
      <c r="AT7" s="25">
        <v>27.40613431648617</v>
      </c>
      <c r="AU7" s="25">
        <v>316.32125265672892</v>
      </c>
      <c r="AV7" s="25">
        <v>80.200660676119142</v>
      </c>
      <c r="AW7" s="25">
        <v>80.200660676119142</v>
      </c>
      <c r="AX7" s="25">
        <v>0</v>
      </c>
      <c r="AY7" s="25">
        <v>0</v>
      </c>
      <c r="AZ7" s="25">
        <v>124.47870003322916</v>
      </c>
      <c r="BA7" s="25">
        <v>83.718984207234925</v>
      </c>
      <c r="BB7" s="25">
        <v>16.983214927497595</v>
      </c>
      <c r="BC7" s="25">
        <v>23.776500898496632</v>
      </c>
      <c r="BD7" s="25">
        <v>0</v>
      </c>
      <c r="BE7" s="25">
        <v>111.64189194738057</v>
      </c>
      <c r="BF7" s="25">
        <v>38.610391136025527</v>
      </c>
      <c r="BG7" s="25">
        <v>1.6022772097078455</v>
      </c>
      <c r="BH7" s="25">
        <v>71.429223601647209</v>
      </c>
      <c r="BI7" s="25">
        <v>0</v>
      </c>
      <c r="BJ7" s="25">
        <v>381.54057923251258</v>
      </c>
      <c r="BK7" s="25">
        <v>695.68607216344117</v>
      </c>
      <c r="BL7" s="25">
        <v>0.33426836068608712</v>
      </c>
      <c r="BM7" s="25">
        <v>0.41485541586082336</v>
      </c>
    </row>
    <row r="8" spans="1:65" x14ac:dyDescent="0.35">
      <c r="A8" s="25" t="s">
        <v>10683</v>
      </c>
      <c r="B8" s="25" t="s">
        <v>10645</v>
      </c>
      <c r="C8" s="25" t="s">
        <v>10648</v>
      </c>
      <c r="D8" s="25" t="s">
        <v>10512</v>
      </c>
      <c r="E8" s="25" t="s">
        <v>10690</v>
      </c>
      <c r="F8" s="25">
        <v>1248470</v>
      </c>
      <c r="G8" s="25">
        <v>0.89712789275991622</v>
      </c>
      <c r="H8" s="25">
        <v>160</v>
      </c>
      <c r="I8" s="25">
        <v>1379.2516103417063</v>
      </c>
      <c r="J8" s="42">
        <v>-0.37010126660435877</v>
      </c>
      <c r="K8" s="25">
        <v>35</v>
      </c>
      <c r="L8" s="25">
        <v>810.0696381797818</v>
      </c>
      <c r="M8" s="25">
        <v>79.721078656210906</v>
      </c>
      <c r="N8" s="25">
        <v>443.23193736153604</v>
      </c>
      <c r="O8" s="25">
        <v>323.91379067603714</v>
      </c>
      <c r="P8" s="25">
        <v>81.576838071390711</v>
      </c>
      <c r="Q8" s="25">
        <v>37.741308614108213</v>
      </c>
      <c r="R8" s="25">
        <v>37.741308614108213</v>
      </c>
      <c r="S8" s="25">
        <v>0</v>
      </c>
      <c r="T8" s="25">
        <v>0</v>
      </c>
      <c r="U8" s="25">
        <v>281039.5931100907</v>
      </c>
      <c r="V8" s="25">
        <v>0</v>
      </c>
      <c r="W8" s="25">
        <v>0</v>
      </c>
      <c r="X8" s="25">
        <v>0</v>
      </c>
      <c r="Y8" s="25">
        <v>1722.9672691438473</v>
      </c>
      <c r="Z8" s="25">
        <v>0</v>
      </c>
      <c r="AA8" s="25">
        <v>180.35</v>
      </c>
      <c r="AB8" s="25">
        <v>8.49</v>
      </c>
      <c r="AC8" s="25">
        <v>1534.1272691438473</v>
      </c>
      <c r="AD8" s="25">
        <v>343.71565880214098</v>
      </c>
      <c r="AE8" s="25">
        <v>42.451863367119451</v>
      </c>
      <c r="AF8" s="25">
        <v>0</v>
      </c>
      <c r="AG8" s="25">
        <v>0</v>
      </c>
      <c r="AH8" s="25">
        <v>30.600104053109369</v>
      </c>
      <c r="AI8" s="25">
        <v>123.00035822944254</v>
      </c>
      <c r="AJ8" s="25">
        <v>147.66333315246979</v>
      </c>
      <c r="AK8" s="25">
        <v>0</v>
      </c>
      <c r="AL8" s="25">
        <v>0</v>
      </c>
      <c r="AM8" s="25">
        <v>0</v>
      </c>
      <c r="AN8" s="25">
        <v>0.22404637849502465</v>
      </c>
      <c r="AO8" s="25">
        <v>1379.2516103417063</v>
      </c>
      <c r="AP8" s="25">
        <v>73.05196742022882</v>
      </c>
      <c r="AQ8" s="25">
        <v>42.451863367119451</v>
      </c>
      <c r="AR8" s="25">
        <v>0</v>
      </c>
      <c r="AS8" s="25">
        <v>0</v>
      </c>
      <c r="AT8" s="25">
        <v>30.600104053109369</v>
      </c>
      <c r="AU8" s="25">
        <v>441.89687496791055</v>
      </c>
      <c r="AV8" s="25">
        <v>80.200660676119142</v>
      </c>
      <c r="AW8" s="25">
        <v>80.200660676119142</v>
      </c>
      <c r="AX8" s="25">
        <v>0</v>
      </c>
      <c r="AY8" s="25">
        <v>0</v>
      </c>
      <c r="AZ8" s="25">
        <v>124.47870003322916</v>
      </c>
      <c r="BA8" s="25">
        <v>83.718984207234925</v>
      </c>
      <c r="BB8" s="25">
        <v>16.983214927497595</v>
      </c>
      <c r="BC8" s="25">
        <v>23.776500898496632</v>
      </c>
      <c r="BD8" s="25">
        <v>0</v>
      </c>
      <c r="BE8" s="25">
        <v>237.21751425856223</v>
      </c>
      <c r="BF8" s="25">
        <v>82.672012999598024</v>
      </c>
      <c r="BG8" s="25">
        <v>1.6022772097078455</v>
      </c>
      <c r="BH8" s="25">
        <v>152.94322404925634</v>
      </c>
      <c r="BI8" s="25">
        <v>0</v>
      </c>
      <c r="BJ8" s="25">
        <v>514.94884238813938</v>
      </c>
      <c r="BK8" s="25">
        <v>858.66450119028036</v>
      </c>
      <c r="BL8" s="25">
        <v>-0.33273821424114419</v>
      </c>
      <c r="BM8" s="25">
        <v>-0.37010126660435877</v>
      </c>
    </row>
    <row r="9" spans="1:65" x14ac:dyDescent="0.35">
      <c r="A9" s="25" t="s">
        <v>10683</v>
      </c>
      <c r="B9" s="25" t="s">
        <v>10645</v>
      </c>
      <c r="C9" s="25" t="s">
        <v>10691</v>
      </c>
      <c r="D9" s="25" t="s">
        <v>9780</v>
      </c>
      <c r="E9" s="25" t="s">
        <v>10692</v>
      </c>
      <c r="F9" s="25">
        <v>1248470</v>
      </c>
      <c r="G9" s="25">
        <v>0.89712789275991622</v>
      </c>
      <c r="H9" s="25">
        <v>160</v>
      </c>
      <c r="I9" s="40">
        <v>350.76155427616078</v>
      </c>
      <c r="J9" s="43">
        <v>0.76878673865263014</v>
      </c>
      <c r="K9" s="25">
        <v>35</v>
      </c>
      <c r="L9" s="25">
        <v>695.89091089616034</v>
      </c>
      <c r="M9" s="25">
        <v>69.342545880892118</v>
      </c>
      <c r="N9" s="25">
        <v>443.23193736153604</v>
      </c>
      <c r="O9" s="25">
        <v>82.615995348534824</v>
      </c>
      <c r="P9" s="25">
        <v>171.61552786693488</v>
      </c>
      <c r="Q9" s="25">
        <v>189.00041414606639</v>
      </c>
      <c r="R9" s="25">
        <v>35.347747004582502</v>
      </c>
      <c r="S9" s="25">
        <v>74.070372788220055</v>
      </c>
      <c r="T9" s="25">
        <v>79.582294353263805</v>
      </c>
      <c r="U9" s="25">
        <v>0</v>
      </c>
      <c r="V9" s="25">
        <v>53824.136252660552</v>
      </c>
      <c r="W9" s="25">
        <v>0</v>
      </c>
      <c r="X9" s="25">
        <v>0</v>
      </c>
      <c r="Y9" s="25">
        <v>492.8690273295789</v>
      </c>
      <c r="Z9" s="25">
        <v>0</v>
      </c>
      <c r="AA9" s="25">
        <v>180.35</v>
      </c>
      <c r="AB9" s="25">
        <v>8.49</v>
      </c>
      <c r="AC9" s="25">
        <v>304.02902732957887</v>
      </c>
      <c r="AD9" s="25">
        <v>142.10747305341812</v>
      </c>
      <c r="AE9" s="25">
        <v>14.018120234230249</v>
      </c>
      <c r="AF9" s="25">
        <v>0</v>
      </c>
      <c r="AG9" s="25">
        <v>0</v>
      </c>
      <c r="AH9" s="25">
        <v>23.267695211659053</v>
      </c>
      <c r="AI9" s="25">
        <v>101.46076874999999</v>
      </c>
      <c r="AJ9" s="25">
        <v>3.3608888575288267</v>
      </c>
      <c r="AK9" s="25">
        <v>0</v>
      </c>
      <c r="AL9" s="25">
        <v>0</v>
      </c>
      <c r="AM9" s="25">
        <v>0</v>
      </c>
      <c r="AN9" s="25">
        <v>0.46741416206738801</v>
      </c>
      <c r="AO9" s="25">
        <v>350.76155427616078</v>
      </c>
      <c r="AP9" s="25">
        <v>37.285815445889298</v>
      </c>
      <c r="AQ9" s="25">
        <v>14.018120234230249</v>
      </c>
      <c r="AR9" s="25">
        <v>0</v>
      </c>
      <c r="AS9" s="25">
        <v>0</v>
      </c>
      <c r="AT9" s="25">
        <v>23.267695211659053</v>
      </c>
      <c r="AU9" s="25">
        <v>229.29657018696867</v>
      </c>
      <c r="AV9" s="25">
        <v>47.078158967205511</v>
      </c>
      <c r="AW9" s="25">
        <v>47.078158967205511</v>
      </c>
      <c r="AX9" s="25">
        <v>0</v>
      </c>
      <c r="AY9" s="25">
        <v>0</v>
      </c>
      <c r="AZ9" s="25">
        <v>115.41514927125533</v>
      </c>
      <c r="BA9" s="25">
        <v>77.861174682099445</v>
      </c>
      <c r="BB9" s="25">
        <v>15.647489412148282</v>
      </c>
      <c r="BC9" s="25">
        <v>21.906485177007593</v>
      </c>
      <c r="BD9" s="25">
        <v>0</v>
      </c>
      <c r="BE9" s="25">
        <v>66.803261948507838</v>
      </c>
      <c r="BF9" s="25">
        <v>22.916875763468045</v>
      </c>
      <c r="BG9" s="25">
        <v>1.4901660226239131</v>
      </c>
      <c r="BH9" s="25">
        <v>42.396220162415879</v>
      </c>
      <c r="BI9" s="25">
        <v>0</v>
      </c>
      <c r="BJ9" s="25">
        <v>266.58238563285795</v>
      </c>
      <c r="BK9" s="25">
        <v>408.68985868627607</v>
      </c>
      <c r="BL9" s="25">
        <v>0.88695751759378783</v>
      </c>
      <c r="BM9" s="25">
        <v>0.76878673865263014</v>
      </c>
    </row>
    <row r="10" spans="1:65" x14ac:dyDescent="0.35">
      <c r="A10" s="25" t="s">
        <v>10683</v>
      </c>
      <c r="B10" s="25" t="s">
        <v>10693</v>
      </c>
      <c r="C10" s="25" t="s">
        <v>9780</v>
      </c>
      <c r="D10" s="25" t="s">
        <v>9780</v>
      </c>
      <c r="E10" s="25" t="s">
        <v>10191</v>
      </c>
      <c r="F10" s="25">
        <f>F9</f>
        <v>1248470</v>
      </c>
      <c r="G10" s="25">
        <f>G9</f>
        <v>0.89712789275991622</v>
      </c>
      <c r="H10" s="25">
        <f>(H9*N9)/(N9)</f>
        <v>160</v>
      </c>
      <c r="I10" s="25">
        <f>(I9*N9)/(N9)</f>
        <v>350.76155427616078</v>
      </c>
      <c r="J10" s="42">
        <f>(J9*N9)/(N9)</f>
        <v>0.76878673865263014</v>
      </c>
      <c r="K10" s="25">
        <f t="shared" ref="K10:W10" si="0">K9</f>
        <v>35</v>
      </c>
      <c r="L10" s="25">
        <f t="shared" si="0"/>
        <v>695.89091089616034</v>
      </c>
      <c r="M10" s="25">
        <f t="shared" si="0"/>
        <v>69.342545880892118</v>
      </c>
      <c r="N10" s="25">
        <f t="shared" si="0"/>
        <v>443.23193736153604</v>
      </c>
      <c r="O10" s="25">
        <f t="shared" si="0"/>
        <v>82.615995348534824</v>
      </c>
      <c r="P10" s="25">
        <f t="shared" si="0"/>
        <v>171.61552786693488</v>
      </c>
      <c r="Q10" s="25">
        <f t="shared" si="0"/>
        <v>189.00041414606639</v>
      </c>
      <c r="R10" s="25">
        <f t="shared" si="0"/>
        <v>35.347747004582502</v>
      </c>
      <c r="S10" s="25">
        <f t="shared" si="0"/>
        <v>74.070372788220055</v>
      </c>
      <c r="T10" s="25">
        <f t="shared" si="0"/>
        <v>79.582294353263805</v>
      </c>
      <c r="U10" s="25">
        <f t="shared" si="0"/>
        <v>0</v>
      </c>
      <c r="V10" s="25">
        <f t="shared" si="0"/>
        <v>53824.136252660552</v>
      </c>
      <c r="W10" s="25">
        <f t="shared" si="0"/>
        <v>0</v>
      </c>
      <c r="X10" s="25">
        <f>(X9*N9)/(N9)</f>
        <v>0</v>
      </c>
      <c r="Y10" s="25">
        <f>(Y9*N9)/(N9)</f>
        <v>492.8690273295789</v>
      </c>
      <c r="Z10" s="25">
        <f>(Z9*N9)/(N9)</f>
        <v>0</v>
      </c>
      <c r="AA10" s="25">
        <f>(AA9*N9)/(N9)</f>
        <v>180.35</v>
      </c>
      <c r="AB10" s="25">
        <f>(AB9*N9)/(N9)</f>
        <v>8.49</v>
      </c>
      <c r="AC10" s="25">
        <f>(AC9*N9)/(N9)</f>
        <v>304.02902732957887</v>
      </c>
      <c r="AD10" s="25">
        <f>(AD9*N9)/(N9)</f>
        <v>142.10747305341812</v>
      </c>
      <c r="AE10" s="25">
        <f>(AE9*N9)/(N9)</f>
        <v>14.018120234230249</v>
      </c>
      <c r="AF10" s="25">
        <f>(AF9*N9)/(N9)</f>
        <v>0</v>
      </c>
      <c r="AG10" s="25">
        <f>(AG9*N9)/(N9)</f>
        <v>0</v>
      </c>
      <c r="AH10" s="25">
        <f>(AH9*N9)/(N9)</f>
        <v>23.267695211659053</v>
      </c>
      <c r="AI10" s="25">
        <f>(AI9*N9)/(N9)</f>
        <v>101.46076874999999</v>
      </c>
      <c r="AJ10" s="25">
        <f>(AJ9*N9)/(N9)</f>
        <v>3.3608888575288267</v>
      </c>
      <c r="AK10" s="25">
        <f>(AK9*N9)/(N9)</f>
        <v>0</v>
      </c>
      <c r="AL10" s="25">
        <f>(AL9*N9)/(N9)</f>
        <v>0</v>
      </c>
      <c r="AM10" s="25">
        <f>(AM9*N9)/(N9)</f>
        <v>0</v>
      </c>
      <c r="AN10" s="25">
        <f>(AN9*N9)/(N9)</f>
        <v>0.46741416206738801</v>
      </c>
      <c r="AO10" s="25">
        <f>(AO9*N9)/(N9)</f>
        <v>350.76155427616078</v>
      </c>
      <c r="AP10" s="25">
        <f>(AP9*N9)/(N9)</f>
        <v>37.285815445889298</v>
      </c>
      <c r="AQ10" s="25">
        <f>(AQ9*N9)/(N9)</f>
        <v>14.018120234230249</v>
      </c>
      <c r="AR10" s="25">
        <f>(AR9*N9)/(N9)</f>
        <v>0</v>
      </c>
      <c r="AS10" s="25">
        <f>(AS9*N9)/(N9)</f>
        <v>0</v>
      </c>
      <c r="AT10" s="25">
        <f>(AT9*N9)/(N9)</f>
        <v>23.267695211659053</v>
      </c>
      <c r="AU10" s="25">
        <f>(AU9*N9)/(N9)</f>
        <v>229.29657018696867</v>
      </c>
      <c r="AV10" s="25">
        <f>(AV9*N9)/(N9)</f>
        <v>47.078158967205511</v>
      </c>
      <c r="AW10" s="25">
        <f>(AW9*N9)/(N9)</f>
        <v>47.078158967205511</v>
      </c>
      <c r="AX10" s="25">
        <f>(AX9*N9)/(N9)</f>
        <v>0</v>
      </c>
      <c r="AY10" s="25">
        <f>(AY9*N9)/(N9)</f>
        <v>0</v>
      </c>
      <c r="AZ10" s="25">
        <f>(AZ9*N9)/(N9)</f>
        <v>115.41514927125533</v>
      </c>
      <c r="BA10" s="25">
        <f>(BA9*N9)/(N9)</f>
        <v>77.861174682099445</v>
      </c>
      <c r="BB10" s="25">
        <f>(BB9*N9)/(N9)</f>
        <v>15.647489412148282</v>
      </c>
      <c r="BC10" s="25">
        <f>(BC9*N9)/(N9)</f>
        <v>21.906485177007593</v>
      </c>
      <c r="BD10" s="25">
        <f>(BD9*N9)/(N9)</f>
        <v>0</v>
      </c>
      <c r="BE10" s="25">
        <f>(BE9*N9)/(N9)</f>
        <v>66.803261948507838</v>
      </c>
      <c r="BF10" s="25">
        <f>(BF9*N9)/(N9)</f>
        <v>22.916875763468045</v>
      </c>
      <c r="BG10" s="25">
        <f>(BG9*N9)/(N9)</f>
        <v>1.4901660226239131</v>
      </c>
      <c r="BH10" s="25">
        <f>(BH9*N9)/(N9)</f>
        <v>42.396220162415879</v>
      </c>
      <c r="BI10" s="25">
        <f>(BI9*N9)/(N9)</f>
        <v>0</v>
      </c>
      <c r="BJ10" s="25">
        <f>(BJ9*N9)/(N9)</f>
        <v>266.58238563285795</v>
      </c>
      <c r="BK10" s="25">
        <f>(BK9*N9)/(N9)</f>
        <v>408.68985868627607</v>
      </c>
      <c r="BL10" s="25">
        <f>(BL9*N9)/(N9)</f>
        <v>0.88695751759378783</v>
      </c>
      <c r="BM10" s="25">
        <f>(BM9*N9)/(N9)</f>
        <v>0.76878673865263014</v>
      </c>
    </row>
    <row r="11" spans="1:65" x14ac:dyDescent="0.35">
      <c r="A11" s="25" t="s">
        <v>10694</v>
      </c>
      <c r="B11" s="25" t="s">
        <v>10645</v>
      </c>
      <c r="C11" s="25" t="s">
        <v>10648</v>
      </c>
      <c r="D11" s="25" t="s">
        <v>10506</v>
      </c>
      <c r="E11" s="25" t="s">
        <v>10695</v>
      </c>
      <c r="F11" s="25">
        <v>1248470</v>
      </c>
      <c r="G11" s="25">
        <v>0.89712789275991622</v>
      </c>
      <c r="H11" s="25">
        <v>160</v>
      </c>
      <c r="I11" s="25">
        <v>331.40408922616081</v>
      </c>
      <c r="J11" s="42">
        <v>0.8721023843778275</v>
      </c>
      <c r="K11" s="25">
        <v>35</v>
      </c>
      <c r="L11" s="25">
        <v>695.89091089616034</v>
      </c>
      <c r="M11" s="25">
        <v>69.342545880892118</v>
      </c>
      <c r="N11" s="25">
        <v>443.23193736153604</v>
      </c>
      <c r="O11" s="25">
        <v>82.615995348534824</v>
      </c>
      <c r="P11" s="25">
        <v>171.61552786693488</v>
      </c>
      <c r="Q11" s="25">
        <v>189.00041414606639</v>
      </c>
      <c r="R11" s="25">
        <v>35.347747004582502</v>
      </c>
      <c r="S11" s="25">
        <v>74.070372788220055</v>
      </c>
      <c r="T11" s="25">
        <v>79.582294353263805</v>
      </c>
      <c r="U11" s="25">
        <v>0</v>
      </c>
      <c r="V11" s="25">
        <v>53824.136252660552</v>
      </c>
      <c r="W11" s="25">
        <v>0</v>
      </c>
      <c r="X11" s="25">
        <v>0</v>
      </c>
      <c r="Y11" s="25">
        <v>492.8690273295789</v>
      </c>
      <c r="Z11" s="25">
        <v>0</v>
      </c>
      <c r="AA11" s="25">
        <v>180.35</v>
      </c>
      <c r="AB11" s="25">
        <v>8.49</v>
      </c>
      <c r="AC11" s="25">
        <v>304.02902732957887</v>
      </c>
      <c r="AD11" s="25">
        <v>161.46493810341809</v>
      </c>
      <c r="AE11" s="25">
        <v>14.018120234230249</v>
      </c>
      <c r="AF11" s="25">
        <v>0</v>
      </c>
      <c r="AG11" s="25">
        <v>0</v>
      </c>
      <c r="AH11" s="25">
        <v>23.267695211659053</v>
      </c>
      <c r="AI11" s="25">
        <v>101.46076874999999</v>
      </c>
      <c r="AJ11" s="25">
        <v>3.3608888575288267</v>
      </c>
      <c r="AK11" s="25">
        <v>0</v>
      </c>
      <c r="AL11" s="25">
        <v>0</v>
      </c>
      <c r="AM11" s="25">
        <v>19.357465049999998</v>
      </c>
      <c r="AN11" s="25">
        <v>0.53108395445538836</v>
      </c>
      <c r="AO11" s="25">
        <v>331.40408922616081</v>
      </c>
      <c r="AP11" s="25">
        <v>37.285815445889298</v>
      </c>
      <c r="AQ11" s="25">
        <v>14.018120234230249</v>
      </c>
      <c r="AR11" s="25">
        <v>0</v>
      </c>
      <c r="AS11" s="25">
        <v>0</v>
      </c>
      <c r="AT11" s="25">
        <v>23.267695211659053</v>
      </c>
      <c r="AU11" s="25">
        <v>229.29657018696867</v>
      </c>
      <c r="AV11" s="25">
        <v>47.078158967205511</v>
      </c>
      <c r="AW11" s="25">
        <v>47.078158967205511</v>
      </c>
      <c r="AX11" s="25">
        <v>0</v>
      </c>
      <c r="AY11" s="25">
        <v>0</v>
      </c>
      <c r="AZ11" s="25">
        <v>115.41514927125533</v>
      </c>
      <c r="BA11" s="25">
        <v>77.861174682099445</v>
      </c>
      <c r="BB11" s="25">
        <v>15.647489412148282</v>
      </c>
      <c r="BC11" s="25">
        <v>21.906485177007593</v>
      </c>
      <c r="BD11" s="25">
        <v>0</v>
      </c>
      <c r="BE11" s="25">
        <v>66.803261948507853</v>
      </c>
      <c r="BF11" s="25">
        <v>22.916875763468049</v>
      </c>
      <c r="BG11" s="25">
        <v>1.4901660226239131</v>
      </c>
      <c r="BH11" s="25">
        <v>42.396220162415887</v>
      </c>
      <c r="BI11" s="25">
        <v>0</v>
      </c>
      <c r="BJ11" s="25">
        <v>266.58238563285795</v>
      </c>
      <c r="BK11" s="25">
        <v>428.04732373627604</v>
      </c>
      <c r="BL11" s="25">
        <v>0.95062730998178813</v>
      </c>
      <c r="BM11" s="25">
        <v>0.8721023843778275</v>
      </c>
    </row>
    <row r="12" spans="1:65" x14ac:dyDescent="0.35">
      <c r="A12" s="25" t="s">
        <v>10694</v>
      </c>
      <c r="B12" s="25" t="s">
        <v>10645</v>
      </c>
      <c r="C12" s="25" t="s">
        <v>10648</v>
      </c>
      <c r="D12" s="25" t="s">
        <v>10507</v>
      </c>
      <c r="E12" s="25" t="s">
        <v>10696</v>
      </c>
      <c r="F12" s="25">
        <v>1248470</v>
      </c>
      <c r="G12" s="25">
        <v>0.89712789275991622</v>
      </c>
      <c r="H12" s="25">
        <v>160</v>
      </c>
      <c r="I12" s="25">
        <v>354.05790537842836</v>
      </c>
      <c r="J12" s="42">
        <v>0.66650599612225425</v>
      </c>
      <c r="K12" s="25">
        <v>35</v>
      </c>
      <c r="L12" s="25">
        <v>695.89091089616034</v>
      </c>
      <c r="M12" s="25">
        <v>69.342545880892118</v>
      </c>
      <c r="N12" s="25">
        <v>443.23193736153604</v>
      </c>
      <c r="O12" s="25">
        <v>82.615995348534824</v>
      </c>
      <c r="P12" s="25">
        <v>171.61552786693488</v>
      </c>
      <c r="Q12" s="25">
        <v>189.00041414606639</v>
      </c>
      <c r="R12" s="25">
        <v>35.347747004582502</v>
      </c>
      <c r="S12" s="25">
        <v>74.070372788220055</v>
      </c>
      <c r="T12" s="25">
        <v>79.582294353263805</v>
      </c>
      <c r="U12" s="25">
        <v>0</v>
      </c>
      <c r="V12" s="25">
        <v>0</v>
      </c>
      <c r="W12" s="25">
        <v>13456.034063165138</v>
      </c>
      <c r="X12" s="25">
        <v>0</v>
      </c>
      <c r="Y12" s="25">
        <v>492.8690273295789</v>
      </c>
      <c r="Z12" s="25">
        <v>0</v>
      </c>
      <c r="AA12" s="25">
        <v>180.35</v>
      </c>
      <c r="AB12" s="25">
        <v>8.49</v>
      </c>
      <c r="AC12" s="25">
        <v>304.02902732957887</v>
      </c>
      <c r="AD12" s="25">
        <v>138.81112195115054</v>
      </c>
      <c r="AE12" s="25">
        <v>-15.755851177595657</v>
      </c>
      <c r="AF12" s="25">
        <v>1.5069466239104992</v>
      </c>
      <c r="AG12" s="25">
        <v>3.0922491176947924</v>
      </c>
      <c r="AH12" s="25">
        <v>0</v>
      </c>
      <c r="AI12" s="25">
        <v>101.46076874999999</v>
      </c>
      <c r="AJ12" s="25">
        <v>0</v>
      </c>
      <c r="AK12" s="25">
        <v>29.149543587140968</v>
      </c>
      <c r="AL12" s="25">
        <v>0</v>
      </c>
      <c r="AM12" s="25">
        <v>19.357465049999998</v>
      </c>
      <c r="AN12" s="25">
        <v>0.45657193712847055</v>
      </c>
      <c r="AO12" s="25">
        <v>354.05790537842836</v>
      </c>
      <c r="AP12" s="25">
        <v>0</v>
      </c>
      <c r="AQ12" s="25">
        <v>0</v>
      </c>
      <c r="AR12" s="25">
        <v>0</v>
      </c>
      <c r="AS12" s="25">
        <v>0</v>
      </c>
      <c r="AT12" s="25">
        <v>0</v>
      </c>
      <c r="AU12" s="25">
        <v>236.19962228763654</v>
      </c>
      <c r="AV12" s="25">
        <v>47.078158967205511</v>
      </c>
      <c r="AW12" s="25">
        <v>47.078158967205511</v>
      </c>
      <c r="AX12" s="25">
        <v>0</v>
      </c>
      <c r="AY12" s="25">
        <v>0</v>
      </c>
      <c r="AZ12" s="25">
        <v>115.41514927125533</v>
      </c>
      <c r="BA12" s="25">
        <v>77.861174682099445</v>
      </c>
      <c r="BB12" s="25">
        <v>15.647489412148282</v>
      </c>
      <c r="BC12" s="25">
        <v>21.906485177007593</v>
      </c>
      <c r="BD12" s="25">
        <v>0</v>
      </c>
      <c r="BE12" s="25">
        <v>73.706314049175717</v>
      </c>
      <c r="BF12" s="25">
        <v>25.338999307562034</v>
      </c>
      <c r="BG12" s="25">
        <v>1.4901660226239131</v>
      </c>
      <c r="BH12" s="25">
        <v>46.877148718989766</v>
      </c>
      <c r="BI12" s="25">
        <v>0</v>
      </c>
      <c r="BJ12" s="25">
        <v>236.19962228763654</v>
      </c>
      <c r="BK12" s="25">
        <v>375.01074423878708</v>
      </c>
      <c r="BL12" s="25">
        <v>0.77618153431578485</v>
      </c>
      <c r="BM12" s="25">
        <v>0.66650599612225425</v>
      </c>
    </row>
    <row r="13" spans="1:65" x14ac:dyDescent="0.35">
      <c r="A13" s="25" t="s">
        <v>10694</v>
      </c>
      <c r="B13" s="25" t="s">
        <v>10645</v>
      </c>
      <c r="C13" s="25" t="s">
        <v>10648</v>
      </c>
      <c r="D13" s="25" t="s">
        <v>10508</v>
      </c>
      <c r="E13" s="25" t="s">
        <v>10697</v>
      </c>
      <c r="F13" s="25">
        <v>1248470</v>
      </c>
      <c r="G13" s="25">
        <v>0.89712789275991622</v>
      </c>
      <c r="H13" s="25">
        <v>160</v>
      </c>
      <c r="I13" s="25">
        <v>358.65710112003364</v>
      </c>
      <c r="J13" s="42">
        <v>0.6469630904732161</v>
      </c>
      <c r="K13" s="25">
        <v>35</v>
      </c>
      <c r="L13" s="25">
        <v>695.89091089616034</v>
      </c>
      <c r="M13" s="25">
        <v>69.342545880892118</v>
      </c>
      <c r="N13" s="25">
        <v>443.23193736153604</v>
      </c>
      <c r="O13" s="25">
        <v>82.615995348534824</v>
      </c>
      <c r="P13" s="25">
        <v>171.61552786693488</v>
      </c>
      <c r="Q13" s="25">
        <v>189.00041414606639</v>
      </c>
      <c r="R13" s="25">
        <v>35.347747004582502</v>
      </c>
      <c r="S13" s="25">
        <v>74.070372788220055</v>
      </c>
      <c r="T13" s="25">
        <v>79.582294353263805</v>
      </c>
      <c r="U13" s="25">
        <v>0</v>
      </c>
      <c r="V13" s="25">
        <v>0</v>
      </c>
      <c r="W13" s="25">
        <v>0</v>
      </c>
      <c r="X13" s="25">
        <v>13456034.063165138</v>
      </c>
      <c r="Y13" s="25">
        <v>492.8690273295789</v>
      </c>
      <c r="Z13" s="25">
        <v>0</v>
      </c>
      <c r="AA13" s="25">
        <v>180.35</v>
      </c>
      <c r="AB13" s="25">
        <v>8.49</v>
      </c>
      <c r="AC13" s="25">
        <v>304.02902732957887</v>
      </c>
      <c r="AD13" s="25">
        <v>134.21192620954525</v>
      </c>
      <c r="AE13" s="25">
        <v>-15.755851177595657</v>
      </c>
      <c r="AF13" s="25">
        <v>0</v>
      </c>
      <c r="AG13" s="25">
        <v>0</v>
      </c>
      <c r="AH13" s="25">
        <v>0</v>
      </c>
      <c r="AI13" s="25">
        <v>101.46076874999999</v>
      </c>
      <c r="AJ13" s="25">
        <v>0</v>
      </c>
      <c r="AK13" s="25">
        <v>29.149543587140968</v>
      </c>
      <c r="AL13" s="25">
        <v>0</v>
      </c>
      <c r="AM13" s="25">
        <v>19.357465049999998</v>
      </c>
      <c r="AN13" s="25">
        <v>0.44144444821071144</v>
      </c>
      <c r="AO13" s="25">
        <v>358.65710112003364</v>
      </c>
      <c r="AP13" s="25">
        <v>0</v>
      </c>
      <c r="AQ13" s="25">
        <v>0</v>
      </c>
      <c r="AR13" s="25">
        <v>0</v>
      </c>
      <c r="AS13" s="25">
        <v>0</v>
      </c>
      <c r="AT13" s="25">
        <v>0</v>
      </c>
      <c r="AU13" s="25">
        <v>236.85500768081528</v>
      </c>
      <c r="AV13" s="25">
        <v>47.078158967205511</v>
      </c>
      <c r="AW13" s="25">
        <v>47.078158967205511</v>
      </c>
      <c r="AX13" s="25">
        <v>0</v>
      </c>
      <c r="AY13" s="25">
        <v>0</v>
      </c>
      <c r="AZ13" s="25">
        <v>115.41514927125533</v>
      </c>
      <c r="BA13" s="25">
        <v>77.861174682099445</v>
      </c>
      <c r="BB13" s="25">
        <v>15.647489412148282</v>
      </c>
      <c r="BC13" s="25">
        <v>21.906485177007593</v>
      </c>
      <c r="BD13" s="25">
        <v>0</v>
      </c>
      <c r="BE13" s="25">
        <v>74.361699442354464</v>
      </c>
      <c r="BF13" s="25">
        <v>25.568959094642299</v>
      </c>
      <c r="BG13" s="25">
        <v>1.4901660226239131</v>
      </c>
      <c r="BH13" s="25">
        <v>47.302574325088251</v>
      </c>
      <c r="BI13" s="25">
        <v>0</v>
      </c>
      <c r="BJ13" s="25">
        <v>236.85500768081528</v>
      </c>
      <c r="BK13" s="25">
        <v>371.06693389036053</v>
      </c>
      <c r="BL13" s="25">
        <v>0.76320971256880654</v>
      </c>
      <c r="BM13" s="25">
        <v>0.6469630904732161</v>
      </c>
    </row>
    <row r="14" spans="1:65" x14ac:dyDescent="0.35">
      <c r="A14" s="25" t="s">
        <v>10694</v>
      </c>
      <c r="B14" s="25" t="s">
        <v>10645</v>
      </c>
      <c r="C14" s="25" t="s">
        <v>10648</v>
      </c>
      <c r="D14" s="25" t="s">
        <v>10509</v>
      </c>
      <c r="E14" s="25" t="s">
        <v>10698</v>
      </c>
      <c r="F14" s="25">
        <v>1248470</v>
      </c>
      <c r="G14" s="25">
        <v>0.89712789275991622</v>
      </c>
      <c r="H14" s="25">
        <v>160</v>
      </c>
      <c r="I14" s="25">
        <v>347.47359276386146</v>
      </c>
      <c r="J14" s="42">
        <v>0.6418670488174707</v>
      </c>
      <c r="K14" s="25">
        <v>35</v>
      </c>
      <c r="L14" s="25">
        <v>476.24001577308701</v>
      </c>
      <c r="M14" s="25">
        <v>55.530760023158095</v>
      </c>
      <c r="N14" s="25">
        <v>443.23193736153604</v>
      </c>
      <c r="O14" s="25">
        <v>62.282951838043047</v>
      </c>
      <c r="P14" s="25">
        <v>178.87732912068196</v>
      </c>
      <c r="Q14" s="25">
        <v>202.07165640281113</v>
      </c>
      <c r="R14" s="25">
        <v>35.347747004582502</v>
      </c>
      <c r="S14" s="25">
        <v>87.141615044964766</v>
      </c>
      <c r="T14" s="25">
        <v>79.582294353263805</v>
      </c>
      <c r="U14" s="25">
        <v>0</v>
      </c>
      <c r="V14" s="25">
        <v>0</v>
      </c>
      <c r="W14" s="25">
        <v>0</v>
      </c>
      <c r="X14" s="25">
        <v>0</v>
      </c>
      <c r="Y14" s="25">
        <v>455.87015449713078</v>
      </c>
      <c r="Z14" s="25">
        <v>0</v>
      </c>
      <c r="AA14" s="25">
        <v>180.35</v>
      </c>
      <c r="AB14" s="25">
        <v>8.49</v>
      </c>
      <c r="AC14" s="25">
        <v>267.03015449713075</v>
      </c>
      <c r="AD14" s="25">
        <v>108.39656173326932</v>
      </c>
      <c r="AE14" s="25">
        <v>-12.42167206673065</v>
      </c>
      <c r="AF14" s="25">
        <v>0</v>
      </c>
      <c r="AG14" s="25">
        <v>0</v>
      </c>
      <c r="AH14" s="25">
        <v>0</v>
      </c>
      <c r="AI14" s="25">
        <v>101.46076874999999</v>
      </c>
      <c r="AJ14" s="25">
        <v>0</v>
      </c>
      <c r="AK14" s="25">
        <v>0</v>
      </c>
      <c r="AL14" s="25">
        <v>0</v>
      </c>
      <c r="AM14" s="25">
        <v>19.357465049999998</v>
      </c>
      <c r="AN14" s="25">
        <v>0.40593378653209011</v>
      </c>
      <c r="AO14" s="25">
        <v>347.47359276386146</v>
      </c>
      <c r="AP14" s="25">
        <v>0</v>
      </c>
      <c r="AQ14" s="25">
        <v>0</v>
      </c>
      <c r="AR14" s="25">
        <v>0</v>
      </c>
      <c r="AS14" s="25">
        <v>0</v>
      </c>
      <c r="AT14" s="25">
        <v>0</v>
      </c>
      <c r="AU14" s="25">
        <v>216.66544229320482</v>
      </c>
      <c r="AV14" s="25">
        <v>45.288949003325776</v>
      </c>
      <c r="AW14" s="25">
        <v>45.288949003325776</v>
      </c>
      <c r="AX14" s="25">
        <v>0</v>
      </c>
      <c r="AY14" s="25">
        <v>0</v>
      </c>
      <c r="AZ14" s="25">
        <v>102.76680479933334</v>
      </c>
      <c r="BA14" s="25">
        <v>77.861174682099445</v>
      </c>
      <c r="BB14" s="25">
        <v>10.377345882180787</v>
      </c>
      <c r="BC14" s="25">
        <v>14.528284235053102</v>
      </c>
      <c r="BD14" s="25">
        <v>0</v>
      </c>
      <c r="BE14" s="25">
        <v>68.609688490545707</v>
      </c>
      <c r="BF14" s="25">
        <v>23.5507096378673</v>
      </c>
      <c r="BG14" s="25">
        <v>1.4901660226239131</v>
      </c>
      <c r="BH14" s="25">
        <v>43.568812830054497</v>
      </c>
      <c r="BI14" s="25">
        <v>0</v>
      </c>
      <c r="BJ14" s="25">
        <v>216.66544229320482</v>
      </c>
      <c r="BK14" s="25">
        <v>325.06200402647414</v>
      </c>
      <c r="BL14" s="25">
        <v>0.83523094966317701</v>
      </c>
      <c r="BM14" s="25">
        <v>0.6418670488174707</v>
      </c>
    </row>
    <row r="15" spans="1:65" x14ac:dyDescent="0.35">
      <c r="A15" s="25" t="s">
        <v>10694</v>
      </c>
      <c r="B15" s="25" t="s">
        <v>10645</v>
      </c>
      <c r="C15" s="25" t="s">
        <v>10648</v>
      </c>
      <c r="D15" s="25" t="s">
        <v>10510</v>
      </c>
      <c r="E15" s="25" t="s">
        <v>10699</v>
      </c>
      <c r="F15" s="25">
        <v>1248470</v>
      </c>
      <c r="G15" s="25">
        <v>0.89712789275991622</v>
      </c>
      <c r="H15" s="25">
        <v>160</v>
      </c>
      <c r="I15" s="25">
        <v>415.84996057641143</v>
      </c>
      <c r="J15" s="42">
        <v>0.42362657409935728</v>
      </c>
      <c r="K15" s="25">
        <v>35</v>
      </c>
      <c r="L15" s="25">
        <v>738.27744465199044</v>
      </c>
      <c r="M15" s="25">
        <v>70.646438011384419</v>
      </c>
      <c r="N15" s="25">
        <v>443.23193736153604</v>
      </c>
      <c r="O15" s="25">
        <v>99.327169082876836</v>
      </c>
      <c r="P15" s="25">
        <v>155.05139632781257</v>
      </c>
      <c r="Q15" s="25">
        <v>188.85337195084671</v>
      </c>
      <c r="R15" s="25">
        <v>35.347747004582502</v>
      </c>
      <c r="S15" s="25">
        <v>0</v>
      </c>
      <c r="T15" s="25">
        <v>153.50562494626419</v>
      </c>
      <c r="U15" s="25">
        <v>0</v>
      </c>
      <c r="V15" s="25">
        <v>0</v>
      </c>
      <c r="W15" s="25">
        <v>0</v>
      </c>
      <c r="X15" s="25">
        <v>0</v>
      </c>
      <c r="Y15" s="25">
        <v>531.17140488126245</v>
      </c>
      <c r="Z15" s="25">
        <v>0</v>
      </c>
      <c r="AA15" s="25">
        <v>180.35</v>
      </c>
      <c r="AB15" s="25">
        <v>8.49</v>
      </c>
      <c r="AC15" s="25">
        <v>342.33140488126242</v>
      </c>
      <c r="AD15" s="25">
        <v>115.32144430485101</v>
      </c>
      <c r="AE15" s="25">
        <v>-23.477777602649009</v>
      </c>
      <c r="AF15" s="25">
        <v>0</v>
      </c>
      <c r="AG15" s="25">
        <v>0</v>
      </c>
      <c r="AH15" s="25">
        <v>0</v>
      </c>
      <c r="AI15" s="25">
        <v>101.46076874999999</v>
      </c>
      <c r="AJ15" s="25">
        <v>0</v>
      </c>
      <c r="AK15" s="25">
        <v>0</v>
      </c>
      <c r="AL15" s="25">
        <v>0</v>
      </c>
      <c r="AM15" s="25">
        <v>37.338453157500005</v>
      </c>
      <c r="AN15" s="25">
        <v>0.33687077101456769</v>
      </c>
      <c r="AO15" s="25">
        <v>415.84996057641143</v>
      </c>
      <c r="AP15" s="25">
        <v>0</v>
      </c>
      <c r="AQ15" s="25">
        <v>0</v>
      </c>
      <c r="AR15" s="25">
        <v>0</v>
      </c>
      <c r="AS15" s="25">
        <v>0</v>
      </c>
      <c r="AT15" s="25">
        <v>0</v>
      </c>
      <c r="AU15" s="25">
        <v>238.17505471474936</v>
      </c>
      <c r="AV15" s="25">
        <v>51.451015460767799</v>
      </c>
      <c r="AW15" s="25">
        <v>51.451015460767799</v>
      </c>
      <c r="AX15" s="25">
        <v>0</v>
      </c>
      <c r="AY15" s="25">
        <v>0</v>
      </c>
      <c r="AZ15" s="25">
        <v>105.79205869706684</v>
      </c>
      <c r="BA15" s="25">
        <v>77.861174682099445</v>
      </c>
      <c r="BB15" s="25">
        <v>11.637868339569744</v>
      </c>
      <c r="BC15" s="25">
        <v>16.293015675397641</v>
      </c>
      <c r="BD15" s="25">
        <v>0</v>
      </c>
      <c r="BE15" s="25">
        <v>80.931980556914738</v>
      </c>
      <c r="BF15" s="25">
        <v>27.874320889224851</v>
      </c>
      <c r="BG15" s="25">
        <v>1.4901660226239131</v>
      </c>
      <c r="BH15" s="25">
        <v>51.567493645065973</v>
      </c>
      <c r="BI15" s="25">
        <v>0</v>
      </c>
      <c r="BJ15" s="25">
        <v>238.17505471474936</v>
      </c>
      <c r="BK15" s="25">
        <v>353.49649901960038</v>
      </c>
      <c r="BL15" s="25">
        <v>0.51460395285510185</v>
      </c>
      <c r="BM15" s="25">
        <v>0.42362657409935728</v>
      </c>
    </row>
    <row r="16" spans="1:65" x14ac:dyDescent="0.35">
      <c r="A16" s="25" t="s">
        <v>10694</v>
      </c>
      <c r="B16" s="25" t="s">
        <v>10645</v>
      </c>
      <c r="C16" s="25" t="s">
        <v>10648</v>
      </c>
      <c r="D16" s="25" t="s">
        <v>10511</v>
      </c>
      <c r="E16" s="25" t="s">
        <v>10700</v>
      </c>
      <c r="F16" s="25">
        <v>1248470</v>
      </c>
      <c r="G16" s="25">
        <v>0.89712789275991622</v>
      </c>
      <c r="H16" s="25">
        <v>160</v>
      </c>
      <c r="I16" s="25">
        <v>445.45801551172633</v>
      </c>
      <c r="J16" s="42">
        <v>0.65084150161207366</v>
      </c>
      <c r="K16" s="25">
        <v>35</v>
      </c>
      <c r="L16" s="25">
        <v>1803.6175524142172</v>
      </c>
      <c r="M16" s="25">
        <v>116.86620492836735</v>
      </c>
      <c r="N16" s="25">
        <v>443.23193736153604</v>
      </c>
      <c r="O16" s="25">
        <v>323.91379067603714</v>
      </c>
      <c r="P16" s="25">
        <v>81.576838071390711</v>
      </c>
      <c r="Q16" s="25">
        <v>37.741308614108213</v>
      </c>
      <c r="R16" s="25">
        <v>37.741308614108213</v>
      </c>
      <c r="S16" s="25">
        <v>0</v>
      </c>
      <c r="T16" s="25">
        <v>0</v>
      </c>
      <c r="U16" s="25">
        <v>281039.5931100907</v>
      </c>
      <c r="V16" s="25">
        <v>0</v>
      </c>
      <c r="W16" s="25">
        <v>0</v>
      </c>
      <c r="X16" s="25">
        <v>0</v>
      </c>
      <c r="Y16" s="25">
        <v>833.90219102795209</v>
      </c>
      <c r="Z16" s="25">
        <v>0</v>
      </c>
      <c r="AA16" s="25">
        <v>180.35</v>
      </c>
      <c r="AB16" s="25">
        <v>8.49</v>
      </c>
      <c r="AC16" s="25">
        <v>645.06219102795205</v>
      </c>
      <c r="AD16" s="25">
        <v>388.44417551622576</v>
      </c>
      <c r="AE16" s="25">
        <v>37.813192259297516</v>
      </c>
      <c r="AF16" s="25">
        <v>0</v>
      </c>
      <c r="AG16" s="25">
        <v>0</v>
      </c>
      <c r="AH16" s="25">
        <v>27.40613431648617</v>
      </c>
      <c r="AI16" s="25">
        <v>123.00035822944254</v>
      </c>
      <c r="AJ16" s="25">
        <v>200.22449071099962</v>
      </c>
      <c r="AK16" s="25">
        <v>0</v>
      </c>
      <c r="AL16" s="25">
        <v>0</v>
      </c>
      <c r="AM16" s="25">
        <v>0</v>
      </c>
      <c r="AN16" s="25">
        <v>0.60218096939957466</v>
      </c>
      <c r="AO16" s="25">
        <v>445.45801551172633</v>
      </c>
      <c r="AP16" s="25">
        <v>65.219326575783683</v>
      </c>
      <c r="AQ16" s="25">
        <v>37.813192259297516</v>
      </c>
      <c r="AR16" s="25">
        <v>0</v>
      </c>
      <c r="AS16" s="25">
        <v>0</v>
      </c>
      <c r="AT16" s="25">
        <v>27.40613431648617</v>
      </c>
      <c r="AU16" s="25">
        <v>316.32125265672892</v>
      </c>
      <c r="AV16" s="25">
        <v>80.200660676119142</v>
      </c>
      <c r="AW16" s="25">
        <v>80.200660676119142</v>
      </c>
      <c r="AX16" s="25">
        <v>0</v>
      </c>
      <c r="AY16" s="25">
        <v>0</v>
      </c>
      <c r="AZ16" s="25">
        <v>124.47870003322916</v>
      </c>
      <c r="BA16" s="25">
        <v>83.718984207234925</v>
      </c>
      <c r="BB16" s="25">
        <v>16.983214927497595</v>
      </c>
      <c r="BC16" s="25">
        <v>23.776500898496632</v>
      </c>
      <c r="BD16" s="25">
        <v>0</v>
      </c>
      <c r="BE16" s="25">
        <v>111.64189194738057</v>
      </c>
      <c r="BF16" s="25">
        <v>38.610391136025527</v>
      </c>
      <c r="BG16" s="25">
        <v>1.6022772097078455</v>
      </c>
      <c r="BH16" s="25">
        <v>71.429223601647209</v>
      </c>
      <c r="BI16" s="25">
        <v>0</v>
      </c>
      <c r="BJ16" s="25">
        <v>381.54057923251258</v>
      </c>
      <c r="BK16" s="25">
        <v>769.9847547487384</v>
      </c>
      <c r="BL16" s="25">
        <v>0.44944901089114264</v>
      </c>
      <c r="BM16" s="25">
        <v>0.65084150161207366</v>
      </c>
    </row>
    <row r="17" spans="1:65" x14ac:dyDescent="0.35">
      <c r="A17" s="25" t="s">
        <v>10694</v>
      </c>
      <c r="B17" s="25" t="s">
        <v>10645</v>
      </c>
      <c r="C17" s="25" t="s">
        <v>10648</v>
      </c>
      <c r="D17" s="25" t="s">
        <v>10512</v>
      </c>
      <c r="E17" s="25" t="s">
        <v>10701</v>
      </c>
      <c r="F17" s="25">
        <v>1248470</v>
      </c>
      <c r="G17" s="25">
        <v>0.89712789275991622</v>
      </c>
      <c r="H17" s="25">
        <v>160</v>
      </c>
      <c r="I17" s="25">
        <v>1304.9529277564091</v>
      </c>
      <c r="J17" s="42">
        <v>-0.33423740894482823</v>
      </c>
      <c r="K17" s="25">
        <v>35</v>
      </c>
      <c r="L17" s="25">
        <v>810.0696381797818</v>
      </c>
      <c r="M17" s="25">
        <v>79.721078656210906</v>
      </c>
      <c r="N17" s="25">
        <v>443.23193736153604</v>
      </c>
      <c r="O17" s="25">
        <v>323.91379067603714</v>
      </c>
      <c r="P17" s="25">
        <v>81.576838071390711</v>
      </c>
      <c r="Q17" s="25">
        <v>37.741308614108213</v>
      </c>
      <c r="R17" s="25">
        <v>37.741308614108213</v>
      </c>
      <c r="S17" s="25">
        <v>0</v>
      </c>
      <c r="T17" s="25">
        <v>0</v>
      </c>
      <c r="U17" s="25">
        <v>281039.5931100907</v>
      </c>
      <c r="V17" s="25">
        <v>0</v>
      </c>
      <c r="W17" s="25">
        <v>0</v>
      </c>
      <c r="X17" s="25">
        <v>0</v>
      </c>
      <c r="Y17" s="25">
        <v>1722.9672691438473</v>
      </c>
      <c r="Z17" s="25">
        <v>0</v>
      </c>
      <c r="AA17" s="25">
        <v>180.35</v>
      </c>
      <c r="AB17" s="25">
        <v>8.49</v>
      </c>
      <c r="AC17" s="25">
        <v>1534.1272691438473</v>
      </c>
      <c r="AD17" s="25">
        <v>418.01434138743821</v>
      </c>
      <c r="AE17" s="25">
        <v>42.451863367119451</v>
      </c>
      <c r="AF17" s="25">
        <v>0</v>
      </c>
      <c r="AG17" s="25">
        <v>0</v>
      </c>
      <c r="AH17" s="25">
        <v>30.600104053109369</v>
      </c>
      <c r="AI17" s="25">
        <v>123.00035822944254</v>
      </c>
      <c r="AJ17" s="25">
        <v>221.96201573776699</v>
      </c>
      <c r="AK17" s="25">
        <v>0</v>
      </c>
      <c r="AL17" s="25">
        <v>0</v>
      </c>
      <c r="AM17" s="25">
        <v>0</v>
      </c>
      <c r="AN17" s="25">
        <v>0.27247696445727093</v>
      </c>
      <c r="AO17" s="25">
        <v>1304.9529277564091</v>
      </c>
      <c r="AP17" s="25">
        <v>73.05196742022882</v>
      </c>
      <c r="AQ17" s="25">
        <v>42.451863367119451</v>
      </c>
      <c r="AR17" s="25">
        <v>0</v>
      </c>
      <c r="AS17" s="25">
        <v>0</v>
      </c>
      <c r="AT17" s="25">
        <v>30.600104053109369</v>
      </c>
      <c r="AU17" s="25">
        <v>441.89687496791055</v>
      </c>
      <c r="AV17" s="25">
        <v>80.200660676119142</v>
      </c>
      <c r="AW17" s="25">
        <v>80.200660676119142</v>
      </c>
      <c r="AX17" s="25">
        <v>0</v>
      </c>
      <c r="AY17" s="25">
        <v>0</v>
      </c>
      <c r="AZ17" s="25">
        <v>124.47870003322916</v>
      </c>
      <c r="BA17" s="25">
        <v>83.718984207234925</v>
      </c>
      <c r="BB17" s="25">
        <v>16.983214927497595</v>
      </c>
      <c r="BC17" s="25">
        <v>23.776500898496632</v>
      </c>
      <c r="BD17" s="25">
        <v>0</v>
      </c>
      <c r="BE17" s="25">
        <v>237.21751425856223</v>
      </c>
      <c r="BF17" s="25">
        <v>82.672012999598024</v>
      </c>
      <c r="BG17" s="25">
        <v>1.6022772097078455</v>
      </c>
      <c r="BH17" s="25">
        <v>152.94322404925634</v>
      </c>
      <c r="BI17" s="25">
        <v>0</v>
      </c>
      <c r="BJ17" s="25">
        <v>514.94884238813938</v>
      </c>
      <c r="BK17" s="25">
        <v>932.96318377557759</v>
      </c>
      <c r="BL17" s="25">
        <v>-0.28430762827889794</v>
      </c>
      <c r="BM17" s="25">
        <v>-0.33423740894482823</v>
      </c>
    </row>
    <row r="18" spans="1:65" x14ac:dyDescent="0.35">
      <c r="A18" s="25" t="s">
        <v>10694</v>
      </c>
      <c r="B18" s="25" t="s">
        <v>10645</v>
      </c>
      <c r="C18" s="25" t="s">
        <v>10691</v>
      </c>
      <c r="D18" s="25" t="s">
        <v>9780</v>
      </c>
      <c r="E18" s="25" t="s">
        <v>10702</v>
      </c>
      <c r="F18" s="25">
        <v>1248470</v>
      </c>
      <c r="G18" s="25">
        <v>0.89712789275991622</v>
      </c>
      <c r="H18" s="25">
        <v>160</v>
      </c>
      <c r="I18" s="40">
        <v>331.40408922616081</v>
      </c>
      <c r="J18" s="43">
        <v>0.8721023843778275</v>
      </c>
      <c r="K18" s="25">
        <v>35</v>
      </c>
      <c r="L18" s="25">
        <v>695.89091089616034</v>
      </c>
      <c r="M18" s="25">
        <v>69.342545880892118</v>
      </c>
      <c r="N18" s="25">
        <v>443.23193736153604</v>
      </c>
      <c r="O18" s="25">
        <v>82.615995348534824</v>
      </c>
      <c r="P18" s="25">
        <v>171.61552786693488</v>
      </c>
      <c r="Q18" s="25">
        <v>189.00041414606639</v>
      </c>
      <c r="R18" s="25">
        <v>35.347747004582502</v>
      </c>
      <c r="S18" s="25">
        <v>74.070372788220055</v>
      </c>
      <c r="T18" s="25">
        <v>79.582294353263805</v>
      </c>
      <c r="U18" s="25">
        <v>0</v>
      </c>
      <c r="V18" s="25">
        <v>53824.136252660552</v>
      </c>
      <c r="W18" s="25">
        <v>0</v>
      </c>
      <c r="X18" s="25">
        <v>0</v>
      </c>
      <c r="Y18" s="25">
        <v>492.8690273295789</v>
      </c>
      <c r="Z18" s="25">
        <v>0</v>
      </c>
      <c r="AA18" s="25">
        <v>180.35</v>
      </c>
      <c r="AB18" s="25">
        <v>8.49</v>
      </c>
      <c r="AC18" s="25">
        <v>304.02902732957887</v>
      </c>
      <c r="AD18" s="25">
        <v>161.46493810341809</v>
      </c>
      <c r="AE18" s="25">
        <v>14.018120234230249</v>
      </c>
      <c r="AF18" s="25">
        <v>0</v>
      </c>
      <c r="AG18" s="25">
        <v>0</v>
      </c>
      <c r="AH18" s="25">
        <v>23.267695211659053</v>
      </c>
      <c r="AI18" s="25">
        <v>101.46076874999999</v>
      </c>
      <c r="AJ18" s="25">
        <v>3.3608888575288267</v>
      </c>
      <c r="AK18" s="25">
        <v>0</v>
      </c>
      <c r="AL18" s="25">
        <v>0</v>
      </c>
      <c r="AM18" s="25">
        <v>19.357465049999998</v>
      </c>
      <c r="AN18" s="25">
        <v>0.53108395445538836</v>
      </c>
      <c r="AO18" s="25">
        <v>331.40408922616081</v>
      </c>
      <c r="AP18" s="25">
        <v>37.285815445889298</v>
      </c>
      <c r="AQ18" s="25">
        <v>14.018120234230249</v>
      </c>
      <c r="AR18" s="25">
        <v>0</v>
      </c>
      <c r="AS18" s="25">
        <v>0</v>
      </c>
      <c r="AT18" s="25">
        <v>23.267695211659053</v>
      </c>
      <c r="AU18" s="25">
        <v>229.29657018696867</v>
      </c>
      <c r="AV18" s="25">
        <v>47.078158967205511</v>
      </c>
      <c r="AW18" s="25">
        <v>47.078158967205511</v>
      </c>
      <c r="AX18" s="25">
        <v>0</v>
      </c>
      <c r="AY18" s="25">
        <v>0</v>
      </c>
      <c r="AZ18" s="25">
        <v>115.41514927125533</v>
      </c>
      <c r="BA18" s="25">
        <v>77.861174682099445</v>
      </c>
      <c r="BB18" s="25">
        <v>15.647489412148282</v>
      </c>
      <c r="BC18" s="25">
        <v>21.906485177007593</v>
      </c>
      <c r="BD18" s="25">
        <v>0</v>
      </c>
      <c r="BE18" s="25">
        <v>66.803261948507853</v>
      </c>
      <c r="BF18" s="25">
        <v>22.916875763468049</v>
      </c>
      <c r="BG18" s="25">
        <v>1.4901660226239131</v>
      </c>
      <c r="BH18" s="25">
        <v>42.396220162415887</v>
      </c>
      <c r="BI18" s="25">
        <v>0</v>
      </c>
      <c r="BJ18" s="25">
        <v>266.58238563285795</v>
      </c>
      <c r="BK18" s="25">
        <v>428.04732373627604</v>
      </c>
      <c r="BL18" s="25">
        <v>0.95062730998178813</v>
      </c>
      <c r="BM18" s="25">
        <v>0.8721023843778275</v>
      </c>
    </row>
    <row r="19" spans="1:65" x14ac:dyDescent="0.35">
      <c r="A19" s="25" t="s">
        <v>10694</v>
      </c>
      <c r="B19" s="25" t="s">
        <v>10693</v>
      </c>
      <c r="C19" s="25" t="s">
        <v>9780</v>
      </c>
      <c r="D19" s="25" t="s">
        <v>9780</v>
      </c>
      <c r="E19" s="25" t="s">
        <v>10192</v>
      </c>
      <c r="F19" s="25">
        <f>F18</f>
        <v>1248470</v>
      </c>
      <c r="G19" s="25">
        <f>G18</f>
        <v>0.89712789275991622</v>
      </c>
      <c r="H19" s="25">
        <f>(H18*N18)/(N18)</f>
        <v>160</v>
      </c>
      <c r="I19" s="25">
        <f>(I18*N18)/(N18)</f>
        <v>331.40408922616075</v>
      </c>
      <c r="J19" s="42">
        <f>(J18*N18)/(N18)</f>
        <v>0.8721023843778275</v>
      </c>
      <c r="K19" s="25">
        <f t="shared" ref="K19:W19" si="1">K18</f>
        <v>35</v>
      </c>
      <c r="L19" s="25">
        <f t="shared" si="1"/>
        <v>695.89091089616034</v>
      </c>
      <c r="M19" s="25">
        <f t="shared" si="1"/>
        <v>69.342545880892118</v>
      </c>
      <c r="N19" s="25">
        <f t="shared" si="1"/>
        <v>443.23193736153604</v>
      </c>
      <c r="O19" s="25">
        <f t="shared" si="1"/>
        <v>82.615995348534824</v>
      </c>
      <c r="P19" s="25">
        <f t="shared" si="1"/>
        <v>171.61552786693488</v>
      </c>
      <c r="Q19" s="25">
        <f t="shared" si="1"/>
        <v>189.00041414606639</v>
      </c>
      <c r="R19" s="25">
        <f t="shared" si="1"/>
        <v>35.347747004582502</v>
      </c>
      <c r="S19" s="25">
        <f t="shared" si="1"/>
        <v>74.070372788220055</v>
      </c>
      <c r="T19" s="25">
        <f t="shared" si="1"/>
        <v>79.582294353263805</v>
      </c>
      <c r="U19" s="25">
        <f t="shared" si="1"/>
        <v>0</v>
      </c>
      <c r="V19" s="25">
        <f t="shared" si="1"/>
        <v>53824.136252660552</v>
      </c>
      <c r="W19" s="25">
        <f t="shared" si="1"/>
        <v>0</v>
      </c>
      <c r="X19" s="25">
        <f>(X18*N18)/(N18)</f>
        <v>0</v>
      </c>
      <c r="Y19" s="25">
        <f>(Y18*N18)/(N18)</f>
        <v>492.8690273295789</v>
      </c>
      <c r="Z19" s="25">
        <f>(Z18*N18)/(N18)</f>
        <v>0</v>
      </c>
      <c r="AA19" s="25">
        <f>(AA18*N18)/(N18)</f>
        <v>180.35</v>
      </c>
      <c r="AB19" s="25">
        <f>(AB18*N18)/(N18)</f>
        <v>8.49</v>
      </c>
      <c r="AC19" s="25">
        <f>(AC18*N18)/(N18)</f>
        <v>304.02902732957887</v>
      </c>
      <c r="AD19" s="25">
        <f>(AD18*N18)/(N18)</f>
        <v>161.46493810341809</v>
      </c>
      <c r="AE19" s="25">
        <f>(AE18*N18)/(N18)</f>
        <v>14.018120234230249</v>
      </c>
      <c r="AF19" s="25">
        <f>(AF18*N18)/(N18)</f>
        <v>0</v>
      </c>
      <c r="AG19" s="25">
        <f>(AG18*N18)/(N18)</f>
        <v>0</v>
      </c>
      <c r="AH19" s="25">
        <f>(AH18*N18)/(N18)</f>
        <v>23.267695211659053</v>
      </c>
      <c r="AI19" s="25">
        <f>(AI18*N18)/(N18)</f>
        <v>101.46076874999999</v>
      </c>
      <c r="AJ19" s="25">
        <f>(AJ18*N18)/(N18)</f>
        <v>3.3608888575288267</v>
      </c>
      <c r="AK19" s="25">
        <f>(AK18*N18)/(N18)</f>
        <v>0</v>
      </c>
      <c r="AL19" s="25">
        <f>(AL18*N18)/(N18)</f>
        <v>0</v>
      </c>
      <c r="AM19" s="25">
        <f>(AM18*N18)/(N18)</f>
        <v>19.357465049999998</v>
      </c>
      <c r="AN19" s="25">
        <f>(AN18*N18)/(N18)</f>
        <v>0.53108395445538836</v>
      </c>
      <c r="AO19" s="25">
        <f>(AO18*N18)/(N18)</f>
        <v>331.40408922616075</v>
      </c>
      <c r="AP19" s="25">
        <f>(AP18*N18)/(N18)</f>
        <v>37.285815445889298</v>
      </c>
      <c r="AQ19" s="25">
        <f>(AQ18*N18)/(N18)</f>
        <v>14.018120234230249</v>
      </c>
      <c r="AR19" s="25">
        <f>(AR18*N18)/(N18)</f>
        <v>0</v>
      </c>
      <c r="AS19" s="25">
        <f>(AS18*N18)/(N18)</f>
        <v>0</v>
      </c>
      <c r="AT19" s="25">
        <f>(AT18*N18)/(N18)</f>
        <v>23.267695211659053</v>
      </c>
      <c r="AU19" s="25">
        <f>(AU18*N18)/(N18)</f>
        <v>229.29657018696867</v>
      </c>
      <c r="AV19" s="25">
        <f>(AV18*N18)/(N18)</f>
        <v>47.078158967205511</v>
      </c>
      <c r="AW19" s="25">
        <f>(AW18*N18)/(N18)</f>
        <v>47.078158967205511</v>
      </c>
      <c r="AX19" s="25">
        <f>(AX18*N18)/(N18)</f>
        <v>0</v>
      </c>
      <c r="AY19" s="25">
        <f>(AY18*N18)/(N18)</f>
        <v>0</v>
      </c>
      <c r="AZ19" s="25">
        <f>(AZ18*N18)/(N18)</f>
        <v>115.41514927125533</v>
      </c>
      <c r="BA19" s="25">
        <f>(BA18*N18)/(N18)</f>
        <v>77.861174682099445</v>
      </c>
      <c r="BB19" s="25">
        <f>(BB18*N18)/(N18)</f>
        <v>15.647489412148282</v>
      </c>
      <c r="BC19" s="25">
        <f>(BC18*N18)/(N18)</f>
        <v>21.906485177007593</v>
      </c>
      <c r="BD19" s="25">
        <f>(BD18*N18)/(N18)</f>
        <v>0</v>
      </c>
      <c r="BE19" s="25">
        <f>(BE18*N18)/(N18)</f>
        <v>66.803261948507853</v>
      </c>
      <c r="BF19" s="25">
        <f>(BF18*N18)/(N18)</f>
        <v>22.916875763468049</v>
      </c>
      <c r="BG19" s="25">
        <f>(BG18*N18)/(N18)</f>
        <v>1.4901660226239131</v>
      </c>
      <c r="BH19" s="25">
        <f>(BH18*N18)/(N18)</f>
        <v>42.396220162415887</v>
      </c>
      <c r="BI19" s="25">
        <f>(BI18*N18)/(N18)</f>
        <v>0</v>
      </c>
      <c r="BJ19" s="25">
        <f>(BJ18*N18)/(N18)</f>
        <v>266.58238563285795</v>
      </c>
      <c r="BK19" s="25">
        <f>(BK18*N18)/(N18)</f>
        <v>428.04732373627604</v>
      </c>
      <c r="BL19" s="25">
        <f>(BL18*N18)/(N18)</f>
        <v>0.95062730998178813</v>
      </c>
      <c r="BM19" s="25">
        <f>(BM18*N18)/(N18)</f>
        <v>0.8721023843778275</v>
      </c>
    </row>
    <row r="20" spans="1:65" x14ac:dyDescent="0.35">
      <c r="A20" s="25" t="s">
        <v>10703</v>
      </c>
      <c r="B20" s="25" t="s">
        <v>10645</v>
      </c>
      <c r="C20" s="25" t="s">
        <v>10648</v>
      </c>
      <c r="D20" s="25" t="s">
        <v>10506</v>
      </c>
      <c r="E20" s="25" t="s">
        <v>10704</v>
      </c>
      <c r="F20" s="25">
        <v>1248470</v>
      </c>
      <c r="G20" s="25">
        <v>0.89712789275991622</v>
      </c>
      <c r="H20" s="25">
        <v>160</v>
      </c>
      <c r="I20" s="25">
        <v>350.76155427616078</v>
      </c>
      <c r="J20" s="42">
        <v>0.93182215822376546</v>
      </c>
      <c r="K20" s="25">
        <v>35</v>
      </c>
      <c r="L20" s="25">
        <v>592.68567250653189</v>
      </c>
      <c r="M20" s="25">
        <v>85.595480530289223</v>
      </c>
      <c r="N20" s="25">
        <v>443.23193736153604</v>
      </c>
      <c r="O20" s="25">
        <v>82.615995348534824</v>
      </c>
      <c r="P20" s="25">
        <v>171.61552786693488</v>
      </c>
      <c r="Q20" s="25">
        <v>189.00041414606639</v>
      </c>
      <c r="R20" s="25">
        <v>35.347747004582502</v>
      </c>
      <c r="S20" s="25">
        <v>74.070372788220055</v>
      </c>
      <c r="T20" s="25">
        <v>79.582294353263805</v>
      </c>
      <c r="U20" s="25">
        <v>0</v>
      </c>
      <c r="V20" s="25">
        <v>53824.136252660552</v>
      </c>
      <c r="W20" s="25">
        <v>0</v>
      </c>
      <c r="X20" s="25">
        <v>0</v>
      </c>
      <c r="Y20" s="25">
        <v>492.8690273295789</v>
      </c>
      <c r="Z20" s="25">
        <v>0</v>
      </c>
      <c r="AA20" s="25">
        <v>180.35</v>
      </c>
      <c r="AB20" s="25">
        <v>8.49</v>
      </c>
      <c r="AC20" s="25">
        <v>304.02902732957887</v>
      </c>
      <c r="AD20" s="25">
        <v>142.10747305341812</v>
      </c>
      <c r="AE20" s="25">
        <v>14.018120234230249</v>
      </c>
      <c r="AF20" s="25">
        <v>0</v>
      </c>
      <c r="AG20" s="25">
        <v>0</v>
      </c>
      <c r="AH20" s="25">
        <v>23.267695211659053</v>
      </c>
      <c r="AI20" s="25">
        <v>101.46076874999999</v>
      </c>
      <c r="AJ20" s="25">
        <v>3.3608888575288267</v>
      </c>
      <c r="AK20" s="25">
        <v>0</v>
      </c>
      <c r="AL20" s="25">
        <v>0</v>
      </c>
      <c r="AM20" s="25">
        <v>0</v>
      </c>
      <c r="AN20" s="25">
        <v>0.46741416206738801</v>
      </c>
      <c r="AO20" s="25">
        <v>350.76155427616078</v>
      </c>
      <c r="AP20" s="25">
        <v>37.285815445889298</v>
      </c>
      <c r="AQ20" s="25">
        <v>14.018120234230249</v>
      </c>
      <c r="AR20" s="25">
        <v>0</v>
      </c>
      <c r="AS20" s="25">
        <v>0</v>
      </c>
      <c r="AT20" s="25">
        <v>23.267695211659053</v>
      </c>
      <c r="AU20" s="25">
        <v>286.4831273578061</v>
      </c>
      <c r="AV20" s="25">
        <v>112.4442775375</v>
      </c>
      <c r="AW20" s="25">
        <v>112.4442775375</v>
      </c>
      <c r="AX20" s="25">
        <v>0</v>
      </c>
      <c r="AY20" s="25">
        <v>0</v>
      </c>
      <c r="AZ20" s="25">
        <v>107.62807610425644</v>
      </c>
      <c r="BA20" s="25">
        <v>77.861174682099445</v>
      </c>
      <c r="BB20" s="25">
        <v>12.402875592565413</v>
      </c>
      <c r="BC20" s="25">
        <v>17.364025829591579</v>
      </c>
      <c r="BD20" s="25">
        <v>0</v>
      </c>
      <c r="BE20" s="25">
        <v>66.41077371604969</v>
      </c>
      <c r="BF20" s="25">
        <v>22.779160594184482</v>
      </c>
      <c r="BG20" s="25">
        <v>1.4901660226239131</v>
      </c>
      <c r="BH20" s="25">
        <v>42.14144709924129</v>
      </c>
      <c r="BI20" s="25">
        <v>0</v>
      </c>
      <c r="BJ20" s="25">
        <v>323.76894280369538</v>
      </c>
      <c r="BK20" s="25">
        <v>465.8764158571135</v>
      </c>
      <c r="BL20" s="25">
        <v>1.0750532322468662</v>
      </c>
      <c r="BM20" s="25">
        <v>0.93182215822376546</v>
      </c>
    </row>
    <row r="21" spans="1:65" x14ac:dyDescent="0.35">
      <c r="A21" s="25" t="s">
        <v>10703</v>
      </c>
      <c r="B21" s="25" t="s">
        <v>10645</v>
      </c>
      <c r="C21" s="25" t="s">
        <v>10648</v>
      </c>
      <c r="D21" s="25" t="s">
        <v>10507</v>
      </c>
      <c r="E21" s="25" t="s">
        <v>10705</v>
      </c>
      <c r="F21" s="25">
        <v>1248470</v>
      </c>
      <c r="G21" s="25">
        <v>0.89712789275991622</v>
      </c>
      <c r="H21" s="25">
        <v>160</v>
      </c>
      <c r="I21" s="25">
        <v>408.33468123910291</v>
      </c>
      <c r="J21" s="42">
        <v>0.59156556347707412</v>
      </c>
      <c r="K21" s="25">
        <v>35</v>
      </c>
      <c r="L21" s="25">
        <v>592.68567250653189</v>
      </c>
      <c r="M21" s="25">
        <v>85.595480530289223</v>
      </c>
      <c r="N21" s="25">
        <v>443.23193736153604</v>
      </c>
      <c r="O21" s="25">
        <v>82.615995348534824</v>
      </c>
      <c r="P21" s="25">
        <v>171.61552786693488</v>
      </c>
      <c r="Q21" s="25">
        <v>189.00041414606639</v>
      </c>
      <c r="R21" s="25">
        <v>35.347747004582502</v>
      </c>
      <c r="S21" s="25">
        <v>74.070372788220055</v>
      </c>
      <c r="T21" s="25">
        <v>79.582294353263805</v>
      </c>
      <c r="U21" s="25">
        <v>0</v>
      </c>
      <c r="V21" s="25">
        <v>0</v>
      </c>
      <c r="W21" s="25">
        <v>13456.034063165138</v>
      </c>
      <c r="X21" s="25">
        <v>0</v>
      </c>
      <c r="Y21" s="25">
        <v>492.8690273295789</v>
      </c>
      <c r="Z21" s="25">
        <v>0</v>
      </c>
      <c r="AA21" s="25">
        <v>180.35</v>
      </c>
      <c r="AB21" s="25">
        <v>8.49</v>
      </c>
      <c r="AC21" s="25">
        <v>304.02902732957887</v>
      </c>
      <c r="AD21" s="25">
        <v>84.534346090475992</v>
      </c>
      <c r="AE21" s="25">
        <v>-15.755851177595657</v>
      </c>
      <c r="AF21" s="25">
        <v>1.5069466239104992</v>
      </c>
      <c r="AG21" s="25">
        <v>-15.611172461745541</v>
      </c>
      <c r="AH21" s="25">
        <v>0</v>
      </c>
      <c r="AI21" s="25">
        <v>101.46076874999999</v>
      </c>
      <c r="AJ21" s="25">
        <v>0</v>
      </c>
      <c r="AK21" s="25">
        <v>12.933654355906775</v>
      </c>
      <c r="AL21" s="25">
        <v>0</v>
      </c>
      <c r="AM21" s="25">
        <v>0</v>
      </c>
      <c r="AN21" s="25">
        <v>0.27804695766380749</v>
      </c>
      <c r="AO21" s="25">
        <v>408.33468123910291</v>
      </c>
      <c r="AP21" s="25">
        <v>0</v>
      </c>
      <c r="AQ21" s="25">
        <v>0</v>
      </c>
      <c r="AR21" s="25">
        <v>0</v>
      </c>
      <c r="AS21" s="25">
        <v>0</v>
      </c>
      <c r="AT21" s="25">
        <v>0</v>
      </c>
      <c r="AU21" s="25">
        <v>296.05141703354423</v>
      </c>
      <c r="AV21" s="25">
        <v>112.4442775375</v>
      </c>
      <c r="AW21" s="25">
        <v>112.4442775375</v>
      </c>
      <c r="AX21" s="25">
        <v>0</v>
      </c>
      <c r="AY21" s="25">
        <v>0</v>
      </c>
      <c r="AZ21" s="25">
        <v>107.62807610425644</v>
      </c>
      <c r="BA21" s="25">
        <v>77.861174682099445</v>
      </c>
      <c r="BB21" s="25">
        <v>12.402875592565413</v>
      </c>
      <c r="BC21" s="25">
        <v>17.364025829591579</v>
      </c>
      <c r="BD21" s="25">
        <v>0</v>
      </c>
      <c r="BE21" s="25">
        <v>75.97906339178779</v>
      </c>
      <c r="BF21" s="25">
        <v>26.136455217250486</v>
      </c>
      <c r="BG21" s="25">
        <v>1.4901660226239131</v>
      </c>
      <c r="BH21" s="25">
        <v>48.352442151913394</v>
      </c>
      <c r="BI21" s="25">
        <v>0</v>
      </c>
      <c r="BJ21" s="25">
        <v>296.05141703354423</v>
      </c>
      <c r="BK21" s="25">
        <v>380.58576312402022</v>
      </c>
      <c r="BL21" s="25">
        <v>0.79451866131382509</v>
      </c>
      <c r="BM21" s="25">
        <v>0.59156556347707412</v>
      </c>
    </row>
    <row r="22" spans="1:65" x14ac:dyDescent="0.35">
      <c r="A22" s="25" t="s">
        <v>10703</v>
      </c>
      <c r="B22" s="25" t="s">
        <v>10645</v>
      </c>
      <c r="C22" s="25" t="s">
        <v>10648</v>
      </c>
      <c r="D22" s="25" t="s">
        <v>10508</v>
      </c>
      <c r="E22" s="25" t="s">
        <v>10706</v>
      </c>
      <c r="F22" s="25">
        <v>1248470</v>
      </c>
      <c r="G22" s="25">
        <v>0.89712789275991622</v>
      </c>
      <c r="H22" s="25">
        <v>160</v>
      </c>
      <c r="I22" s="25">
        <v>394.23045540126782</v>
      </c>
      <c r="J22" s="42">
        <v>0.64340820445291536</v>
      </c>
      <c r="K22" s="25">
        <v>35</v>
      </c>
      <c r="L22" s="25">
        <v>592.68567250653189</v>
      </c>
      <c r="M22" s="25">
        <v>85.595480530289223</v>
      </c>
      <c r="N22" s="25">
        <v>443.23193736153604</v>
      </c>
      <c r="O22" s="25">
        <v>82.615995348534824</v>
      </c>
      <c r="P22" s="25">
        <v>171.61552786693488</v>
      </c>
      <c r="Q22" s="25">
        <v>189.00041414606639</v>
      </c>
      <c r="R22" s="25">
        <v>35.347747004582502</v>
      </c>
      <c r="S22" s="25">
        <v>74.070372788220055</v>
      </c>
      <c r="T22" s="25">
        <v>79.582294353263805</v>
      </c>
      <c r="U22" s="25">
        <v>0</v>
      </c>
      <c r="V22" s="25">
        <v>0</v>
      </c>
      <c r="W22" s="25">
        <v>0</v>
      </c>
      <c r="X22" s="25">
        <v>13456034.063165138</v>
      </c>
      <c r="Y22" s="25">
        <v>492.8690273295789</v>
      </c>
      <c r="Z22" s="25">
        <v>0</v>
      </c>
      <c r="AA22" s="25">
        <v>180.35</v>
      </c>
      <c r="AB22" s="25">
        <v>8.49</v>
      </c>
      <c r="AC22" s="25">
        <v>304.02902732957887</v>
      </c>
      <c r="AD22" s="25">
        <v>98.63857192831108</v>
      </c>
      <c r="AE22" s="25">
        <v>-15.755851177595657</v>
      </c>
      <c r="AF22" s="25">
        <v>0</v>
      </c>
      <c r="AG22" s="25">
        <v>0</v>
      </c>
      <c r="AH22" s="25">
        <v>0</v>
      </c>
      <c r="AI22" s="25">
        <v>101.46076874999999</v>
      </c>
      <c r="AJ22" s="25">
        <v>0</v>
      </c>
      <c r="AK22" s="25">
        <v>12.933654355906775</v>
      </c>
      <c r="AL22" s="25">
        <v>0</v>
      </c>
      <c r="AM22" s="25">
        <v>0</v>
      </c>
      <c r="AN22" s="25">
        <v>0.32443800776096016</v>
      </c>
      <c r="AO22" s="25">
        <v>394.23045540126782</v>
      </c>
      <c r="AP22" s="25">
        <v>0</v>
      </c>
      <c r="AQ22" s="25">
        <v>0</v>
      </c>
      <c r="AR22" s="25">
        <v>0</v>
      </c>
      <c r="AS22" s="25">
        <v>0</v>
      </c>
      <c r="AT22" s="25">
        <v>0</v>
      </c>
      <c r="AU22" s="25">
        <v>294.04156485165271</v>
      </c>
      <c r="AV22" s="25">
        <v>112.4442775375</v>
      </c>
      <c r="AW22" s="25">
        <v>112.4442775375</v>
      </c>
      <c r="AX22" s="25">
        <v>0</v>
      </c>
      <c r="AY22" s="25">
        <v>0</v>
      </c>
      <c r="AZ22" s="25">
        <v>107.62807610425644</v>
      </c>
      <c r="BA22" s="25">
        <v>77.861174682099445</v>
      </c>
      <c r="BB22" s="25">
        <v>12.402875592565413</v>
      </c>
      <c r="BC22" s="25">
        <v>17.364025829591579</v>
      </c>
      <c r="BD22" s="25">
        <v>0</v>
      </c>
      <c r="BE22" s="25">
        <v>73.969211209896287</v>
      </c>
      <c r="BF22" s="25">
        <v>25.431243925358729</v>
      </c>
      <c r="BG22" s="25">
        <v>1.4901660226239131</v>
      </c>
      <c r="BH22" s="25">
        <v>47.047801261913648</v>
      </c>
      <c r="BI22" s="25">
        <v>0</v>
      </c>
      <c r="BJ22" s="25">
        <v>294.04156485165271</v>
      </c>
      <c r="BK22" s="25">
        <v>392.68013677996379</v>
      </c>
      <c r="BL22" s="25">
        <v>0.83429898677213332</v>
      </c>
      <c r="BM22" s="25">
        <v>0.64340820445291536</v>
      </c>
    </row>
    <row r="23" spans="1:65" x14ac:dyDescent="0.35">
      <c r="A23" s="25" t="s">
        <v>10703</v>
      </c>
      <c r="B23" s="25" t="s">
        <v>10645</v>
      </c>
      <c r="C23" s="25" t="s">
        <v>10648</v>
      </c>
      <c r="D23" s="25" t="s">
        <v>10509</v>
      </c>
      <c r="E23" s="25" t="s">
        <v>10707</v>
      </c>
      <c r="F23" s="25">
        <v>1248470</v>
      </c>
      <c r="G23" s="25">
        <v>0.89712789275991622</v>
      </c>
      <c r="H23" s="25">
        <v>160</v>
      </c>
      <c r="I23" s="25">
        <v>366.83105781386143</v>
      </c>
      <c r="J23" s="42">
        <v>0.70730455625905864</v>
      </c>
      <c r="K23" s="25">
        <v>35</v>
      </c>
      <c r="L23" s="25">
        <v>370.19932108145059</v>
      </c>
      <c r="M23" s="25">
        <v>72.653053422893962</v>
      </c>
      <c r="N23" s="25">
        <v>443.23193736153604</v>
      </c>
      <c r="O23" s="25">
        <v>62.282951838043047</v>
      </c>
      <c r="P23" s="25">
        <v>178.87732912068196</v>
      </c>
      <c r="Q23" s="25">
        <v>202.07165640281113</v>
      </c>
      <c r="R23" s="25">
        <v>35.347747004582502</v>
      </c>
      <c r="S23" s="25">
        <v>87.141615044964766</v>
      </c>
      <c r="T23" s="25">
        <v>79.582294353263805</v>
      </c>
      <c r="U23" s="25">
        <v>0</v>
      </c>
      <c r="V23" s="25">
        <v>0</v>
      </c>
      <c r="W23" s="25">
        <v>0</v>
      </c>
      <c r="X23" s="25">
        <v>0</v>
      </c>
      <c r="Y23" s="25">
        <v>455.87015449713078</v>
      </c>
      <c r="Z23" s="25">
        <v>0</v>
      </c>
      <c r="AA23" s="25">
        <v>180.35</v>
      </c>
      <c r="AB23" s="25">
        <v>8.49</v>
      </c>
      <c r="AC23" s="25">
        <v>267.03015449713075</v>
      </c>
      <c r="AD23" s="25">
        <v>89.039096683269349</v>
      </c>
      <c r="AE23" s="25">
        <v>-12.42167206673065</v>
      </c>
      <c r="AF23" s="25">
        <v>0</v>
      </c>
      <c r="AG23" s="25">
        <v>0</v>
      </c>
      <c r="AH23" s="25">
        <v>0</v>
      </c>
      <c r="AI23" s="25">
        <v>101.46076874999999</v>
      </c>
      <c r="AJ23" s="25">
        <v>0</v>
      </c>
      <c r="AK23" s="25">
        <v>0</v>
      </c>
      <c r="AL23" s="25">
        <v>0</v>
      </c>
      <c r="AM23" s="25">
        <v>0</v>
      </c>
      <c r="AN23" s="25">
        <v>0.33344210451043305</v>
      </c>
      <c r="AO23" s="25">
        <v>366.83105781386143</v>
      </c>
      <c r="AP23" s="25">
        <v>0</v>
      </c>
      <c r="AQ23" s="25">
        <v>0</v>
      </c>
      <c r="AR23" s="25">
        <v>0</v>
      </c>
      <c r="AS23" s="25">
        <v>0</v>
      </c>
      <c r="AT23" s="25">
        <v>0</v>
      </c>
      <c r="AU23" s="25">
        <v>272.45233638293575</v>
      </c>
      <c r="AV23" s="25">
        <v>109.43802324999999</v>
      </c>
      <c r="AW23" s="25">
        <v>109.43802324999999</v>
      </c>
      <c r="AX23" s="25">
        <v>0</v>
      </c>
      <c r="AY23" s="25">
        <v>0</v>
      </c>
      <c r="AZ23" s="25">
        <v>94.792561824961609</v>
      </c>
      <c r="BA23" s="25">
        <v>77.861174682099445</v>
      </c>
      <c r="BB23" s="25">
        <v>7.0547446428592391</v>
      </c>
      <c r="BC23" s="25">
        <v>9.8766425000029336</v>
      </c>
      <c r="BD23" s="25">
        <v>0</v>
      </c>
      <c r="BE23" s="25">
        <v>68.221751307974159</v>
      </c>
      <c r="BF23" s="25">
        <v>23.414591328193072</v>
      </c>
      <c r="BG23" s="25">
        <v>1.4901660226239131</v>
      </c>
      <c r="BH23" s="25">
        <v>43.31699395715718</v>
      </c>
      <c r="BI23" s="25">
        <v>0</v>
      </c>
      <c r="BJ23" s="25">
        <v>272.45233638293575</v>
      </c>
      <c r="BK23" s="25">
        <v>361.4914330662051</v>
      </c>
      <c r="BL23" s="25">
        <v>0.97165535127555147</v>
      </c>
      <c r="BM23" s="25">
        <v>0.70730455625905864</v>
      </c>
    </row>
    <row r="24" spans="1:65" x14ac:dyDescent="0.35">
      <c r="A24" s="25" t="s">
        <v>10703</v>
      </c>
      <c r="B24" s="25" t="s">
        <v>10645</v>
      </c>
      <c r="C24" s="25" t="s">
        <v>10648</v>
      </c>
      <c r="D24" s="25" t="s">
        <v>10510</v>
      </c>
      <c r="E24" s="25" t="s">
        <v>10708</v>
      </c>
      <c r="F24" s="25">
        <v>1248470</v>
      </c>
      <c r="G24" s="25">
        <v>0.89712789275991622</v>
      </c>
      <c r="H24" s="25">
        <v>160</v>
      </c>
      <c r="I24" s="25">
        <v>453.18841373391143</v>
      </c>
      <c r="J24" s="42">
        <v>0.43891834360394061</v>
      </c>
      <c r="K24" s="25">
        <v>35</v>
      </c>
      <c r="L24" s="25">
        <v>641.53986759303518</v>
      </c>
      <c r="M24" s="25">
        <v>84.916369795222948</v>
      </c>
      <c r="N24" s="25">
        <v>443.23193736153604</v>
      </c>
      <c r="O24" s="25">
        <v>99.327169082876836</v>
      </c>
      <c r="P24" s="25">
        <v>155.05139632781257</v>
      </c>
      <c r="Q24" s="25">
        <v>188.85337195084671</v>
      </c>
      <c r="R24" s="25">
        <v>35.347747004582502</v>
      </c>
      <c r="S24" s="25">
        <v>0</v>
      </c>
      <c r="T24" s="25">
        <v>153.50562494626419</v>
      </c>
      <c r="U24" s="25">
        <v>0</v>
      </c>
      <c r="V24" s="25">
        <v>0</v>
      </c>
      <c r="W24" s="25">
        <v>0</v>
      </c>
      <c r="X24" s="25">
        <v>0</v>
      </c>
      <c r="Y24" s="25">
        <v>531.17140488126245</v>
      </c>
      <c r="Z24" s="25">
        <v>0</v>
      </c>
      <c r="AA24" s="25">
        <v>180.35</v>
      </c>
      <c r="AB24" s="25">
        <v>8.49</v>
      </c>
      <c r="AC24" s="25">
        <v>342.33140488126242</v>
      </c>
      <c r="AD24" s="25">
        <v>77.982991147351015</v>
      </c>
      <c r="AE24" s="25">
        <v>-23.477777602649009</v>
      </c>
      <c r="AF24" s="25">
        <v>0</v>
      </c>
      <c r="AG24" s="25">
        <v>0</v>
      </c>
      <c r="AH24" s="25">
        <v>0</v>
      </c>
      <c r="AI24" s="25">
        <v>101.46076874999999</v>
      </c>
      <c r="AJ24" s="25">
        <v>0</v>
      </c>
      <c r="AK24" s="25">
        <v>0</v>
      </c>
      <c r="AL24" s="25">
        <v>0</v>
      </c>
      <c r="AM24" s="25">
        <v>0</v>
      </c>
      <c r="AN24" s="25">
        <v>0.22779969945906484</v>
      </c>
      <c r="AO24" s="25">
        <v>453.18841373391143</v>
      </c>
      <c r="AP24" s="25">
        <v>0</v>
      </c>
      <c r="AQ24" s="25">
        <v>0</v>
      </c>
      <c r="AR24" s="25">
        <v>0</v>
      </c>
      <c r="AS24" s="25">
        <v>0</v>
      </c>
      <c r="AT24" s="25">
        <v>0</v>
      </c>
      <c r="AU24" s="25">
        <v>298.2611216304972</v>
      </c>
      <c r="AV24" s="25">
        <v>119.30152819999999</v>
      </c>
      <c r="AW24" s="25">
        <v>119.30152819999999</v>
      </c>
      <c r="AX24" s="25">
        <v>0</v>
      </c>
      <c r="AY24" s="25">
        <v>0</v>
      </c>
      <c r="AZ24" s="25">
        <v>98.431918903915943</v>
      </c>
      <c r="BA24" s="25">
        <v>77.861174682099445</v>
      </c>
      <c r="BB24" s="25">
        <v>8.5711434257568744</v>
      </c>
      <c r="BC24" s="25">
        <v>11.999600796059623</v>
      </c>
      <c r="BD24" s="25">
        <v>0</v>
      </c>
      <c r="BE24" s="25">
        <v>80.527674526581293</v>
      </c>
      <c r="BF24" s="25">
        <v>27.732459124195572</v>
      </c>
      <c r="BG24" s="25">
        <v>1.4901660226239131</v>
      </c>
      <c r="BH24" s="25">
        <v>51.305049379761805</v>
      </c>
      <c r="BI24" s="25">
        <v>0</v>
      </c>
      <c r="BJ24" s="25">
        <v>298.2611216304972</v>
      </c>
      <c r="BK24" s="25">
        <v>376.24411277784822</v>
      </c>
      <c r="BL24" s="25">
        <v>0.58105305286138909</v>
      </c>
      <c r="BM24" s="25">
        <v>0.43891834360394061</v>
      </c>
    </row>
    <row r="25" spans="1:65" x14ac:dyDescent="0.35">
      <c r="A25" s="25" t="s">
        <v>10703</v>
      </c>
      <c r="B25" s="25" t="s">
        <v>10645</v>
      </c>
      <c r="C25" s="25" t="s">
        <v>10648</v>
      </c>
      <c r="D25" s="25" t="s">
        <v>10511</v>
      </c>
      <c r="E25" s="25" t="s">
        <v>10709</v>
      </c>
      <c r="F25" s="25">
        <v>1248470</v>
      </c>
      <c r="G25" s="25">
        <v>0.89712789275991622</v>
      </c>
      <c r="H25" s="25">
        <v>160</v>
      </c>
      <c r="I25" s="25">
        <v>521.11449103814812</v>
      </c>
      <c r="J25" s="42">
        <v>0.53249042868727603</v>
      </c>
      <c r="K25" s="25">
        <v>35</v>
      </c>
      <c r="L25" s="25">
        <v>1735.7432522911486</v>
      </c>
      <c r="M25" s="25">
        <v>122.37441716817754</v>
      </c>
      <c r="N25" s="25">
        <v>443.23193736153604</v>
      </c>
      <c r="O25" s="25">
        <v>323.91379067603714</v>
      </c>
      <c r="P25" s="25">
        <v>81.576838071390711</v>
      </c>
      <c r="Q25" s="25">
        <v>37.741308614108213</v>
      </c>
      <c r="R25" s="25">
        <v>37.741308614108213</v>
      </c>
      <c r="S25" s="25">
        <v>0</v>
      </c>
      <c r="T25" s="25">
        <v>0</v>
      </c>
      <c r="U25" s="25">
        <v>281039.5931100907</v>
      </c>
      <c r="V25" s="25">
        <v>0</v>
      </c>
      <c r="W25" s="25">
        <v>0</v>
      </c>
      <c r="X25" s="25">
        <v>0</v>
      </c>
      <c r="Y25" s="25">
        <v>833.6495645831211</v>
      </c>
      <c r="Z25" s="25">
        <v>0</v>
      </c>
      <c r="AA25" s="25">
        <v>180.35</v>
      </c>
      <c r="AB25" s="25">
        <v>8.49</v>
      </c>
      <c r="AC25" s="25">
        <v>644.80956458312107</v>
      </c>
      <c r="AD25" s="25">
        <v>312.53507354497299</v>
      </c>
      <c r="AE25" s="25">
        <v>37.560565814466486</v>
      </c>
      <c r="AF25" s="25">
        <v>0</v>
      </c>
      <c r="AG25" s="25">
        <v>0</v>
      </c>
      <c r="AH25" s="25">
        <v>27.232187683774828</v>
      </c>
      <c r="AI25" s="25">
        <v>123.00035822944254</v>
      </c>
      <c r="AJ25" s="25">
        <v>124.74196181728922</v>
      </c>
      <c r="AK25" s="25">
        <v>0</v>
      </c>
      <c r="AL25" s="25">
        <v>0</v>
      </c>
      <c r="AM25" s="25">
        <v>0</v>
      </c>
      <c r="AN25" s="25">
        <v>0.48469360678145579</v>
      </c>
      <c r="AO25" s="25">
        <v>521.11449103814812</v>
      </c>
      <c r="AP25" s="25">
        <v>64.792753498241311</v>
      </c>
      <c r="AQ25" s="25">
        <v>37.560565814466486</v>
      </c>
      <c r="AR25" s="25">
        <v>0</v>
      </c>
      <c r="AS25" s="25">
        <v>0</v>
      </c>
      <c r="AT25" s="25">
        <v>27.232187683774828</v>
      </c>
      <c r="AU25" s="25">
        <v>379.97021626796192</v>
      </c>
      <c r="AV25" s="25">
        <v>149.71866550000001</v>
      </c>
      <c r="AW25" s="25">
        <v>149.71866550000001</v>
      </c>
      <c r="AX25" s="25">
        <v>0</v>
      </c>
      <c r="AY25" s="25">
        <v>0</v>
      </c>
      <c r="AZ25" s="25">
        <v>119.08717797865867</v>
      </c>
      <c r="BA25" s="25">
        <v>83.718984207234925</v>
      </c>
      <c r="BB25" s="25">
        <v>14.736747404759889</v>
      </c>
      <c r="BC25" s="25">
        <v>20.631446366663848</v>
      </c>
      <c r="BD25" s="25">
        <v>0</v>
      </c>
      <c r="BE25" s="25">
        <v>111.16437278930321</v>
      </c>
      <c r="BF25" s="25">
        <v>38.442840554243993</v>
      </c>
      <c r="BG25" s="25">
        <v>1.6022772097078455</v>
      </c>
      <c r="BH25" s="25">
        <v>71.119255025351379</v>
      </c>
      <c r="BI25" s="25">
        <v>0</v>
      </c>
      <c r="BJ25" s="25">
        <v>444.76296976620324</v>
      </c>
      <c r="BK25" s="25">
        <v>757.29804331117623</v>
      </c>
      <c r="BL25" s="25">
        <v>0.43034175354929105</v>
      </c>
      <c r="BM25" s="25">
        <v>0.53249042868727603</v>
      </c>
    </row>
    <row r="26" spans="1:65" x14ac:dyDescent="0.35">
      <c r="A26" s="25" t="s">
        <v>10703</v>
      </c>
      <c r="B26" s="25" t="s">
        <v>10645</v>
      </c>
      <c r="C26" s="25" t="s">
        <v>10648</v>
      </c>
      <c r="D26" s="25" t="s">
        <v>10512</v>
      </c>
      <c r="E26" s="25" t="s">
        <v>10710</v>
      </c>
      <c r="F26" s="25">
        <v>1248470</v>
      </c>
      <c r="G26" s="25">
        <v>0.89712789275991622</v>
      </c>
      <c r="H26" s="25">
        <v>160</v>
      </c>
      <c r="I26" s="25">
        <v>1380.6094032828305</v>
      </c>
      <c r="J26" s="42">
        <v>-0.32492765100275145</v>
      </c>
      <c r="K26" s="25">
        <v>35</v>
      </c>
      <c r="L26" s="25">
        <v>742.19533805671335</v>
      </c>
      <c r="M26" s="25">
        <v>85.229290896021141</v>
      </c>
      <c r="N26" s="25">
        <v>443.23193736153604</v>
      </c>
      <c r="O26" s="25">
        <v>323.91379067603714</v>
      </c>
      <c r="P26" s="25">
        <v>81.576838071390711</v>
      </c>
      <c r="Q26" s="25">
        <v>37.741308614108213</v>
      </c>
      <c r="R26" s="25">
        <v>37.741308614108213</v>
      </c>
      <c r="S26" s="25">
        <v>0</v>
      </c>
      <c r="T26" s="25">
        <v>0</v>
      </c>
      <c r="U26" s="25">
        <v>281039.5931100907</v>
      </c>
      <c r="V26" s="25">
        <v>0</v>
      </c>
      <c r="W26" s="25">
        <v>0</v>
      </c>
      <c r="X26" s="25">
        <v>0</v>
      </c>
      <c r="Y26" s="25">
        <v>1722.7146426990164</v>
      </c>
      <c r="Z26" s="25">
        <v>0</v>
      </c>
      <c r="AA26" s="25">
        <v>180.35</v>
      </c>
      <c r="AB26" s="25">
        <v>8.49</v>
      </c>
      <c r="AC26" s="25">
        <v>1533.8746426990165</v>
      </c>
      <c r="AD26" s="25">
        <v>342.1052394161859</v>
      </c>
      <c r="AE26" s="25">
        <v>42.199236922288421</v>
      </c>
      <c r="AF26" s="25">
        <v>0</v>
      </c>
      <c r="AG26" s="25">
        <v>0</v>
      </c>
      <c r="AH26" s="25">
        <v>30.426157420398024</v>
      </c>
      <c r="AI26" s="25">
        <v>123.00035822944254</v>
      </c>
      <c r="AJ26" s="25">
        <v>146.47948684405662</v>
      </c>
      <c r="AK26" s="25">
        <v>0</v>
      </c>
      <c r="AL26" s="25">
        <v>0</v>
      </c>
      <c r="AM26" s="25">
        <v>0</v>
      </c>
      <c r="AN26" s="25">
        <v>0.22303337567026674</v>
      </c>
      <c r="AO26" s="25">
        <v>1380.6094032828305</v>
      </c>
      <c r="AP26" s="25">
        <v>72.625394342686448</v>
      </c>
      <c r="AQ26" s="25">
        <v>42.199236922288421</v>
      </c>
      <c r="AR26" s="25">
        <v>0</v>
      </c>
      <c r="AS26" s="25">
        <v>0</v>
      </c>
      <c r="AT26" s="25">
        <v>30.426157420398024</v>
      </c>
      <c r="AU26" s="25">
        <v>505.54583857914355</v>
      </c>
      <c r="AV26" s="25">
        <v>149.71866550000001</v>
      </c>
      <c r="AW26" s="25">
        <v>149.71866550000001</v>
      </c>
      <c r="AX26" s="25">
        <v>0</v>
      </c>
      <c r="AY26" s="25">
        <v>0</v>
      </c>
      <c r="AZ26" s="25">
        <v>119.08717797865867</v>
      </c>
      <c r="BA26" s="25">
        <v>83.718984207234925</v>
      </c>
      <c r="BB26" s="25">
        <v>14.736747404759889</v>
      </c>
      <c r="BC26" s="25">
        <v>20.631446366663848</v>
      </c>
      <c r="BD26" s="25">
        <v>0</v>
      </c>
      <c r="BE26" s="25">
        <v>236.73999510048486</v>
      </c>
      <c r="BF26" s="25">
        <v>82.504462417816498</v>
      </c>
      <c r="BG26" s="25">
        <v>1.6022772097078455</v>
      </c>
      <c r="BH26" s="25">
        <v>152.63325547296051</v>
      </c>
      <c r="BI26" s="25">
        <v>0</v>
      </c>
      <c r="BJ26" s="25">
        <v>578.17123292182998</v>
      </c>
      <c r="BK26" s="25">
        <v>920.27647233801588</v>
      </c>
      <c r="BL26" s="25">
        <v>-0.29246077734986481</v>
      </c>
      <c r="BM26" s="25">
        <v>-0.32492765100275145</v>
      </c>
    </row>
    <row r="27" spans="1:65" x14ac:dyDescent="0.35">
      <c r="A27" s="25" t="s">
        <v>10703</v>
      </c>
      <c r="B27" s="25" t="s">
        <v>10645</v>
      </c>
      <c r="C27" s="25" t="s">
        <v>10691</v>
      </c>
      <c r="D27" s="25" t="s">
        <v>9780</v>
      </c>
      <c r="E27" s="25" t="s">
        <v>10711</v>
      </c>
      <c r="F27" s="25">
        <v>1248470</v>
      </c>
      <c r="G27" s="25">
        <v>0.89712789275991622</v>
      </c>
      <c r="H27" s="25">
        <v>160</v>
      </c>
      <c r="I27" s="40">
        <v>350.76155427616078</v>
      </c>
      <c r="J27" s="43">
        <v>0.93182215822376546</v>
      </c>
      <c r="K27" s="25">
        <v>35</v>
      </c>
      <c r="L27" s="25">
        <v>592.68567250653189</v>
      </c>
      <c r="M27" s="25">
        <v>85.595480530289223</v>
      </c>
      <c r="N27" s="25">
        <v>443.23193736153604</v>
      </c>
      <c r="O27" s="25">
        <v>82.615995348534824</v>
      </c>
      <c r="P27" s="25">
        <v>171.61552786693488</v>
      </c>
      <c r="Q27" s="25">
        <v>189.00041414606639</v>
      </c>
      <c r="R27" s="25">
        <v>35.347747004582502</v>
      </c>
      <c r="S27" s="25">
        <v>74.070372788220055</v>
      </c>
      <c r="T27" s="25">
        <v>79.582294353263805</v>
      </c>
      <c r="U27" s="25">
        <v>0</v>
      </c>
      <c r="V27" s="25">
        <v>53824.136252660552</v>
      </c>
      <c r="W27" s="25">
        <v>0</v>
      </c>
      <c r="X27" s="25">
        <v>0</v>
      </c>
      <c r="Y27" s="25">
        <v>492.8690273295789</v>
      </c>
      <c r="Z27" s="25">
        <v>0</v>
      </c>
      <c r="AA27" s="25">
        <v>180.35</v>
      </c>
      <c r="AB27" s="25">
        <v>8.49</v>
      </c>
      <c r="AC27" s="25">
        <v>304.02902732957887</v>
      </c>
      <c r="AD27" s="25">
        <v>142.10747305341812</v>
      </c>
      <c r="AE27" s="25">
        <v>14.018120234230249</v>
      </c>
      <c r="AF27" s="25">
        <v>0</v>
      </c>
      <c r="AG27" s="25">
        <v>0</v>
      </c>
      <c r="AH27" s="25">
        <v>23.267695211659053</v>
      </c>
      <c r="AI27" s="25">
        <v>101.46076874999999</v>
      </c>
      <c r="AJ27" s="25">
        <v>3.3608888575288267</v>
      </c>
      <c r="AK27" s="25">
        <v>0</v>
      </c>
      <c r="AL27" s="25">
        <v>0</v>
      </c>
      <c r="AM27" s="25">
        <v>0</v>
      </c>
      <c r="AN27" s="25">
        <v>0.46741416206738801</v>
      </c>
      <c r="AO27" s="25">
        <v>350.76155427616078</v>
      </c>
      <c r="AP27" s="25">
        <v>37.285815445889298</v>
      </c>
      <c r="AQ27" s="25">
        <v>14.018120234230249</v>
      </c>
      <c r="AR27" s="25">
        <v>0</v>
      </c>
      <c r="AS27" s="25">
        <v>0</v>
      </c>
      <c r="AT27" s="25">
        <v>23.267695211659053</v>
      </c>
      <c r="AU27" s="25">
        <v>286.4831273578061</v>
      </c>
      <c r="AV27" s="25">
        <v>112.4442775375</v>
      </c>
      <c r="AW27" s="25">
        <v>112.4442775375</v>
      </c>
      <c r="AX27" s="25">
        <v>0</v>
      </c>
      <c r="AY27" s="25">
        <v>0</v>
      </c>
      <c r="AZ27" s="25">
        <v>107.62807610425644</v>
      </c>
      <c r="BA27" s="25">
        <v>77.861174682099445</v>
      </c>
      <c r="BB27" s="25">
        <v>12.402875592565413</v>
      </c>
      <c r="BC27" s="25">
        <v>17.364025829591579</v>
      </c>
      <c r="BD27" s="25">
        <v>0</v>
      </c>
      <c r="BE27" s="25">
        <v>66.41077371604969</v>
      </c>
      <c r="BF27" s="25">
        <v>22.779160594184482</v>
      </c>
      <c r="BG27" s="25">
        <v>1.4901660226239131</v>
      </c>
      <c r="BH27" s="25">
        <v>42.14144709924129</v>
      </c>
      <c r="BI27" s="25">
        <v>0</v>
      </c>
      <c r="BJ27" s="25">
        <v>323.76894280369538</v>
      </c>
      <c r="BK27" s="25">
        <v>465.8764158571135</v>
      </c>
      <c r="BL27" s="25">
        <v>1.0750532322468662</v>
      </c>
      <c r="BM27" s="25">
        <v>0.93182215822376546</v>
      </c>
    </row>
    <row r="28" spans="1:65" x14ac:dyDescent="0.35">
      <c r="A28" s="25" t="s">
        <v>10703</v>
      </c>
      <c r="B28" s="25" t="s">
        <v>10693</v>
      </c>
      <c r="C28" s="25" t="s">
        <v>9780</v>
      </c>
      <c r="D28" s="25" t="s">
        <v>9780</v>
      </c>
      <c r="E28" s="25" t="s">
        <v>10193</v>
      </c>
      <c r="F28" s="25">
        <f>F27</f>
        <v>1248470</v>
      </c>
      <c r="G28" s="25">
        <f>G27</f>
        <v>0.89712789275991622</v>
      </c>
      <c r="H28" s="25">
        <f>(H27*N27)/(N27)</f>
        <v>160</v>
      </c>
      <c r="I28" s="25">
        <f>(I27*N27)/(N27)</f>
        <v>350.76155427616078</v>
      </c>
      <c r="J28" s="42">
        <f>(J27*N27)/(N27)</f>
        <v>0.93182215822376546</v>
      </c>
      <c r="K28" s="25">
        <f t="shared" ref="K28:W28" si="2">K27</f>
        <v>35</v>
      </c>
      <c r="L28" s="25">
        <f t="shared" si="2"/>
        <v>592.68567250653189</v>
      </c>
      <c r="M28" s="25">
        <f t="shared" si="2"/>
        <v>85.595480530289223</v>
      </c>
      <c r="N28" s="25">
        <f t="shared" si="2"/>
        <v>443.23193736153604</v>
      </c>
      <c r="O28" s="25">
        <f t="shared" si="2"/>
        <v>82.615995348534824</v>
      </c>
      <c r="P28" s="25">
        <f t="shared" si="2"/>
        <v>171.61552786693488</v>
      </c>
      <c r="Q28" s="25">
        <f t="shared" si="2"/>
        <v>189.00041414606639</v>
      </c>
      <c r="R28" s="25">
        <f t="shared" si="2"/>
        <v>35.347747004582502</v>
      </c>
      <c r="S28" s="25">
        <f t="shared" si="2"/>
        <v>74.070372788220055</v>
      </c>
      <c r="T28" s="25">
        <f t="shared" si="2"/>
        <v>79.582294353263805</v>
      </c>
      <c r="U28" s="25">
        <f t="shared" si="2"/>
        <v>0</v>
      </c>
      <c r="V28" s="25">
        <f t="shared" si="2"/>
        <v>53824.136252660552</v>
      </c>
      <c r="W28" s="25">
        <f t="shared" si="2"/>
        <v>0</v>
      </c>
      <c r="X28" s="25">
        <f>(X27*N27)/(N27)</f>
        <v>0</v>
      </c>
      <c r="Y28" s="25">
        <f>(Y27*N27)/(N27)</f>
        <v>492.8690273295789</v>
      </c>
      <c r="Z28" s="25">
        <f>(Z27*N27)/(N27)</f>
        <v>0</v>
      </c>
      <c r="AA28" s="25">
        <f>(AA27*N27)/(N27)</f>
        <v>180.35</v>
      </c>
      <c r="AB28" s="25">
        <f>(AB27*N27)/(N27)</f>
        <v>8.49</v>
      </c>
      <c r="AC28" s="25">
        <f>(AC27*N27)/(N27)</f>
        <v>304.02902732957887</v>
      </c>
      <c r="AD28" s="25">
        <f>(AD27*N27)/(N27)</f>
        <v>142.10747305341812</v>
      </c>
      <c r="AE28" s="25">
        <f>(AE27*N27)/(N27)</f>
        <v>14.018120234230249</v>
      </c>
      <c r="AF28" s="25">
        <f>(AF27*N27)/(N27)</f>
        <v>0</v>
      </c>
      <c r="AG28" s="25">
        <f>(AG27*N27)/(N27)</f>
        <v>0</v>
      </c>
      <c r="AH28" s="25">
        <f>(AH27*N27)/(N27)</f>
        <v>23.267695211659053</v>
      </c>
      <c r="AI28" s="25">
        <f>(AI27*N27)/(N27)</f>
        <v>101.46076874999999</v>
      </c>
      <c r="AJ28" s="25">
        <f>(AJ27*N27)/(N27)</f>
        <v>3.3608888575288267</v>
      </c>
      <c r="AK28" s="25">
        <f>(AK27*N27)/(N27)</f>
        <v>0</v>
      </c>
      <c r="AL28" s="25">
        <f>(AL27*N27)/(N27)</f>
        <v>0</v>
      </c>
      <c r="AM28" s="25">
        <f>(AM27*N27)/(N27)</f>
        <v>0</v>
      </c>
      <c r="AN28" s="25">
        <f>(AN27*N27)/(N27)</f>
        <v>0.46741416206738801</v>
      </c>
      <c r="AO28" s="25">
        <f>(AO27*N27)/(N27)</f>
        <v>350.76155427616078</v>
      </c>
      <c r="AP28" s="25">
        <f>(AP27*N27)/(N27)</f>
        <v>37.285815445889298</v>
      </c>
      <c r="AQ28" s="25">
        <f>(AQ27*N27)/(N27)</f>
        <v>14.018120234230249</v>
      </c>
      <c r="AR28" s="25">
        <f>(AR27*N27)/(N27)</f>
        <v>0</v>
      </c>
      <c r="AS28" s="25">
        <f>(AS27*N27)/(N27)</f>
        <v>0</v>
      </c>
      <c r="AT28" s="25">
        <f>(AT27*N27)/(N27)</f>
        <v>23.267695211659053</v>
      </c>
      <c r="AU28" s="25">
        <f>(AU27*N27)/(N27)</f>
        <v>286.4831273578061</v>
      </c>
      <c r="AV28" s="25">
        <f>(AV27*N27)/(N27)</f>
        <v>112.4442775375</v>
      </c>
      <c r="AW28" s="25">
        <f>(AW27*N27)/(N27)</f>
        <v>112.4442775375</v>
      </c>
      <c r="AX28" s="25">
        <f>(AX27*N27)/(N27)</f>
        <v>0</v>
      </c>
      <c r="AY28" s="25">
        <f>(AY27*N27)/(N27)</f>
        <v>0</v>
      </c>
      <c r="AZ28" s="25">
        <f>(AZ27*N27)/(N27)</f>
        <v>107.62807610425644</v>
      </c>
      <c r="BA28" s="25">
        <f>(BA27*N27)/(N27)</f>
        <v>77.861174682099445</v>
      </c>
      <c r="BB28" s="25">
        <f>(BB27*N27)/(N27)</f>
        <v>12.402875592565413</v>
      </c>
      <c r="BC28" s="25">
        <f>(BC27*N27)/(N27)</f>
        <v>17.364025829591579</v>
      </c>
      <c r="BD28" s="25">
        <f>(BD27*N27)/(N27)</f>
        <v>0</v>
      </c>
      <c r="BE28" s="25">
        <f>(BE27*N27)/(N27)</f>
        <v>66.41077371604969</v>
      </c>
      <c r="BF28" s="25">
        <f>(BF27*N27)/(N27)</f>
        <v>22.779160594184482</v>
      </c>
      <c r="BG28" s="25">
        <f>(BG27*N27)/(N27)</f>
        <v>1.4901660226239131</v>
      </c>
      <c r="BH28" s="25">
        <f>(BH27*N27)/(N27)</f>
        <v>42.14144709924129</v>
      </c>
      <c r="BI28" s="25">
        <f>(BI27*N27)/(N27)</f>
        <v>0</v>
      </c>
      <c r="BJ28" s="25">
        <f>(BJ27*N27)/(N27)</f>
        <v>323.76894280369538</v>
      </c>
      <c r="BK28" s="25">
        <f>(BK27*N27)/(N27)</f>
        <v>465.8764158571135</v>
      </c>
      <c r="BL28" s="25">
        <f>(BL27*N27)/(N27)</f>
        <v>1.0750532322468662</v>
      </c>
      <c r="BM28" s="25">
        <f>(BM27*N27)/(N27)</f>
        <v>0.93182215822376546</v>
      </c>
    </row>
    <row r="29" spans="1:65" x14ac:dyDescent="0.35">
      <c r="A29" s="25" t="s">
        <v>10683</v>
      </c>
      <c r="B29" s="25" t="s">
        <v>10652</v>
      </c>
      <c r="C29" s="25" t="s">
        <v>10653</v>
      </c>
      <c r="D29" s="25" t="s">
        <v>10506</v>
      </c>
      <c r="E29" s="25" t="s">
        <v>10712</v>
      </c>
      <c r="F29" s="25">
        <v>1248470</v>
      </c>
      <c r="G29" s="25">
        <v>0.89712789275991622</v>
      </c>
      <c r="H29" s="25">
        <v>160</v>
      </c>
      <c r="I29" s="25">
        <v>350.76155427616078</v>
      </c>
      <c r="J29" s="42">
        <v>0.76878673865263014</v>
      </c>
      <c r="K29" s="25">
        <v>35</v>
      </c>
      <c r="L29" s="25">
        <v>695.89091089616034</v>
      </c>
      <c r="M29" s="25">
        <v>69.342545880892118</v>
      </c>
      <c r="N29" s="25">
        <v>443.23193736153604</v>
      </c>
      <c r="O29" s="25">
        <v>82.615995348534824</v>
      </c>
      <c r="P29" s="25">
        <v>171.61552786693488</v>
      </c>
      <c r="Q29" s="25">
        <v>189.00041414606639</v>
      </c>
      <c r="R29" s="25">
        <v>35.347747004582502</v>
      </c>
      <c r="S29" s="25">
        <v>74.070372788220055</v>
      </c>
      <c r="T29" s="25">
        <v>79.582294353263805</v>
      </c>
      <c r="U29" s="25">
        <v>0</v>
      </c>
      <c r="V29" s="25">
        <v>53824.136252660552</v>
      </c>
      <c r="W29" s="25">
        <v>0</v>
      </c>
      <c r="X29" s="25">
        <v>0</v>
      </c>
      <c r="Y29" s="25">
        <v>492.8690273295789</v>
      </c>
      <c r="Z29" s="25">
        <v>0</v>
      </c>
      <c r="AA29" s="25">
        <v>180.35</v>
      </c>
      <c r="AB29" s="25">
        <v>8.49</v>
      </c>
      <c r="AC29" s="25">
        <v>304.02902732957887</v>
      </c>
      <c r="AD29" s="25">
        <v>142.10747305341812</v>
      </c>
      <c r="AE29" s="25">
        <v>14.018120234230249</v>
      </c>
      <c r="AF29" s="25">
        <v>0</v>
      </c>
      <c r="AG29" s="25">
        <v>0</v>
      </c>
      <c r="AH29" s="25">
        <v>23.267695211659053</v>
      </c>
      <c r="AI29" s="25">
        <v>101.46076874999999</v>
      </c>
      <c r="AJ29" s="25">
        <v>3.3608888575288267</v>
      </c>
      <c r="AK29" s="25">
        <v>0</v>
      </c>
      <c r="AL29" s="25">
        <v>0</v>
      </c>
      <c r="AM29" s="25">
        <v>0</v>
      </c>
      <c r="AN29" s="25">
        <v>0.46741416206738801</v>
      </c>
      <c r="AO29" s="25">
        <v>350.76155427616078</v>
      </c>
      <c r="AP29" s="25">
        <v>37.285815445889298</v>
      </c>
      <c r="AQ29" s="25">
        <v>14.018120234230249</v>
      </c>
      <c r="AR29" s="25">
        <v>0</v>
      </c>
      <c r="AS29" s="25">
        <v>0</v>
      </c>
      <c r="AT29" s="25">
        <v>23.267695211659053</v>
      </c>
      <c r="AU29" s="25">
        <v>229.29657018696867</v>
      </c>
      <c r="AV29" s="25">
        <v>47.078158967205511</v>
      </c>
      <c r="AW29" s="25">
        <v>47.078158967205511</v>
      </c>
      <c r="AX29" s="25">
        <v>0</v>
      </c>
      <c r="AY29" s="25">
        <v>0</v>
      </c>
      <c r="AZ29" s="25">
        <v>115.41514927125533</v>
      </c>
      <c r="BA29" s="25">
        <v>77.861174682099445</v>
      </c>
      <c r="BB29" s="25">
        <v>15.647489412148282</v>
      </c>
      <c r="BC29" s="25">
        <v>21.906485177007593</v>
      </c>
      <c r="BD29" s="25">
        <v>0</v>
      </c>
      <c r="BE29" s="25">
        <v>66.803261948507838</v>
      </c>
      <c r="BF29" s="25">
        <v>22.916875763468045</v>
      </c>
      <c r="BG29" s="25">
        <v>1.4901660226239131</v>
      </c>
      <c r="BH29" s="25">
        <v>42.396220162415879</v>
      </c>
      <c r="BI29" s="25">
        <v>0</v>
      </c>
      <c r="BJ29" s="25">
        <v>266.58238563285795</v>
      </c>
      <c r="BK29" s="25">
        <v>408.68985868627607</v>
      </c>
      <c r="BL29" s="25">
        <v>0.88695751759378783</v>
      </c>
      <c r="BM29" s="25">
        <v>0.76878673865263014</v>
      </c>
    </row>
    <row r="30" spans="1:65" x14ac:dyDescent="0.35">
      <c r="A30" s="25" t="s">
        <v>10683</v>
      </c>
      <c r="B30" s="25" t="s">
        <v>10652</v>
      </c>
      <c r="C30" s="25" t="s">
        <v>10653</v>
      </c>
      <c r="D30" s="25" t="s">
        <v>10507</v>
      </c>
      <c r="E30" s="25" t="s">
        <v>10713</v>
      </c>
      <c r="F30" s="25">
        <v>1248470</v>
      </c>
      <c r="G30" s="25">
        <v>0.89712789275991622</v>
      </c>
      <c r="H30" s="25">
        <v>160</v>
      </c>
      <c r="I30" s="25">
        <v>408.33468123910291</v>
      </c>
      <c r="J30" s="42">
        <v>0.45151731433667969</v>
      </c>
      <c r="K30" s="25">
        <v>35</v>
      </c>
      <c r="L30" s="25">
        <v>695.89091089616034</v>
      </c>
      <c r="M30" s="25">
        <v>69.342545880892118</v>
      </c>
      <c r="N30" s="25">
        <v>443.23193736153604</v>
      </c>
      <c r="O30" s="25">
        <v>82.615995348534824</v>
      </c>
      <c r="P30" s="25">
        <v>171.61552786693488</v>
      </c>
      <c r="Q30" s="25">
        <v>189.00041414606639</v>
      </c>
      <c r="R30" s="25">
        <v>35.347747004582502</v>
      </c>
      <c r="S30" s="25">
        <v>74.070372788220055</v>
      </c>
      <c r="T30" s="25">
        <v>79.582294353263805</v>
      </c>
      <c r="U30" s="25">
        <v>0</v>
      </c>
      <c r="V30" s="25">
        <v>0</v>
      </c>
      <c r="W30" s="25">
        <v>13456.034063165138</v>
      </c>
      <c r="X30" s="25">
        <v>0</v>
      </c>
      <c r="Y30" s="25">
        <v>492.8690273295789</v>
      </c>
      <c r="Z30" s="25">
        <v>0</v>
      </c>
      <c r="AA30" s="25">
        <v>180.35</v>
      </c>
      <c r="AB30" s="25">
        <v>8.49</v>
      </c>
      <c r="AC30" s="25">
        <v>304.02902732957887</v>
      </c>
      <c r="AD30" s="25">
        <v>84.534346090475992</v>
      </c>
      <c r="AE30" s="25">
        <v>-15.755851177595657</v>
      </c>
      <c r="AF30" s="25">
        <v>1.5069466239104992</v>
      </c>
      <c r="AG30" s="25">
        <v>-15.611172461745541</v>
      </c>
      <c r="AH30" s="25">
        <v>0</v>
      </c>
      <c r="AI30" s="25">
        <v>101.46076874999999</v>
      </c>
      <c r="AJ30" s="25">
        <v>0</v>
      </c>
      <c r="AK30" s="25">
        <v>12.933654355906775</v>
      </c>
      <c r="AL30" s="25">
        <v>0</v>
      </c>
      <c r="AM30" s="25">
        <v>0</v>
      </c>
      <c r="AN30" s="25">
        <v>0.27804695766380749</v>
      </c>
      <c r="AO30" s="25">
        <v>408.33468123910291</v>
      </c>
      <c r="AP30" s="25">
        <v>0</v>
      </c>
      <c r="AQ30" s="25">
        <v>0</v>
      </c>
      <c r="AR30" s="25">
        <v>0</v>
      </c>
      <c r="AS30" s="25">
        <v>0</v>
      </c>
      <c r="AT30" s="25">
        <v>0</v>
      </c>
      <c r="AU30" s="25">
        <v>238.86485986270677</v>
      </c>
      <c r="AV30" s="25">
        <v>47.078158967205511</v>
      </c>
      <c r="AW30" s="25">
        <v>47.078158967205511</v>
      </c>
      <c r="AX30" s="25">
        <v>0</v>
      </c>
      <c r="AY30" s="25">
        <v>0</v>
      </c>
      <c r="AZ30" s="25">
        <v>115.41514927125533</v>
      </c>
      <c r="BA30" s="25">
        <v>77.861174682099445</v>
      </c>
      <c r="BB30" s="25">
        <v>15.647489412148282</v>
      </c>
      <c r="BC30" s="25">
        <v>21.906485177007593</v>
      </c>
      <c r="BD30" s="25">
        <v>0</v>
      </c>
      <c r="BE30" s="25">
        <v>76.371551624245939</v>
      </c>
      <c r="BF30" s="25">
        <v>26.274170386534049</v>
      </c>
      <c r="BG30" s="25">
        <v>1.4901660226239131</v>
      </c>
      <c r="BH30" s="25">
        <v>48.607215215087983</v>
      </c>
      <c r="BI30" s="25">
        <v>0</v>
      </c>
      <c r="BJ30" s="25">
        <v>238.86485986270677</v>
      </c>
      <c r="BK30" s="25">
        <v>323.39920595318279</v>
      </c>
      <c r="BL30" s="25">
        <v>0.6064229466607467</v>
      </c>
      <c r="BM30" s="25">
        <v>0.45151731433667969</v>
      </c>
    </row>
    <row r="31" spans="1:65" x14ac:dyDescent="0.35">
      <c r="A31" s="25" t="s">
        <v>10683</v>
      </c>
      <c r="B31" s="25" t="s">
        <v>10652</v>
      </c>
      <c r="C31" s="25" t="s">
        <v>10653</v>
      </c>
      <c r="D31" s="25" t="s">
        <v>10508</v>
      </c>
      <c r="E31" s="25" t="s">
        <v>10714</v>
      </c>
      <c r="F31" s="25">
        <v>1248470</v>
      </c>
      <c r="G31" s="25">
        <v>0.89712789275991622</v>
      </c>
      <c r="H31" s="25">
        <v>160</v>
      </c>
      <c r="I31" s="25">
        <v>394.23045540126782</v>
      </c>
      <c r="J31" s="42">
        <v>0.49834950493506613</v>
      </c>
      <c r="K31" s="25">
        <v>35</v>
      </c>
      <c r="L31" s="25">
        <v>695.89091089616034</v>
      </c>
      <c r="M31" s="25">
        <v>69.342545880892118</v>
      </c>
      <c r="N31" s="25">
        <v>443.23193736153604</v>
      </c>
      <c r="O31" s="25">
        <v>82.615995348534824</v>
      </c>
      <c r="P31" s="25">
        <v>171.61552786693488</v>
      </c>
      <c r="Q31" s="25">
        <v>189.00041414606639</v>
      </c>
      <c r="R31" s="25">
        <v>35.347747004582502</v>
      </c>
      <c r="S31" s="25">
        <v>74.070372788220055</v>
      </c>
      <c r="T31" s="25">
        <v>79.582294353263805</v>
      </c>
      <c r="U31" s="25">
        <v>0</v>
      </c>
      <c r="V31" s="25">
        <v>0</v>
      </c>
      <c r="W31" s="25">
        <v>0</v>
      </c>
      <c r="X31" s="25">
        <v>13456034.063165138</v>
      </c>
      <c r="Y31" s="25">
        <v>492.8690273295789</v>
      </c>
      <c r="Z31" s="25">
        <v>0</v>
      </c>
      <c r="AA31" s="25">
        <v>180.35</v>
      </c>
      <c r="AB31" s="25">
        <v>8.49</v>
      </c>
      <c r="AC31" s="25">
        <v>304.02902732957887</v>
      </c>
      <c r="AD31" s="25">
        <v>98.63857192831108</v>
      </c>
      <c r="AE31" s="25">
        <v>-15.755851177595657</v>
      </c>
      <c r="AF31" s="25">
        <v>0</v>
      </c>
      <c r="AG31" s="25">
        <v>0</v>
      </c>
      <c r="AH31" s="25">
        <v>0</v>
      </c>
      <c r="AI31" s="25">
        <v>101.46076874999999</v>
      </c>
      <c r="AJ31" s="25">
        <v>0</v>
      </c>
      <c r="AK31" s="25">
        <v>12.933654355906775</v>
      </c>
      <c r="AL31" s="25">
        <v>0</v>
      </c>
      <c r="AM31" s="25">
        <v>0</v>
      </c>
      <c r="AN31" s="25">
        <v>0.32443800776096016</v>
      </c>
      <c r="AO31" s="25">
        <v>394.23045540126782</v>
      </c>
      <c r="AP31" s="25">
        <v>0</v>
      </c>
      <c r="AQ31" s="25">
        <v>0</v>
      </c>
      <c r="AR31" s="25">
        <v>0</v>
      </c>
      <c r="AS31" s="25">
        <v>0</v>
      </c>
      <c r="AT31" s="25">
        <v>0</v>
      </c>
      <c r="AU31" s="25">
        <v>236.85500768081528</v>
      </c>
      <c r="AV31" s="25">
        <v>47.078158967205511</v>
      </c>
      <c r="AW31" s="25">
        <v>47.078158967205511</v>
      </c>
      <c r="AX31" s="25">
        <v>0</v>
      </c>
      <c r="AY31" s="25">
        <v>0</v>
      </c>
      <c r="AZ31" s="25">
        <v>115.41514927125533</v>
      </c>
      <c r="BA31" s="25">
        <v>77.861174682099445</v>
      </c>
      <c r="BB31" s="25">
        <v>15.647489412148282</v>
      </c>
      <c r="BC31" s="25">
        <v>21.906485177007593</v>
      </c>
      <c r="BD31" s="25">
        <v>0</v>
      </c>
      <c r="BE31" s="25">
        <v>74.36169944235445</v>
      </c>
      <c r="BF31" s="25">
        <v>25.568959094642295</v>
      </c>
      <c r="BG31" s="25">
        <v>1.4901660226239131</v>
      </c>
      <c r="BH31" s="25">
        <v>47.302574325088244</v>
      </c>
      <c r="BI31" s="25">
        <v>0</v>
      </c>
      <c r="BJ31" s="25">
        <v>236.85500768081528</v>
      </c>
      <c r="BK31" s="25">
        <v>335.49357960912636</v>
      </c>
      <c r="BL31" s="25">
        <v>0.64620327211905504</v>
      </c>
      <c r="BM31" s="25">
        <v>0.49834950493506613</v>
      </c>
    </row>
    <row r="32" spans="1:65" x14ac:dyDescent="0.35">
      <c r="A32" s="25" t="s">
        <v>10683</v>
      </c>
      <c r="B32" s="25" t="s">
        <v>10652</v>
      </c>
      <c r="C32" s="25" t="s">
        <v>10653</v>
      </c>
      <c r="D32" s="25" t="s">
        <v>10509</v>
      </c>
      <c r="E32" s="25" t="s">
        <v>10715</v>
      </c>
      <c r="F32" s="25">
        <v>1248470</v>
      </c>
      <c r="G32" s="25">
        <v>0.89712789275991622</v>
      </c>
      <c r="H32" s="25">
        <v>160</v>
      </c>
      <c r="I32" s="25">
        <v>366.83105781386143</v>
      </c>
      <c r="J32" s="42">
        <v>0.55522666399389908</v>
      </c>
      <c r="K32" s="25">
        <v>35</v>
      </c>
      <c r="L32" s="25">
        <v>476.24001577308701</v>
      </c>
      <c r="M32" s="25">
        <v>55.530760023158095</v>
      </c>
      <c r="N32" s="25">
        <v>443.23193736153604</v>
      </c>
      <c r="O32" s="25">
        <v>62.282951838043047</v>
      </c>
      <c r="P32" s="25">
        <v>178.87732912068196</v>
      </c>
      <c r="Q32" s="25">
        <v>202.07165640281113</v>
      </c>
      <c r="R32" s="25">
        <v>35.347747004582502</v>
      </c>
      <c r="S32" s="25">
        <v>87.141615044964766</v>
      </c>
      <c r="T32" s="25">
        <v>79.582294353263805</v>
      </c>
      <c r="U32" s="25">
        <v>0</v>
      </c>
      <c r="V32" s="25">
        <v>0</v>
      </c>
      <c r="W32" s="25">
        <v>0</v>
      </c>
      <c r="X32" s="25">
        <v>0</v>
      </c>
      <c r="Y32" s="25">
        <v>455.87015449713078</v>
      </c>
      <c r="Z32" s="25">
        <v>0</v>
      </c>
      <c r="AA32" s="25">
        <v>180.35</v>
      </c>
      <c r="AB32" s="25">
        <v>8.49</v>
      </c>
      <c r="AC32" s="25">
        <v>267.03015449713075</v>
      </c>
      <c r="AD32" s="25">
        <v>89.039096683269349</v>
      </c>
      <c r="AE32" s="25">
        <v>-12.42167206673065</v>
      </c>
      <c r="AF32" s="25">
        <v>0</v>
      </c>
      <c r="AG32" s="25">
        <v>0</v>
      </c>
      <c r="AH32" s="25">
        <v>0</v>
      </c>
      <c r="AI32" s="25">
        <v>101.46076874999999</v>
      </c>
      <c r="AJ32" s="25">
        <v>0</v>
      </c>
      <c r="AK32" s="25">
        <v>0</v>
      </c>
      <c r="AL32" s="25">
        <v>0</v>
      </c>
      <c r="AM32" s="25">
        <v>0</v>
      </c>
      <c r="AN32" s="25">
        <v>0.33344210451043305</v>
      </c>
      <c r="AO32" s="25">
        <v>366.83105781386143</v>
      </c>
      <c r="AP32" s="25">
        <v>0</v>
      </c>
      <c r="AQ32" s="25">
        <v>0</v>
      </c>
      <c r="AR32" s="25">
        <v>0</v>
      </c>
      <c r="AS32" s="25">
        <v>0</v>
      </c>
      <c r="AT32" s="25">
        <v>0</v>
      </c>
      <c r="AU32" s="25">
        <v>216.66544229320482</v>
      </c>
      <c r="AV32" s="25">
        <v>45.288949003325776</v>
      </c>
      <c r="AW32" s="25">
        <v>45.288949003325776</v>
      </c>
      <c r="AX32" s="25">
        <v>0</v>
      </c>
      <c r="AY32" s="25">
        <v>0</v>
      </c>
      <c r="AZ32" s="25">
        <v>102.76680479933334</v>
      </c>
      <c r="BA32" s="25">
        <v>77.861174682099445</v>
      </c>
      <c r="BB32" s="25">
        <v>10.377345882180787</v>
      </c>
      <c r="BC32" s="25">
        <v>14.528284235053102</v>
      </c>
      <c r="BD32" s="25">
        <v>0</v>
      </c>
      <c r="BE32" s="25">
        <v>68.609688490545707</v>
      </c>
      <c r="BF32" s="25">
        <v>23.5507096378673</v>
      </c>
      <c r="BG32" s="25">
        <v>1.4901660226239131</v>
      </c>
      <c r="BH32" s="25">
        <v>43.568812830054497</v>
      </c>
      <c r="BI32" s="25">
        <v>0</v>
      </c>
      <c r="BJ32" s="25">
        <v>216.66544229320482</v>
      </c>
      <c r="BK32" s="25">
        <v>305.70453897647417</v>
      </c>
      <c r="BL32" s="25">
        <v>0.76273926764151989</v>
      </c>
      <c r="BM32" s="25">
        <v>0.55522666399389908</v>
      </c>
    </row>
    <row r="33" spans="1:65" x14ac:dyDescent="0.35">
      <c r="A33" s="25" t="s">
        <v>10683</v>
      </c>
      <c r="B33" s="25" t="s">
        <v>10652</v>
      </c>
      <c r="C33" s="25" t="s">
        <v>10653</v>
      </c>
      <c r="D33" s="25" t="s">
        <v>10510</v>
      </c>
      <c r="E33" s="25" t="s">
        <v>10716</v>
      </c>
      <c r="F33" s="25">
        <v>1248470</v>
      </c>
      <c r="G33" s="25">
        <v>0.89712789275991622</v>
      </c>
      <c r="H33" s="25">
        <v>160</v>
      </c>
      <c r="I33" s="25">
        <v>453.18841373391143</v>
      </c>
      <c r="J33" s="42">
        <v>0.30633316469195904</v>
      </c>
      <c r="K33" s="25">
        <v>35</v>
      </c>
      <c r="L33" s="25">
        <v>738.27744465199044</v>
      </c>
      <c r="M33" s="25">
        <v>70.646438011384419</v>
      </c>
      <c r="N33" s="25">
        <v>443.23193736153604</v>
      </c>
      <c r="O33" s="25">
        <v>99.327169082876836</v>
      </c>
      <c r="P33" s="25">
        <v>155.05139632781257</v>
      </c>
      <c r="Q33" s="25">
        <v>188.85337195084671</v>
      </c>
      <c r="R33" s="25">
        <v>35.347747004582502</v>
      </c>
      <c r="S33" s="25">
        <v>0</v>
      </c>
      <c r="T33" s="25">
        <v>153.50562494626419</v>
      </c>
      <c r="U33" s="25">
        <v>0</v>
      </c>
      <c r="V33" s="25">
        <v>0</v>
      </c>
      <c r="W33" s="25">
        <v>0</v>
      </c>
      <c r="X33" s="25">
        <v>0</v>
      </c>
      <c r="Y33" s="25">
        <v>531.17140488126245</v>
      </c>
      <c r="Z33" s="25">
        <v>0</v>
      </c>
      <c r="AA33" s="25">
        <v>180.35</v>
      </c>
      <c r="AB33" s="25">
        <v>8.49</v>
      </c>
      <c r="AC33" s="25">
        <v>342.33140488126242</v>
      </c>
      <c r="AD33" s="25">
        <v>77.982991147351015</v>
      </c>
      <c r="AE33" s="25">
        <v>-23.477777602649009</v>
      </c>
      <c r="AF33" s="25">
        <v>0</v>
      </c>
      <c r="AG33" s="25">
        <v>0</v>
      </c>
      <c r="AH33" s="25">
        <v>0</v>
      </c>
      <c r="AI33" s="25">
        <v>101.46076874999999</v>
      </c>
      <c r="AJ33" s="25">
        <v>0</v>
      </c>
      <c r="AK33" s="25">
        <v>0</v>
      </c>
      <c r="AL33" s="25">
        <v>0</v>
      </c>
      <c r="AM33" s="25">
        <v>0</v>
      </c>
      <c r="AN33" s="25">
        <v>0.22779969945906484</v>
      </c>
      <c r="AO33" s="25">
        <v>453.18841373391143</v>
      </c>
      <c r="AP33" s="25">
        <v>0</v>
      </c>
      <c r="AQ33" s="25">
        <v>0</v>
      </c>
      <c r="AR33" s="25">
        <v>0</v>
      </c>
      <c r="AS33" s="25">
        <v>0</v>
      </c>
      <c r="AT33" s="25">
        <v>0</v>
      </c>
      <c r="AU33" s="25">
        <v>238.17505471474936</v>
      </c>
      <c r="AV33" s="25">
        <v>51.451015460767799</v>
      </c>
      <c r="AW33" s="25">
        <v>51.451015460767799</v>
      </c>
      <c r="AX33" s="25">
        <v>0</v>
      </c>
      <c r="AY33" s="25">
        <v>0</v>
      </c>
      <c r="AZ33" s="25">
        <v>105.79205869706684</v>
      </c>
      <c r="BA33" s="25">
        <v>77.861174682099445</v>
      </c>
      <c r="BB33" s="25">
        <v>11.637868339569744</v>
      </c>
      <c r="BC33" s="25">
        <v>16.293015675397641</v>
      </c>
      <c r="BD33" s="25">
        <v>0</v>
      </c>
      <c r="BE33" s="25">
        <v>80.931980556914738</v>
      </c>
      <c r="BF33" s="25">
        <v>27.874320889224851</v>
      </c>
      <c r="BG33" s="25">
        <v>1.4901660226239131</v>
      </c>
      <c r="BH33" s="25">
        <v>51.567493645065973</v>
      </c>
      <c r="BI33" s="25">
        <v>0</v>
      </c>
      <c r="BJ33" s="25">
        <v>238.17505471474936</v>
      </c>
      <c r="BK33" s="25">
        <v>316.15804586210038</v>
      </c>
      <c r="BL33" s="25">
        <v>0.40553288129959902</v>
      </c>
      <c r="BM33" s="25">
        <v>0.30633316469195904</v>
      </c>
    </row>
    <row r="34" spans="1:65" x14ac:dyDescent="0.35">
      <c r="A34" s="25" t="s">
        <v>10683</v>
      </c>
      <c r="B34" s="25" t="s">
        <v>10652</v>
      </c>
      <c r="C34" s="25" t="s">
        <v>10653</v>
      </c>
      <c r="D34" s="25" t="s">
        <v>10511</v>
      </c>
      <c r="E34" s="25" t="s">
        <v>10717</v>
      </c>
      <c r="F34" s="25">
        <v>1248470</v>
      </c>
      <c r="G34" s="25">
        <v>0.89712789275991622</v>
      </c>
      <c r="H34" s="25">
        <v>160</v>
      </c>
      <c r="I34" s="25">
        <v>519.75669809702356</v>
      </c>
      <c r="J34" s="42">
        <v>0.41485541586082336</v>
      </c>
      <c r="K34" s="25">
        <v>35</v>
      </c>
      <c r="L34" s="25">
        <v>1803.6175524142172</v>
      </c>
      <c r="M34" s="25">
        <v>116.86620492836735</v>
      </c>
      <c r="N34" s="25">
        <v>443.23193736153604</v>
      </c>
      <c r="O34" s="25">
        <v>323.91379067603714</v>
      </c>
      <c r="P34" s="25">
        <v>81.576838071390711</v>
      </c>
      <c r="Q34" s="25">
        <v>37.741308614108213</v>
      </c>
      <c r="R34" s="25">
        <v>37.741308614108213</v>
      </c>
      <c r="S34" s="25">
        <v>0</v>
      </c>
      <c r="T34" s="25">
        <v>0</v>
      </c>
      <c r="U34" s="25">
        <v>281039.5931100907</v>
      </c>
      <c r="V34" s="25">
        <v>0</v>
      </c>
      <c r="W34" s="25">
        <v>0</v>
      </c>
      <c r="X34" s="25">
        <v>0</v>
      </c>
      <c r="Y34" s="25">
        <v>833.90219102795209</v>
      </c>
      <c r="Z34" s="25">
        <v>0</v>
      </c>
      <c r="AA34" s="25">
        <v>180.35</v>
      </c>
      <c r="AB34" s="25">
        <v>8.49</v>
      </c>
      <c r="AC34" s="25">
        <v>645.06219102795205</v>
      </c>
      <c r="AD34" s="25">
        <v>314.14549293092853</v>
      </c>
      <c r="AE34" s="25">
        <v>37.813192259297516</v>
      </c>
      <c r="AF34" s="25">
        <v>0</v>
      </c>
      <c r="AG34" s="25">
        <v>0</v>
      </c>
      <c r="AH34" s="25">
        <v>27.40613431648617</v>
      </c>
      <c r="AI34" s="25">
        <v>123.00035822944254</v>
      </c>
      <c r="AJ34" s="25">
        <v>125.9258081257024</v>
      </c>
      <c r="AK34" s="25">
        <v>0</v>
      </c>
      <c r="AL34" s="25">
        <v>0</v>
      </c>
      <c r="AM34" s="25">
        <v>0</v>
      </c>
      <c r="AN34" s="25">
        <v>0.48700031919451914</v>
      </c>
      <c r="AO34" s="25">
        <v>519.75669809702356</v>
      </c>
      <c r="AP34" s="25">
        <v>65.219326575783683</v>
      </c>
      <c r="AQ34" s="25">
        <v>37.813192259297516</v>
      </c>
      <c r="AR34" s="25">
        <v>0</v>
      </c>
      <c r="AS34" s="25">
        <v>0</v>
      </c>
      <c r="AT34" s="25">
        <v>27.40613431648617</v>
      </c>
      <c r="AU34" s="25">
        <v>316.32125265672892</v>
      </c>
      <c r="AV34" s="25">
        <v>80.200660676119142</v>
      </c>
      <c r="AW34" s="25">
        <v>80.200660676119142</v>
      </c>
      <c r="AX34" s="25">
        <v>0</v>
      </c>
      <c r="AY34" s="25">
        <v>0</v>
      </c>
      <c r="AZ34" s="25">
        <v>124.47870003322916</v>
      </c>
      <c r="BA34" s="25">
        <v>83.718984207234925</v>
      </c>
      <c r="BB34" s="25">
        <v>16.983214927497595</v>
      </c>
      <c r="BC34" s="25">
        <v>23.776500898496632</v>
      </c>
      <c r="BD34" s="25">
        <v>0</v>
      </c>
      <c r="BE34" s="25">
        <v>111.64189194738057</v>
      </c>
      <c r="BF34" s="25">
        <v>38.610391136025527</v>
      </c>
      <c r="BG34" s="25">
        <v>1.6022772097078455</v>
      </c>
      <c r="BH34" s="25">
        <v>71.429223601647209</v>
      </c>
      <c r="BI34" s="25">
        <v>0</v>
      </c>
      <c r="BJ34" s="25">
        <v>381.54057923251258</v>
      </c>
      <c r="BK34" s="25">
        <v>695.68607216344117</v>
      </c>
      <c r="BL34" s="25">
        <v>0.33426836068608712</v>
      </c>
      <c r="BM34" s="25">
        <v>0.41485541586082336</v>
      </c>
    </row>
    <row r="35" spans="1:65" x14ac:dyDescent="0.35">
      <c r="A35" s="25" t="s">
        <v>10683</v>
      </c>
      <c r="B35" s="25" t="s">
        <v>10652</v>
      </c>
      <c r="C35" s="25" t="s">
        <v>10653</v>
      </c>
      <c r="D35" s="25" t="s">
        <v>10512</v>
      </c>
      <c r="E35" s="25" t="s">
        <v>10718</v>
      </c>
      <c r="F35" s="25">
        <v>1248470</v>
      </c>
      <c r="G35" s="25">
        <v>0.89712789275991622</v>
      </c>
      <c r="H35" s="25">
        <v>160</v>
      </c>
      <c r="I35" s="25">
        <v>1379.2516103417063</v>
      </c>
      <c r="J35" s="42">
        <v>-0.37010126660435877</v>
      </c>
      <c r="K35" s="25">
        <v>35</v>
      </c>
      <c r="L35" s="25">
        <v>810.0696381797818</v>
      </c>
      <c r="M35" s="25">
        <v>79.721078656210906</v>
      </c>
      <c r="N35" s="25">
        <v>443.23193736153604</v>
      </c>
      <c r="O35" s="25">
        <v>323.91379067603714</v>
      </c>
      <c r="P35" s="25">
        <v>81.576838071390711</v>
      </c>
      <c r="Q35" s="25">
        <v>37.741308614108213</v>
      </c>
      <c r="R35" s="25">
        <v>37.741308614108213</v>
      </c>
      <c r="S35" s="25">
        <v>0</v>
      </c>
      <c r="T35" s="25">
        <v>0</v>
      </c>
      <c r="U35" s="25">
        <v>281039.5931100907</v>
      </c>
      <c r="V35" s="25">
        <v>0</v>
      </c>
      <c r="W35" s="25">
        <v>0</v>
      </c>
      <c r="X35" s="25">
        <v>0</v>
      </c>
      <c r="Y35" s="25">
        <v>1722.9672691438473</v>
      </c>
      <c r="Z35" s="25">
        <v>0</v>
      </c>
      <c r="AA35" s="25">
        <v>180.35</v>
      </c>
      <c r="AB35" s="25">
        <v>8.49</v>
      </c>
      <c r="AC35" s="25">
        <v>1534.1272691438473</v>
      </c>
      <c r="AD35" s="25">
        <v>343.71565880214098</v>
      </c>
      <c r="AE35" s="25">
        <v>42.451863367119451</v>
      </c>
      <c r="AF35" s="25">
        <v>0</v>
      </c>
      <c r="AG35" s="25">
        <v>0</v>
      </c>
      <c r="AH35" s="25">
        <v>30.600104053109369</v>
      </c>
      <c r="AI35" s="25">
        <v>123.00035822944254</v>
      </c>
      <c r="AJ35" s="25">
        <v>147.66333315246979</v>
      </c>
      <c r="AK35" s="25">
        <v>0</v>
      </c>
      <c r="AL35" s="25">
        <v>0</v>
      </c>
      <c r="AM35" s="25">
        <v>0</v>
      </c>
      <c r="AN35" s="25">
        <v>0.22404637849502465</v>
      </c>
      <c r="AO35" s="25">
        <v>1379.2516103417063</v>
      </c>
      <c r="AP35" s="25">
        <v>73.05196742022882</v>
      </c>
      <c r="AQ35" s="25">
        <v>42.451863367119451</v>
      </c>
      <c r="AR35" s="25">
        <v>0</v>
      </c>
      <c r="AS35" s="25">
        <v>0</v>
      </c>
      <c r="AT35" s="25">
        <v>30.600104053109369</v>
      </c>
      <c r="AU35" s="25">
        <v>441.89687496791055</v>
      </c>
      <c r="AV35" s="25">
        <v>80.200660676119142</v>
      </c>
      <c r="AW35" s="25">
        <v>80.200660676119142</v>
      </c>
      <c r="AX35" s="25">
        <v>0</v>
      </c>
      <c r="AY35" s="25">
        <v>0</v>
      </c>
      <c r="AZ35" s="25">
        <v>124.47870003322916</v>
      </c>
      <c r="BA35" s="25">
        <v>83.718984207234925</v>
      </c>
      <c r="BB35" s="25">
        <v>16.983214927497595</v>
      </c>
      <c r="BC35" s="25">
        <v>23.776500898496632</v>
      </c>
      <c r="BD35" s="25">
        <v>0</v>
      </c>
      <c r="BE35" s="25">
        <v>237.21751425856223</v>
      </c>
      <c r="BF35" s="25">
        <v>82.672012999598024</v>
      </c>
      <c r="BG35" s="25">
        <v>1.6022772097078455</v>
      </c>
      <c r="BH35" s="25">
        <v>152.94322404925634</v>
      </c>
      <c r="BI35" s="25">
        <v>0</v>
      </c>
      <c r="BJ35" s="25">
        <v>514.94884238813938</v>
      </c>
      <c r="BK35" s="25">
        <v>858.66450119028036</v>
      </c>
      <c r="BL35" s="25">
        <v>-0.33273821424114419</v>
      </c>
      <c r="BM35" s="25">
        <v>-0.37010126660435877</v>
      </c>
    </row>
    <row r="36" spans="1:65" x14ac:dyDescent="0.35">
      <c r="A36" s="25" t="s">
        <v>10683</v>
      </c>
      <c r="B36" s="25" t="s">
        <v>10652</v>
      </c>
      <c r="C36" s="25" t="s">
        <v>10719</v>
      </c>
      <c r="D36" s="25" t="s">
        <v>9780</v>
      </c>
      <c r="E36" s="25" t="s">
        <v>10720</v>
      </c>
      <c r="F36" s="25">
        <v>1248470</v>
      </c>
      <c r="G36" s="25">
        <v>0.89712789275991622</v>
      </c>
      <c r="H36" s="25">
        <v>160</v>
      </c>
      <c r="I36" s="40">
        <v>350.76155427616078</v>
      </c>
      <c r="J36" s="43">
        <v>0.76878673865263014</v>
      </c>
      <c r="K36" s="25">
        <v>35</v>
      </c>
      <c r="L36" s="25">
        <v>695.89091089616034</v>
      </c>
      <c r="M36" s="25">
        <v>69.342545880892118</v>
      </c>
      <c r="N36" s="25">
        <v>443.23193736153604</v>
      </c>
      <c r="O36" s="25">
        <v>82.615995348534824</v>
      </c>
      <c r="P36" s="25">
        <v>171.61552786693488</v>
      </c>
      <c r="Q36" s="25">
        <v>189.00041414606639</v>
      </c>
      <c r="R36" s="25">
        <v>35.347747004582502</v>
      </c>
      <c r="S36" s="25">
        <v>74.070372788220055</v>
      </c>
      <c r="T36" s="25">
        <v>79.582294353263805</v>
      </c>
      <c r="U36" s="25">
        <v>0</v>
      </c>
      <c r="V36" s="25">
        <v>53824.136252660552</v>
      </c>
      <c r="W36" s="25">
        <v>0</v>
      </c>
      <c r="X36" s="25">
        <v>0</v>
      </c>
      <c r="Y36" s="25">
        <v>492.8690273295789</v>
      </c>
      <c r="Z36" s="25">
        <v>0</v>
      </c>
      <c r="AA36" s="25">
        <v>180.35</v>
      </c>
      <c r="AB36" s="25">
        <v>8.49</v>
      </c>
      <c r="AC36" s="25">
        <v>304.02902732957887</v>
      </c>
      <c r="AD36" s="25">
        <v>142.10747305341812</v>
      </c>
      <c r="AE36" s="25">
        <v>14.018120234230249</v>
      </c>
      <c r="AF36" s="25">
        <v>0</v>
      </c>
      <c r="AG36" s="25">
        <v>0</v>
      </c>
      <c r="AH36" s="25">
        <v>23.267695211659053</v>
      </c>
      <c r="AI36" s="25">
        <v>101.46076874999999</v>
      </c>
      <c r="AJ36" s="25">
        <v>3.3608888575288267</v>
      </c>
      <c r="AK36" s="25">
        <v>0</v>
      </c>
      <c r="AL36" s="25">
        <v>0</v>
      </c>
      <c r="AM36" s="25">
        <v>0</v>
      </c>
      <c r="AN36" s="25">
        <v>0.46741416206738801</v>
      </c>
      <c r="AO36" s="25">
        <v>350.76155427616078</v>
      </c>
      <c r="AP36" s="25">
        <v>37.285815445889298</v>
      </c>
      <c r="AQ36" s="25">
        <v>14.018120234230249</v>
      </c>
      <c r="AR36" s="25">
        <v>0</v>
      </c>
      <c r="AS36" s="25">
        <v>0</v>
      </c>
      <c r="AT36" s="25">
        <v>23.267695211659053</v>
      </c>
      <c r="AU36" s="25">
        <v>229.29657018696867</v>
      </c>
      <c r="AV36" s="25">
        <v>47.078158967205511</v>
      </c>
      <c r="AW36" s="25">
        <v>47.078158967205511</v>
      </c>
      <c r="AX36" s="25">
        <v>0</v>
      </c>
      <c r="AY36" s="25">
        <v>0</v>
      </c>
      <c r="AZ36" s="25">
        <v>115.41514927125533</v>
      </c>
      <c r="BA36" s="25">
        <v>77.861174682099445</v>
      </c>
      <c r="BB36" s="25">
        <v>15.647489412148282</v>
      </c>
      <c r="BC36" s="25">
        <v>21.906485177007593</v>
      </c>
      <c r="BD36" s="25">
        <v>0</v>
      </c>
      <c r="BE36" s="25">
        <v>66.803261948507838</v>
      </c>
      <c r="BF36" s="25">
        <v>22.916875763468045</v>
      </c>
      <c r="BG36" s="25">
        <v>1.4901660226239131</v>
      </c>
      <c r="BH36" s="25">
        <v>42.396220162415879</v>
      </c>
      <c r="BI36" s="25">
        <v>0</v>
      </c>
      <c r="BJ36" s="25">
        <v>266.58238563285795</v>
      </c>
      <c r="BK36" s="25">
        <v>408.68985868627607</v>
      </c>
      <c r="BL36" s="25">
        <v>0.88695751759378783</v>
      </c>
      <c r="BM36" s="25">
        <v>0.76878673865263014</v>
      </c>
    </row>
    <row r="37" spans="1:65" x14ac:dyDescent="0.35">
      <c r="A37" s="25" t="s">
        <v>10683</v>
      </c>
      <c r="B37" s="25" t="s">
        <v>10721</v>
      </c>
      <c r="C37" s="25" t="s">
        <v>9780</v>
      </c>
      <c r="D37" s="25" t="s">
        <v>9780</v>
      </c>
      <c r="E37" s="25" t="s">
        <v>10194</v>
      </c>
      <c r="F37" s="25">
        <f>F36</f>
        <v>1248470</v>
      </c>
      <c r="G37" s="25">
        <f>G36</f>
        <v>0.89712789275991622</v>
      </c>
      <c r="H37" s="25">
        <f>(H36*N36)/(N36)</f>
        <v>160</v>
      </c>
      <c r="I37" s="25">
        <f>(I36*N36)/(N36)</f>
        <v>350.76155427616078</v>
      </c>
      <c r="J37" s="42">
        <f>(J36*N36)/(N36)</f>
        <v>0.76878673865263014</v>
      </c>
      <c r="K37" s="25">
        <f t="shared" ref="K37:W37" si="3">K36</f>
        <v>35</v>
      </c>
      <c r="L37" s="25">
        <f t="shared" si="3"/>
        <v>695.89091089616034</v>
      </c>
      <c r="M37" s="25">
        <f t="shared" si="3"/>
        <v>69.342545880892118</v>
      </c>
      <c r="N37" s="25">
        <f t="shared" si="3"/>
        <v>443.23193736153604</v>
      </c>
      <c r="O37" s="25">
        <f t="shared" si="3"/>
        <v>82.615995348534824</v>
      </c>
      <c r="P37" s="25">
        <f t="shared" si="3"/>
        <v>171.61552786693488</v>
      </c>
      <c r="Q37" s="25">
        <f t="shared" si="3"/>
        <v>189.00041414606639</v>
      </c>
      <c r="R37" s="25">
        <f t="shared" si="3"/>
        <v>35.347747004582502</v>
      </c>
      <c r="S37" s="25">
        <f t="shared" si="3"/>
        <v>74.070372788220055</v>
      </c>
      <c r="T37" s="25">
        <f t="shared" si="3"/>
        <v>79.582294353263805</v>
      </c>
      <c r="U37" s="25">
        <f t="shared" si="3"/>
        <v>0</v>
      </c>
      <c r="V37" s="25">
        <f t="shared" si="3"/>
        <v>53824.136252660552</v>
      </c>
      <c r="W37" s="25">
        <f t="shared" si="3"/>
        <v>0</v>
      </c>
      <c r="X37" s="25">
        <f>(X36*N36)/(N36)</f>
        <v>0</v>
      </c>
      <c r="Y37" s="25">
        <f>(Y36*N36)/(N36)</f>
        <v>492.8690273295789</v>
      </c>
      <c r="Z37" s="25">
        <f>(Z36*N36)/(N36)</f>
        <v>0</v>
      </c>
      <c r="AA37" s="25">
        <f>(AA36*N36)/(N36)</f>
        <v>180.35</v>
      </c>
      <c r="AB37" s="25">
        <f>(AB36*N36)/(N36)</f>
        <v>8.49</v>
      </c>
      <c r="AC37" s="25">
        <f>(AC36*N36)/(N36)</f>
        <v>304.02902732957887</v>
      </c>
      <c r="AD37" s="25">
        <f>(AD36*N36)/(N36)</f>
        <v>142.10747305341812</v>
      </c>
      <c r="AE37" s="25">
        <f>(AE36*N36)/(N36)</f>
        <v>14.018120234230249</v>
      </c>
      <c r="AF37" s="25">
        <f>(AF36*N36)/(N36)</f>
        <v>0</v>
      </c>
      <c r="AG37" s="25">
        <f>(AG36*N36)/(N36)</f>
        <v>0</v>
      </c>
      <c r="AH37" s="25">
        <f>(AH36*N36)/(N36)</f>
        <v>23.267695211659053</v>
      </c>
      <c r="AI37" s="25">
        <f>(AI36*N36)/(N36)</f>
        <v>101.46076874999999</v>
      </c>
      <c r="AJ37" s="25">
        <f>(AJ36*N36)/(N36)</f>
        <v>3.3608888575288267</v>
      </c>
      <c r="AK37" s="25">
        <f>(AK36*N36)/(N36)</f>
        <v>0</v>
      </c>
      <c r="AL37" s="25">
        <f>(AL36*N36)/(N36)</f>
        <v>0</v>
      </c>
      <c r="AM37" s="25">
        <f>(AM36*N36)/(N36)</f>
        <v>0</v>
      </c>
      <c r="AN37" s="25">
        <f>(AN36*N36)/(N36)</f>
        <v>0.46741416206738801</v>
      </c>
      <c r="AO37" s="25">
        <f>(AO36*N36)/(N36)</f>
        <v>350.76155427616078</v>
      </c>
      <c r="AP37" s="25">
        <f>(AP36*N36)/(N36)</f>
        <v>37.285815445889298</v>
      </c>
      <c r="AQ37" s="25">
        <f>(AQ36*N36)/(N36)</f>
        <v>14.018120234230249</v>
      </c>
      <c r="AR37" s="25">
        <f>(AR36*N36)/(N36)</f>
        <v>0</v>
      </c>
      <c r="AS37" s="25">
        <f>(AS36*N36)/(N36)</f>
        <v>0</v>
      </c>
      <c r="AT37" s="25">
        <f>(AT36*N36)/(N36)</f>
        <v>23.267695211659053</v>
      </c>
      <c r="AU37" s="25">
        <f>(AU36*N36)/(N36)</f>
        <v>229.29657018696867</v>
      </c>
      <c r="AV37" s="25">
        <f>(AV36*N36)/(N36)</f>
        <v>47.078158967205511</v>
      </c>
      <c r="AW37" s="25">
        <f>(AW36*N36)/(N36)</f>
        <v>47.078158967205511</v>
      </c>
      <c r="AX37" s="25">
        <f>(AX36*N36)/(N36)</f>
        <v>0</v>
      </c>
      <c r="AY37" s="25">
        <f>(AY36*N36)/(N36)</f>
        <v>0</v>
      </c>
      <c r="AZ37" s="25">
        <f>(AZ36*N36)/(N36)</f>
        <v>115.41514927125533</v>
      </c>
      <c r="BA37" s="25">
        <f>(BA36*N36)/(N36)</f>
        <v>77.861174682099445</v>
      </c>
      <c r="BB37" s="25">
        <f>(BB36*N36)/(N36)</f>
        <v>15.647489412148282</v>
      </c>
      <c r="BC37" s="25">
        <f>(BC36*N36)/(N36)</f>
        <v>21.906485177007593</v>
      </c>
      <c r="BD37" s="25">
        <f>(BD36*N36)/(N36)</f>
        <v>0</v>
      </c>
      <c r="BE37" s="25">
        <f>(BE36*N36)/(N36)</f>
        <v>66.803261948507838</v>
      </c>
      <c r="BF37" s="25">
        <f>(BF36*N36)/(N36)</f>
        <v>22.916875763468045</v>
      </c>
      <c r="BG37" s="25">
        <f>(BG36*N36)/(N36)</f>
        <v>1.4901660226239131</v>
      </c>
      <c r="BH37" s="25">
        <f>(BH36*N36)/(N36)</f>
        <v>42.396220162415879</v>
      </c>
      <c r="BI37" s="25">
        <f>(BI36*N36)/(N36)</f>
        <v>0</v>
      </c>
      <c r="BJ37" s="25">
        <f>(BJ36*N36)/(N36)</f>
        <v>266.58238563285795</v>
      </c>
      <c r="BK37" s="25">
        <f>(BK36*N36)/(N36)</f>
        <v>408.68985868627607</v>
      </c>
      <c r="BL37" s="25">
        <f>(BL36*N36)/(N36)</f>
        <v>0.88695751759378783</v>
      </c>
      <c r="BM37" s="25">
        <f>(BM36*N36)/(N36)</f>
        <v>0.76878673865263014</v>
      </c>
    </row>
    <row r="38" spans="1:65" x14ac:dyDescent="0.35">
      <c r="A38" s="25" t="s">
        <v>10694</v>
      </c>
      <c r="B38" s="25" t="s">
        <v>10652</v>
      </c>
      <c r="C38" s="25" t="s">
        <v>10653</v>
      </c>
      <c r="D38" s="25" t="s">
        <v>10506</v>
      </c>
      <c r="E38" s="25" t="s">
        <v>10722</v>
      </c>
      <c r="F38" s="25">
        <v>1248470</v>
      </c>
      <c r="G38" s="25">
        <v>0.89712789275991622</v>
      </c>
      <c r="H38" s="25">
        <v>160</v>
      </c>
      <c r="I38" s="25">
        <v>331.40408922616081</v>
      </c>
      <c r="J38" s="42">
        <v>0.8721023843778275</v>
      </c>
      <c r="K38" s="25">
        <v>35</v>
      </c>
      <c r="L38" s="25">
        <v>695.89091089616034</v>
      </c>
      <c r="M38" s="25">
        <v>69.342545880892118</v>
      </c>
      <c r="N38" s="25">
        <v>443.23193736153604</v>
      </c>
      <c r="O38" s="25">
        <v>82.615995348534824</v>
      </c>
      <c r="P38" s="25">
        <v>171.61552786693488</v>
      </c>
      <c r="Q38" s="25">
        <v>189.00041414606639</v>
      </c>
      <c r="R38" s="25">
        <v>35.347747004582502</v>
      </c>
      <c r="S38" s="25">
        <v>74.070372788220055</v>
      </c>
      <c r="T38" s="25">
        <v>79.582294353263805</v>
      </c>
      <c r="U38" s="25">
        <v>0</v>
      </c>
      <c r="V38" s="25">
        <v>53824.136252660552</v>
      </c>
      <c r="W38" s="25">
        <v>0</v>
      </c>
      <c r="X38" s="25">
        <v>0</v>
      </c>
      <c r="Y38" s="25">
        <v>492.8690273295789</v>
      </c>
      <c r="Z38" s="25">
        <v>0</v>
      </c>
      <c r="AA38" s="25">
        <v>180.35</v>
      </c>
      <c r="AB38" s="25">
        <v>8.49</v>
      </c>
      <c r="AC38" s="25">
        <v>304.02902732957887</v>
      </c>
      <c r="AD38" s="25">
        <v>161.46493810341809</v>
      </c>
      <c r="AE38" s="25">
        <v>14.018120234230249</v>
      </c>
      <c r="AF38" s="25">
        <v>0</v>
      </c>
      <c r="AG38" s="25">
        <v>0</v>
      </c>
      <c r="AH38" s="25">
        <v>23.267695211659053</v>
      </c>
      <c r="AI38" s="25">
        <v>101.46076874999999</v>
      </c>
      <c r="AJ38" s="25">
        <v>3.3608888575288267</v>
      </c>
      <c r="AK38" s="25">
        <v>0</v>
      </c>
      <c r="AL38" s="25">
        <v>0</v>
      </c>
      <c r="AM38" s="25">
        <v>19.357465049999998</v>
      </c>
      <c r="AN38" s="25">
        <v>0.53108395445538836</v>
      </c>
      <c r="AO38" s="25">
        <v>331.40408922616081</v>
      </c>
      <c r="AP38" s="25">
        <v>37.285815445889298</v>
      </c>
      <c r="AQ38" s="25">
        <v>14.018120234230249</v>
      </c>
      <c r="AR38" s="25">
        <v>0</v>
      </c>
      <c r="AS38" s="25">
        <v>0</v>
      </c>
      <c r="AT38" s="25">
        <v>23.267695211659053</v>
      </c>
      <c r="AU38" s="25">
        <v>229.29657018696867</v>
      </c>
      <c r="AV38" s="25">
        <v>47.078158967205511</v>
      </c>
      <c r="AW38" s="25">
        <v>47.078158967205511</v>
      </c>
      <c r="AX38" s="25">
        <v>0</v>
      </c>
      <c r="AY38" s="25">
        <v>0</v>
      </c>
      <c r="AZ38" s="25">
        <v>115.41514927125533</v>
      </c>
      <c r="BA38" s="25">
        <v>77.861174682099445</v>
      </c>
      <c r="BB38" s="25">
        <v>15.647489412148282</v>
      </c>
      <c r="BC38" s="25">
        <v>21.906485177007593</v>
      </c>
      <c r="BD38" s="25">
        <v>0</v>
      </c>
      <c r="BE38" s="25">
        <v>66.803261948507853</v>
      </c>
      <c r="BF38" s="25">
        <v>22.916875763468049</v>
      </c>
      <c r="BG38" s="25">
        <v>1.4901660226239131</v>
      </c>
      <c r="BH38" s="25">
        <v>42.396220162415887</v>
      </c>
      <c r="BI38" s="25">
        <v>0</v>
      </c>
      <c r="BJ38" s="25">
        <v>266.58238563285795</v>
      </c>
      <c r="BK38" s="25">
        <v>428.04732373627604</v>
      </c>
      <c r="BL38" s="25">
        <v>0.95062730998178813</v>
      </c>
      <c r="BM38" s="25">
        <v>0.8721023843778275</v>
      </c>
    </row>
    <row r="39" spans="1:65" x14ac:dyDescent="0.35">
      <c r="A39" s="25" t="s">
        <v>10694</v>
      </c>
      <c r="B39" s="25" t="s">
        <v>10652</v>
      </c>
      <c r="C39" s="25" t="s">
        <v>10653</v>
      </c>
      <c r="D39" s="25" t="s">
        <v>10507</v>
      </c>
      <c r="E39" s="25" t="s">
        <v>10723</v>
      </c>
      <c r="F39" s="25">
        <v>1248470</v>
      </c>
      <c r="G39" s="25">
        <v>0.89712789275991622</v>
      </c>
      <c r="H39" s="25">
        <v>160</v>
      </c>
      <c r="I39" s="25">
        <v>354.05790537842836</v>
      </c>
      <c r="J39" s="42">
        <v>0.66650599612225425</v>
      </c>
      <c r="K39" s="25">
        <v>35</v>
      </c>
      <c r="L39" s="25">
        <v>695.89091089616034</v>
      </c>
      <c r="M39" s="25">
        <v>69.342545880892118</v>
      </c>
      <c r="N39" s="25">
        <v>443.23193736153604</v>
      </c>
      <c r="O39" s="25">
        <v>82.615995348534824</v>
      </c>
      <c r="P39" s="25">
        <v>171.61552786693488</v>
      </c>
      <c r="Q39" s="25">
        <v>189.00041414606639</v>
      </c>
      <c r="R39" s="25">
        <v>35.347747004582502</v>
      </c>
      <c r="S39" s="25">
        <v>74.070372788220055</v>
      </c>
      <c r="T39" s="25">
        <v>79.582294353263805</v>
      </c>
      <c r="U39" s="25">
        <v>0</v>
      </c>
      <c r="V39" s="25">
        <v>0</v>
      </c>
      <c r="W39" s="25">
        <v>13456.034063165138</v>
      </c>
      <c r="X39" s="25">
        <v>0</v>
      </c>
      <c r="Y39" s="25">
        <v>492.8690273295789</v>
      </c>
      <c r="Z39" s="25">
        <v>0</v>
      </c>
      <c r="AA39" s="25">
        <v>180.35</v>
      </c>
      <c r="AB39" s="25">
        <v>8.49</v>
      </c>
      <c r="AC39" s="25">
        <v>304.02902732957887</v>
      </c>
      <c r="AD39" s="25">
        <v>138.81112195115054</v>
      </c>
      <c r="AE39" s="25">
        <v>-15.755851177595657</v>
      </c>
      <c r="AF39" s="25">
        <v>1.5069466239104992</v>
      </c>
      <c r="AG39" s="25">
        <v>3.0922491176947924</v>
      </c>
      <c r="AH39" s="25">
        <v>0</v>
      </c>
      <c r="AI39" s="25">
        <v>101.46076874999999</v>
      </c>
      <c r="AJ39" s="25">
        <v>0</v>
      </c>
      <c r="AK39" s="25">
        <v>29.149543587140968</v>
      </c>
      <c r="AL39" s="25">
        <v>0</v>
      </c>
      <c r="AM39" s="25">
        <v>19.357465049999998</v>
      </c>
      <c r="AN39" s="25">
        <v>0.45657193712847055</v>
      </c>
      <c r="AO39" s="25">
        <v>354.05790537842836</v>
      </c>
      <c r="AP39" s="25">
        <v>0</v>
      </c>
      <c r="AQ39" s="25">
        <v>0</v>
      </c>
      <c r="AR39" s="25">
        <v>0</v>
      </c>
      <c r="AS39" s="25">
        <v>0</v>
      </c>
      <c r="AT39" s="25">
        <v>0</v>
      </c>
      <c r="AU39" s="25">
        <v>236.19962228763654</v>
      </c>
      <c r="AV39" s="25">
        <v>47.078158967205511</v>
      </c>
      <c r="AW39" s="25">
        <v>47.078158967205511</v>
      </c>
      <c r="AX39" s="25">
        <v>0</v>
      </c>
      <c r="AY39" s="25">
        <v>0</v>
      </c>
      <c r="AZ39" s="25">
        <v>115.41514927125533</v>
      </c>
      <c r="BA39" s="25">
        <v>77.861174682099445</v>
      </c>
      <c r="BB39" s="25">
        <v>15.647489412148282</v>
      </c>
      <c r="BC39" s="25">
        <v>21.906485177007593</v>
      </c>
      <c r="BD39" s="25">
        <v>0</v>
      </c>
      <c r="BE39" s="25">
        <v>73.706314049175717</v>
      </c>
      <c r="BF39" s="25">
        <v>25.338999307562034</v>
      </c>
      <c r="BG39" s="25">
        <v>1.4901660226239131</v>
      </c>
      <c r="BH39" s="25">
        <v>46.877148718989766</v>
      </c>
      <c r="BI39" s="25">
        <v>0</v>
      </c>
      <c r="BJ39" s="25">
        <v>236.19962228763654</v>
      </c>
      <c r="BK39" s="25">
        <v>375.01074423878708</v>
      </c>
      <c r="BL39" s="25">
        <v>0.77618153431578485</v>
      </c>
      <c r="BM39" s="25">
        <v>0.66650599612225425</v>
      </c>
    </row>
    <row r="40" spans="1:65" x14ac:dyDescent="0.35">
      <c r="A40" s="25" t="s">
        <v>10694</v>
      </c>
      <c r="B40" s="25" t="s">
        <v>10652</v>
      </c>
      <c r="C40" s="25" t="s">
        <v>10653</v>
      </c>
      <c r="D40" s="25" t="s">
        <v>10508</v>
      </c>
      <c r="E40" s="25" t="s">
        <v>10724</v>
      </c>
      <c r="F40" s="25">
        <v>1248470</v>
      </c>
      <c r="G40" s="25">
        <v>0.89712789275991622</v>
      </c>
      <c r="H40" s="25">
        <v>160</v>
      </c>
      <c r="I40" s="25">
        <v>358.65710112003364</v>
      </c>
      <c r="J40" s="42">
        <v>0.6469630904732161</v>
      </c>
      <c r="K40" s="25">
        <v>35</v>
      </c>
      <c r="L40" s="25">
        <v>695.89091089616034</v>
      </c>
      <c r="M40" s="25">
        <v>69.342545880892118</v>
      </c>
      <c r="N40" s="25">
        <v>443.23193736153604</v>
      </c>
      <c r="O40" s="25">
        <v>82.615995348534824</v>
      </c>
      <c r="P40" s="25">
        <v>171.61552786693488</v>
      </c>
      <c r="Q40" s="25">
        <v>189.00041414606639</v>
      </c>
      <c r="R40" s="25">
        <v>35.347747004582502</v>
      </c>
      <c r="S40" s="25">
        <v>74.070372788220055</v>
      </c>
      <c r="T40" s="25">
        <v>79.582294353263805</v>
      </c>
      <c r="U40" s="25">
        <v>0</v>
      </c>
      <c r="V40" s="25">
        <v>0</v>
      </c>
      <c r="W40" s="25">
        <v>0</v>
      </c>
      <c r="X40" s="25">
        <v>13456034.063165138</v>
      </c>
      <c r="Y40" s="25">
        <v>492.8690273295789</v>
      </c>
      <c r="Z40" s="25">
        <v>0</v>
      </c>
      <c r="AA40" s="25">
        <v>180.35</v>
      </c>
      <c r="AB40" s="25">
        <v>8.49</v>
      </c>
      <c r="AC40" s="25">
        <v>304.02902732957887</v>
      </c>
      <c r="AD40" s="25">
        <v>134.21192620954525</v>
      </c>
      <c r="AE40" s="25">
        <v>-15.755851177595657</v>
      </c>
      <c r="AF40" s="25">
        <v>0</v>
      </c>
      <c r="AG40" s="25">
        <v>0</v>
      </c>
      <c r="AH40" s="25">
        <v>0</v>
      </c>
      <c r="AI40" s="25">
        <v>101.46076874999999</v>
      </c>
      <c r="AJ40" s="25">
        <v>0</v>
      </c>
      <c r="AK40" s="25">
        <v>29.149543587140968</v>
      </c>
      <c r="AL40" s="25">
        <v>0</v>
      </c>
      <c r="AM40" s="25">
        <v>19.357465049999998</v>
      </c>
      <c r="AN40" s="25">
        <v>0.44144444821071144</v>
      </c>
      <c r="AO40" s="25">
        <v>358.65710112003364</v>
      </c>
      <c r="AP40" s="25">
        <v>0</v>
      </c>
      <c r="AQ40" s="25">
        <v>0</v>
      </c>
      <c r="AR40" s="25">
        <v>0</v>
      </c>
      <c r="AS40" s="25">
        <v>0</v>
      </c>
      <c r="AT40" s="25">
        <v>0</v>
      </c>
      <c r="AU40" s="25">
        <v>236.85500768081528</v>
      </c>
      <c r="AV40" s="25">
        <v>47.078158967205511</v>
      </c>
      <c r="AW40" s="25">
        <v>47.078158967205511</v>
      </c>
      <c r="AX40" s="25">
        <v>0</v>
      </c>
      <c r="AY40" s="25">
        <v>0</v>
      </c>
      <c r="AZ40" s="25">
        <v>115.41514927125533</v>
      </c>
      <c r="BA40" s="25">
        <v>77.861174682099445</v>
      </c>
      <c r="BB40" s="25">
        <v>15.647489412148282</v>
      </c>
      <c r="BC40" s="25">
        <v>21.906485177007593</v>
      </c>
      <c r="BD40" s="25">
        <v>0</v>
      </c>
      <c r="BE40" s="25">
        <v>74.361699442354464</v>
      </c>
      <c r="BF40" s="25">
        <v>25.568959094642299</v>
      </c>
      <c r="BG40" s="25">
        <v>1.4901660226239131</v>
      </c>
      <c r="BH40" s="25">
        <v>47.302574325088251</v>
      </c>
      <c r="BI40" s="25">
        <v>0</v>
      </c>
      <c r="BJ40" s="25">
        <v>236.85500768081528</v>
      </c>
      <c r="BK40" s="25">
        <v>371.06693389036053</v>
      </c>
      <c r="BL40" s="25">
        <v>0.76320971256880654</v>
      </c>
      <c r="BM40" s="25">
        <v>0.6469630904732161</v>
      </c>
    </row>
    <row r="41" spans="1:65" x14ac:dyDescent="0.35">
      <c r="A41" s="25" t="s">
        <v>10694</v>
      </c>
      <c r="B41" s="25" t="s">
        <v>10652</v>
      </c>
      <c r="C41" s="25" t="s">
        <v>10653</v>
      </c>
      <c r="D41" s="25" t="s">
        <v>10509</v>
      </c>
      <c r="E41" s="25" t="s">
        <v>10725</v>
      </c>
      <c r="F41" s="25">
        <v>1248470</v>
      </c>
      <c r="G41" s="25">
        <v>0.89712789275991622</v>
      </c>
      <c r="H41" s="25">
        <v>160</v>
      </c>
      <c r="I41" s="25">
        <v>347.47359276386146</v>
      </c>
      <c r="J41" s="42">
        <v>0.6418670488174707</v>
      </c>
      <c r="K41" s="25">
        <v>35</v>
      </c>
      <c r="L41" s="25">
        <v>476.24001577308701</v>
      </c>
      <c r="M41" s="25">
        <v>55.530760023158095</v>
      </c>
      <c r="N41" s="25">
        <v>443.23193736153604</v>
      </c>
      <c r="O41" s="25">
        <v>62.282951838043047</v>
      </c>
      <c r="P41" s="25">
        <v>178.87732912068196</v>
      </c>
      <c r="Q41" s="25">
        <v>202.07165640281113</v>
      </c>
      <c r="R41" s="25">
        <v>35.347747004582502</v>
      </c>
      <c r="S41" s="25">
        <v>87.141615044964766</v>
      </c>
      <c r="T41" s="25">
        <v>79.582294353263805</v>
      </c>
      <c r="U41" s="25">
        <v>0</v>
      </c>
      <c r="V41" s="25">
        <v>0</v>
      </c>
      <c r="W41" s="25">
        <v>0</v>
      </c>
      <c r="X41" s="25">
        <v>0</v>
      </c>
      <c r="Y41" s="25">
        <v>455.87015449713078</v>
      </c>
      <c r="Z41" s="25">
        <v>0</v>
      </c>
      <c r="AA41" s="25">
        <v>180.35</v>
      </c>
      <c r="AB41" s="25">
        <v>8.49</v>
      </c>
      <c r="AC41" s="25">
        <v>267.03015449713075</v>
      </c>
      <c r="AD41" s="25">
        <v>108.39656173326932</v>
      </c>
      <c r="AE41" s="25">
        <v>-12.42167206673065</v>
      </c>
      <c r="AF41" s="25">
        <v>0</v>
      </c>
      <c r="AG41" s="25">
        <v>0</v>
      </c>
      <c r="AH41" s="25">
        <v>0</v>
      </c>
      <c r="AI41" s="25">
        <v>101.46076874999999</v>
      </c>
      <c r="AJ41" s="25">
        <v>0</v>
      </c>
      <c r="AK41" s="25">
        <v>0</v>
      </c>
      <c r="AL41" s="25">
        <v>0</v>
      </c>
      <c r="AM41" s="25">
        <v>19.357465049999998</v>
      </c>
      <c r="AN41" s="25">
        <v>0.40593378653209011</v>
      </c>
      <c r="AO41" s="25">
        <v>347.47359276386146</v>
      </c>
      <c r="AP41" s="25">
        <v>0</v>
      </c>
      <c r="AQ41" s="25">
        <v>0</v>
      </c>
      <c r="AR41" s="25">
        <v>0</v>
      </c>
      <c r="AS41" s="25">
        <v>0</v>
      </c>
      <c r="AT41" s="25">
        <v>0</v>
      </c>
      <c r="AU41" s="25">
        <v>216.66544229320482</v>
      </c>
      <c r="AV41" s="25">
        <v>45.288949003325776</v>
      </c>
      <c r="AW41" s="25">
        <v>45.288949003325776</v>
      </c>
      <c r="AX41" s="25">
        <v>0</v>
      </c>
      <c r="AY41" s="25">
        <v>0</v>
      </c>
      <c r="AZ41" s="25">
        <v>102.76680479933334</v>
      </c>
      <c r="BA41" s="25">
        <v>77.861174682099445</v>
      </c>
      <c r="BB41" s="25">
        <v>10.377345882180787</v>
      </c>
      <c r="BC41" s="25">
        <v>14.528284235053102</v>
      </c>
      <c r="BD41" s="25">
        <v>0</v>
      </c>
      <c r="BE41" s="25">
        <v>68.609688490545707</v>
      </c>
      <c r="BF41" s="25">
        <v>23.5507096378673</v>
      </c>
      <c r="BG41" s="25">
        <v>1.4901660226239131</v>
      </c>
      <c r="BH41" s="25">
        <v>43.568812830054497</v>
      </c>
      <c r="BI41" s="25">
        <v>0</v>
      </c>
      <c r="BJ41" s="25">
        <v>216.66544229320482</v>
      </c>
      <c r="BK41" s="25">
        <v>325.06200402647414</v>
      </c>
      <c r="BL41" s="25">
        <v>0.83523094966317701</v>
      </c>
      <c r="BM41" s="25">
        <v>0.6418670488174707</v>
      </c>
    </row>
    <row r="42" spans="1:65" x14ac:dyDescent="0.35">
      <c r="A42" s="25" t="s">
        <v>10694</v>
      </c>
      <c r="B42" s="25" t="s">
        <v>10652</v>
      </c>
      <c r="C42" s="25" t="s">
        <v>10653</v>
      </c>
      <c r="D42" s="25" t="s">
        <v>10510</v>
      </c>
      <c r="E42" s="25" t="s">
        <v>10726</v>
      </c>
      <c r="F42" s="25">
        <v>1248470</v>
      </c>
      <c r="G42" s="25">
        <v>0.89712789275991622</v>
      </c>
      <c r="H42" s="25">
        <v>160</v>
      </c>
      <c r="I42" s="25">
        <v>415.84996057641143</v>
      </c>
      <c r="J42" s="42">
        <v>0.42362657409935728</v>
      </c>
      <c r="K42" s="25">
        <v>35</v>
      </c>
      <c r="L42" s="25">
        <v>738.27744465199044</v>
      </c>
      <c r="M42" s="25">
        <v>70.646438011384419</v>
      </c>
      <c r="N42" s="25">
        <v>443.23193736153604</v>
      </c>
      <c r="O42" s="25">
        <v>99.327169082876836</v>
      </c>
      <c r="P42" s="25">
        <v>155.05139632781257</v>
      </c>
      <c r="Q42" s="25">
        <v>188.85337195084671</v>
      </c>
      <c r="R42" s="25">
        <v>35.347747004582502</v>
      </c>
      <c r="S42" s="25">
        <v>0</v>
      </c>
      <c r="T42" s="25">
        <v>153.50562494626419</v>
      </c>
      <c r="U42" s="25">
        <v>0</v>
      </c>
      <c r="V42" s="25">
        <v>0</v>
      </c>
      <c r="W42" s="25">
        <v>0</v>
      </c>
      <c r="X42" s="25">
        <v>0</v>
      </c>
      <c r="Y42" s="25">
        <v>531.17140488126245</v>
      </c>
      <c r="Z42" s="25">
        <v>0</v>
      </c>
      <c r="AA42" s="25">
        <v>180.35</v>
      </c>
      <c r="AB42" s="25">
        <v>8.49</v>
      </c>
      <c r="AC42" s="25">
        <v>342.33140488126242</v>
      </c>
      <c r="AD42" s="25">
        <v>115.32144430485101</v>
      </c>
      <c r="AE42" s="25">
        <v>-23.477777602649009</v>
      </c>
      <c r="AF42" s="25">
        <v>0</v>
      </c>
      <c r="AG42" s="25">
        <v>0</v>
      </c>
      <c r="AH42" s="25">
        <v>0</v>
      </c>
      <c r="AI42" s="25">
        <v>101.46076874999999</v>
      </c>
      <c r="AJ42" s="25">
        <v>0</v>
      </c>
      <c r="AK42" s="25">
        <v>0</v>
      </c>
      <c r="AL42" s="25">
        <v>0</v>
      </c>
      <c r="AM42" s="25">
        <v>37.338453157500005</v>
      </c>
      <c r="AN42" s="25">
        <v>0.33687077101456769</v>
      </c>
      <c r="AO42" s="25">
        <v>415.84996057641143</v>
      </c>
      <c r="AP42" s="25">
        <v>0</v>
      </c>
      <c r="AQ42" s="25">
        <v>0</v>
      </c>
      <c r="AR42" s="25">
        <v>0</v>
      </c>
      <c r="AS42" s="25">
        <v>0</v>
      </c>
      <c r="AT42" s="25">
        <v>0</v>
      </c>
      <c r="AU42" s="25">
        <v>238.17505471474936</v>
      </c>
      <c r="AV42" s="25">
        <v>51.451015460767799</v>
      </c>
      <c r="AW42" s="25">
        <v>51.451015460767799</v>
      </c>
      <c r="AX42" s="25">
        <v>0</v>
      </c>
      <c r="AY42" s="25">
        <v>0</v>
      </c>
      <c r="AZ42" s="25">
        <v>105.79205869706684</v>
      </c>
      <c r="BA42" s="25">
        <v>77.861174682099445</v>
      </c>
      <c r="BB42" s="25">
        <v>11.637868339569744</v>
      </c>
      <c r="BC42" s="25">
        <v>16.293015675397641</v>
      </c>
      <c r="BD42" s="25">
        <v>0</v>
      </c>
      <c r="BE42" s="25">
        <v>80.931980556914738</v>
      </c>
      <c r="BF42" s="25">
        <v>27.874320889224851</v>
      </c>
      <c r="BG42" s="25">
        <v>1.4901660226239131</v>
      </c>
      <c r="BH42" s="25">
        <v>51.567493645065973</v>
      </c>
      <c r="BI42" s="25">
        <v>0</v>
      </c>
      <c r="BJ42" s="25">
        <v>238.17505471474936</v>
      </c>
      <c r="BK42" s="25">
        <v>353.49649901960038</v>
      </c>
      <c r="BL42" s="25">
        <v>0.51460395285510185</v>
      </c>
      <c r="BM42" s="25">
        <v>0.42362657409935728</v>
      </c>
    </row>
    <row r="43" spans="1:65" x14ac:dyDescent="0.35">
      <c r="A43" s="25" t="s">
        <v>10694</v>
      </c>
      <c r="B43" s="25" t="s">
        <v>10652</v>
      </c>
      <c r="C43" s="25" t="s">
        <v>10653</v>
      </c>
      <c r="D43" s="25" t="s">
        <v>10511</v>
      </c>
      <c r="E43" s="25" t="s">
        <v>10727</v>
      </c>
      <c r="F43" s="25">
        <v>1248470</v>
      </c>
      <c r="G43" s="25">
        <v>0.89712789275991622</v>
      </c>
      <c r="H43" s="25">
        <v>160</v>
      </c>
      <c r="I43" s="25">
        <v>445.45801551172633</v>
      </c>
      <c r="J43" s="42">
        <v>0.65084150161207366</v>
      </c>
      <c r="K43" s="25">
        <v>35</v>
      </c>
      <c r="L43" s="25">
        <v>1803.6175524142172</v>
      </c>
      <c r="M43" s="25">
        <v>116.86620492836735</v>
      </c>
      <c r="N43" s="25">
        <v>443.23193736153604</v>
      </c>
      <c r="O43" s="25">
        <v>323.91379067603714</v>
      </c>
      <c r="P43" s="25">
        <v>81.576838071390711</v>
      </c>
      <c r="Q43" s="25">
        <v>37.741308614108213</v>
      </c>
      <c r="R43" s="25">
        <v>37.741308614108213</v>
      </c>
      <c r="S43" s="25">
        <v>0</v>
      </c>
      <c r="T43" s="25">
        <v>0</v>
      </c>
      <c r="U43" s="25">
        <v>281039.5931100907</v>
      </c>
      <c r="V43" s="25">
        <v>0</v>
      </c>
      <c r="W43" s="25">
        <v>0</v>
      </c>
      <c r="X43" s="25">
        <v>0</v>
      </c>
      <c r="Y43" s="25">
        <v>833.90219102795209</v>
      </c>
      <c r="Z43" s="25">
        <v>0</v>
      </c>
      <c r="AA43" s="25">
        <v>180.35</v>
      </c>
      <c r="AB43" s="25">
        <v>8.49</v>
      </c>
      <c r="AC43" s="25">
        <v>645.06219102795205</v>
      </c>
      <c r="AD43" s="25">
        <v>388.44417551622576</v>
      </c>
      <c r="AE43" s="25">
        <v>37.813192259297516</v>
      </c>
      <c r="AF43" s="25">
        <v>0</v>
      </c>
      <c r="AG43" s="25">
        <v>0</v>
      </c>
      <c r="AH43" s="25">
        <v>27.40613431648617</v>
      </c>
      <c r="AI43" s="25">
        <v>123.00035822944254</v>
      </c>
      <c r="AJ43" s="25">
        <v>200.22449071099962</v>
      </c>
      <c r="AK43" s="25">
        <v>0</v>
      </c>
      <c r="AL43" s="25">
        <v>0</v>
      </c>
      <c r="AM43" s="25">
        <v>0</v>
      </c>
      <c r="AN43" s="25">
        <v>0.60218096939957466</v>
      </c>
      <c r="AO43" s="25">
        <v>445.45801551172633</v>
      </c>
      <c r="AP43" s="25">
        <v>65.219326575783683</v>
      </c>
      <c r="AQ43" s="25">
        <v>37.813192259297516</v>
      </c>
      <c r="AR43" s="25">
        <v>0</v>
      </c>
      <c r="AS43" s="25">
        <v>0</v>
      </c>
      <c r="AT43" s="25">
        <v>27.40613431648617</v>
      </c>
      <c r="AU43" s="25">
        <v>316.32125265672892</v>
      </c>
      <c r="AV43" s="25">
        <v>80.200660676119142</v>
      </c>
      <c r="AW43" s="25">
        <v>80.200660676119142</v>
      </c>
      <c r="AX43" s="25">
        <v>0</v>
      </c>
      <c r="AY43" s="25">
        <v>0</v>
      </c>
      <c r="AZ43" s="25">
        <v>124.47870003322916</v>
      </c>
      <c r="BA43" s="25">
        <v>83.718984207234925</v>
      </c>
      <c r="BB43" s="25">
        <v>16.983214927497595</v>
      </c>
      <c r="BC43" s="25">
        <v>23.776500898496632</v>
      </c>
      <c r="BD43" s="25">
        <v>0</v>
      </c>
      <c r="BE43" s="25">
        <v>111.64189194738057</v>
      </c>
      <c r="BF43" s="25">
        <v>38.610391136025527</v>
      </c>
      <c r="BG43" s="25">
        <v>1.6022772097078455</v>
      </c>
      <c r="BH43" s="25">
        <v>71.429223601647209</v>
      </c>
      <c r="BI43" s="25">
        <v>0</v>
      </c>
      <c r="BJ43" s="25">
        <v>381.54057923251258</v>
      </c>
      <c r="BK43" s="25">
        <v>769.9847547487384</v>
      </c>
      <c r="BL43" s="25">
        <v>0.44944901089114264</v>
      </c>
      <c r="BM43" s="25">
        <v>0.65084150161207366</v>
      </c>
    </row>
    <row r="44" spans="1:65" x14ac:dyDescent="0.35">
      <c r="A44" s="25" t="s">
        <v>10694</v>
      </c>
      <c r="B44" s="25" t="s">
        <v>10652</v>
      </c>
      <c r="C44" s="25" t="s">
        <v>10653</v>
      </c>
      <c r="D44" s="25" t="s">
        <v>10512</v>
      </c>
      <c r="E44" s="25" t="s">
        <v>10728</v>
      </c>
      <c r="F44" s="25">
        <v>1248470</v>
      </c>
      <c r="G44" s="25">
        <v>0.89712789275991622</v>
      </c>
      <c r="H44" s="25">
        <v>160</v>
      </c>
      <c r="I44" s="25">
        <v>1304.9529277564091</v>
      </c>
      <c r="J44" s="42">
        <v>-0.33423740894482823</v>
      </c>
      <c r="K44" s="25">
        <v>35</v>
      </c>
      <c r="L44" s="25">
        <v>810.0696381797818</v>
      </c>
      <c r="M44" s="25">
        <v>79.721078656210906</v>
      </c>
      <c r="N44" s="25">
        <v>443.23193736153604</v>
      </c>
      <c r="O44" s="25">
        <v>323.91379067603714</v>
      </c>
      <c r="P44" s="25">
        <v>81.576838071390711</v>
      </c>
      <c r="Q44" s="25">
        <v>37.741308614108213</v>
      </c>
      <c r="R44" s="25">
        <v>37.741308614108213</v>
      </c>
      <c r="S44" s="25">
        <v>0</v>
      </c>
      <c r="T44" s="25">
        <v>0</v>
      </c>
      <c r="U44" s="25">
        <v>281039.5931100907</v>
      </c>
      <c r="V44" s="25">
        <v>0</v>
      </c>
      <c r="W44" s="25">
        <v>0</v>
      </c>
      <c r="X44" s="25">
        <v>0</v>
      </c>
      <c r="Y44" s="25">
        <v>1722.9672691438473</v>
      </c>
      <c r="Z44" s="25">
        <v>0</v>
      </c>
      <c r="AA44" s="25">
        <v>180.35</v>
      </c>
      <c r="AB44" s="25">
        <v>8.49</v>
      </c>
      <c r="AC44" s="25">
        <v>1534.1272691438473</v>
      </c>
      <c r="AD44" s="25">
        <v>418.01434138743821</v>
      </c>
      <c r="AE44" s="25">
        <v>42.451863367119451</v>
      </c>
      <c r="AF44" s="25">
        <v>0</v>
      </c>
      <c r="AG44" s="25">
        <v>0</v>
      </c>
      <c r="AH44" s="25">
        <v>30.600104053109369</v>
      </c>
      <c r="AI44" s="25">
        <v>123.00035822944254</v>
      </c>
      <c r="AJ44" s="25">
        <v>221.96201573776699</v>
      </c>
      <c r="AK44" s="25">
        <v>0</v>
      </c>
      <c r="AL44" s="25">
        <v>0</v>
      </c>
      <c r="AM44" s="25">
        <v>0</v>
      </c>
      <c r="AN44" s="25">
        <v>0.27247696445727093</v>
      </c>
      <c r="AO44" s="25">
        <v>1304.9529277564091</v>
      </c>
      <c r="AP44" s="25">
        <v>73.05196742022882</v>
      </c>
      <c r="AQ44" s="25">
        <v>42.451863367119451</v>
      </c>
      <c r="AR44" s="25">
        <v>0</v>
      </c>
      <c r="AS44" s="25">
        <v>0</v>
      </c>
      <c r="AT44" s="25">
        <v>30.600104053109369</v>
      </c>
      <c r="AU44" s="25">
        <v>441.89687496791055</v>
      </c>
      <c r="AV44" s="25">
        <v>80.200660676119142</v>
      </c>
      <c r="AW44" s="25">
        <v>80.200660676119142</v>
      </c>
      <c r="AX44" s="25">
        <v>0</v>
      </c>
      <c r="AY44" s="25">
        <v>0</v>
      </c>
      <c r="AZ44" s="25">
        <v>124.47870003322916</v>
      </c>
      <c r="BA44" s="25">
        <v>83.718984207234925</v>
      </c>
      <c r="BB44" s="25">
        <v>16.983214927497595</v>
      </c>
      <c r="BC44" s="25">
        <v>23.776500898496632</v>
      </c>
      <c r="BD44" s="25">
        <v>0</v>
      </c>
      <c r="BE44" s="25">
        <v>237.21751425856223</v>
      </c>
      <c r="BF44" s="25">
        <v>82.672012999598024</v>
      </c>
      <c r="BG44" s="25">
        <v>1.6022772097078455</v>
      </c>
      <c r="BH44" s="25">
        <v>152.94322404925634</v>
      </c>
      <c r="BI44" s="25">
        <v>0</v>
      </c>
      <c r="BJ44" s="25">
        <v>514.94884238813938</v>
      </c>
      <c r="BK44" s="25">
        <v>932.96318377557759</v>
      </c>
      <c r="BL44" s="25">
        <v>-0.28430762827889794</v>
      </c>
      <c r="BM44" s="25">
        <v>-0.33423740894482823</v>
      </c>
    </row>
    <row r="45" spans="1:65" x14ac:dyDescent="0.35">
      <c r="A45" s="25" t="s">
        <v>10694</v>
      </c>
      <c r="B45" s="25" t="s">
        <v>10652</v>
      </c>
      <c r="C45" s="25" t="s">
        <v>10719</v>
      </c>
      <c r="D45" s="25" t="s">
        <v>9780</v>
      </c>
      <c r="E45" s="25" t="s">
        <v>10729</v>
      </c>
      <c r="F45" s="25">
        <v>1248470</v>
      </c>
      <c r="G45" s="25">
        <v>0.89712789275991622</v>
      </c>
      <c r="H45" s="25">
        <v>160</v>
      </c>
      <c r="I45" s="40">
        <v>331.40408922616081</v>
      </c>
      <c r="J45" s="43">
        <v>0.8721023843778275</v>
      </c>
      <c r="K45" s="25">
        <v>35</v>
      </c>
      <c r="L45" s="25">
        <v>695.89091089616034</v>
      </c>
      <c r="M45" s="25">
        <v>69.342545880892118</v>
      </c>
      <c r="N45" s="25">
        <v>443.23193736153604</v>
      </c>
      <c r="O45" s="25">
        <v>82.615995348534824</v>
      </c>
      <c r="P45" s="25">
        <v>171.61552786693488</v>
      </c>
      <c r="Q45" s="25">
        <v>189.00041414606639</v>
      </c>
      <c r="R45" s="25">
        <v>35.347747004582502</v>
      </c>
      <c r="S45" s="25">
        <v>74.070372788220055</v>
      </c>
      <c r="T45" s="25">
        <v>79.582294353263805</v>
      </c>
      <c r="U45" s="25">
        <v>0</v>
      </c>
      <c r="V45" s="25">
        <v>53824.136252660552</v>
      </c>
      <c r="W45" s="25">
        <v>0</v>
      </c>
      <c r="X45" s="25">
        <v>0</v>
      </c>
      <c r="Y45" s="25">
        <v>492.8690273295789</v>
      </c>
      <c r="Z45" s="25">
        <v>0</v>
      </c>
      <c r="AA45" s="25">
        <v>180.35</v>
      </c>
      <c r="AB45" s="25">
        <v>8.49</v>
      </c>
      <c r="AC45" s="25">
        <v>304.02902732957887</v>
      </c>
      <c r="AD45" s="25">
        <v>161.46493810341809</v>
      </c>
      <c r="AE45" s="25">
        <v>14.018120234230249</v>
      </c>
      <c r="AF45" s="25">
        <v>0</v>
      </c>
      <c r="AG45" s="25">
        <v>0</v>
      </c>
      <c r="AH45" s="25">
        <v>23.267695211659053</v>
      </c>
      <c r="AI45" s="25">
        <v>101.46076874999999</v>
      </c>
      <c r="AJ45" s="25">
        <v>3.3608888575288267</v>
      </c>
      <c r="AK45" s="25">
        <v>0</v>
      </c>
      <c r="AL45" s="25">
        <v>0</v>
      </c>
      <c r="AM45" s="25">
        <v>19.357465049999998</v>
      </c>
      <c r="AN45" s="25">
        <v>0.53108395445538836</v>
      </c>
      <c r="AO45" s="25">
        <v>331.40408922616081</v>
      </c>
      <c r="AP45" s="25">
        <v>37.285815445889298</v>
      </c>
      <c r="AQ45" s="25">
        <v>14.018120234230249</v>
      </c>
      <c r="AR45" s="25">
        <v>0</v>
      </c>
      <c r="AS45" s="25">
        <v>0</v>
      </c>
      <c r="AT45" s="25">
        <v>23.267695211659053</v>
      </c>
      <c r="AU45" s="25">
        <v>229.29657018696867</v>
      </c>
      <c r="AV45" s="25">
        <v>47.078158967205511</v>
      </c>
      <c r="AW45" s="25">
        <v>47.078158967205511</v>
      </c>
      <c r="AX45" s="25">
        <v>0</v>
      </c>
      <c r="AY45" s="25">
        <v>0</v>
      </c>
      <c r="AZ45" s="25">
        <v>115.41514927125533</v>
      </c>
      <c r="BA45" s="25">
        <v>77.861174682099445</v>
      </c>
      <c r="BB45" s="25">
        <v>15.647489412148282</v>
      </c>
      <c r="BC45" s="25">
        <v>21.906485177007593</v>
      </c>
      <c r="BD45" s="25">
        <v>0</v>
      </c>
      <c r="BE45" s="25">
        <v>66.803261948507853</v>
      </c>
      <c r="BF45" s="25">
        <v>22.916875763468049</v>
      </c>
      <c r="BG45" s="25">
        <v>1.4901660226239131</v>
      </c>
      <c r="BH45" s="25">
        <v>42.396220162415887</v>
      </c>
      <c r="BI45" s="25">
        <v>0</v>
      </c>
      <c r="BJ45" s="25">
        <v>266.58238563285795</v>
      </c>
      <c r="BK45" s="25">
        <v>428.04732373627604</v>
      </c>
      <c r="BL45" s="25">
        <v>0.95062730998178813</v>
      </c>
      <c r="BM45" s="25">
        <v>0.8721023843778275</v>
      </c>
    </row>
    <row r="46" spans="1:65" x14ac:dyDescent="0.35">
      <c r="A46" s="25" t="s">
        <v>10694</v>
      </c>
      <c r="B46" s="25" t="s">
        <v>10721</v>
      </c>
      <c r="C46" s="25" t="s">
        <v>9780</v>
      </c>
      <c r="D46" s="25" t="s">
        <v>9780</v>
      </c>
      <c r="E46" s="25" t="s">
        <v>10195</v>
      </c>
      <c r="F46" s="25">
        <f>F45</f>
        <v>1248470</v>
      </c>
      <c r="G46" s="25">
        <f>G45</f>
        <v>0.89712789275991622</v>
      </c>
      <c r="H46" s="25">
        <f>(H45*N45)/(N45)</f>
        <v>160</v>
      </c>
      <c r="I46" s="25">
        <f>(I45*N45)/(N45)</f>
        <v>331.40408922616075</v>
      </c>
      <c r="J46" s="42">
        <f>(J45*N45)/(N45)</f>
        <v>0.8721023843778275</v>
      </c>
      <c r="K46" s="25">
        <f t="shared" ref="K46:W46" si="4">K45</f>
        <v>35</v>
      </c>
      <c r="L46" s="25">
        <f t="shared" si="4"/>
        <v>695.89091089616034</v>
      </c>
      <c r="M46" s="25">
        <f t="shared" si="4"/>
        <v>69.342545880892118</v>
      </c>
      <c r="N46" s="25">
        <f t="shared" si="4"/>
        <v>443.23193736153604</v>
      </c>
      <c r="O46" s="25">
        <f t="shared" si="4"/>
        <v>82.615995348534824</v>
      </c>
      <c r="P46" s="25">
        <f t="shared" si="4"/>
        <v>171.61552786693488</v>
      </c>
      <c r="Q46" s="25">
        <f t="shared" si="4"/>
        <v>189.00041414606639</v>
      </c>
      <c r="R46" s="25">
        <f t="shared" si="4"/>
        <v>35.347747004582502</v>
      </c>
      <c r="S46" s="25">
        <f t="shared" si="4"/>
        <v>74.070372788220055</v>
      </c>
      <c r="T46" s="25">
        <f t="shared" si="4"/>
        <v>79.582294353263805</v>
      </c>
      <c r="U46" s="25">
        <f t="shared" si="4"/>
        <v>0</v>
      </c>
      <c r="V46" s="25">
        <f t="shared" si="4"/>
        <v>53824.136252660552</v>
      </c>
      <c r="W46" s="25">
        <f t="shared" si="4"/>
        <v>0</v>
      </c>
      <c r="X46" s="25">
        <f>(X45*N45)/(N45)</f>
        <v>0</v>
      </c>
      <c r="Y46" s="25">
        <f>(Y45*N45)/(N45)</f>
        <v>492.8690273295789</v>
      </c>
      <c r="Z46" s="25">
        <f>(Z45*N45)/(N45)</f>
        <v>0</v>
      </c>
      <c r="AA46" s="25">
        <f>(AA45*N45)/(N45)</f>
        <v>180.35</v>
      </c>
      <c r="AB46" s="25">
        <f>(AB45*N45)/(N45)</f>
        <v>8.49</v>
      </c>
      <c r="AC46" s="25">
        <f>(AC45*N45)/(N45)</f>
        <v>304.02902732957887</v>
      </c>
      <c r="AD46" s="25">
        <f>(AD45*N45)/(N45)</f>
        <v>161.46493810341809</v>
      </c>
      <c r="AE46" s="25">
        <f>(AE45*N45)/(N45)</f>
        <v>14.018120234230249</v>
      </c>
      <c r="AF46" s="25">
        <f>(AF45*N45)/(N45)</f>
        <v>0</v>
      </c>
      <c r="AG46" s="25">
        <f>(AG45*N45)/(N45)</f>
        <v>0</v>
      </c>
      <c r="AH46" s="25">
        <f>(AH45*N45)/(N45)</f>
        <v>23.267695211659053</v>
      </c>
      <c r="AI46" s="25">
        <f>(AI45*N45)/(N45)</f>
        <v>101.46076874999999</v>
      </c>
      <c r="AJ46" s="25">
        <f>(AJ45*N45)/(N45)</f>
        <v>3.3608888575288267</v>
      </c>
      <c r="AK46" s="25">
        <f>(AK45*N45)/(N45)</f>
        <v>0</v>
      </c>
      <c r="AL46" s="25">
        <f>(AL45*N45)/(N45)</f>
        <v>0</v>
      </c>
      <c r="AM46" s="25">
        <f>(AM45*N45)/(N45)</f>
        <v>19.357465049999998</v>
      </c>
      <c r="AN46" s="25">
        <f>(AN45*N45)/(N45)</f>
        <v>0.53108395445538836</v>
      </c>
      <c r="AO46" s="25">
        <f>(AO45*N45)/(N45)</f>
        <v>331.40408922616075</v>
      </c>
      <c r="AP46" s="25">
        <f>(AP45*N45)/(N45)</f>
        <v>37.285815445889298</v>
      </c>
      <c r="AQ46" s="25">
        <f>(AQ45*N45)/(N45)</f>
        <v>14.018120234230249</v>
      </c>
      <c r="AR46" s="25">
        <f>(AR45*N45)/(N45)</f>
        <v>0</v>
      </c>
      <c r="AS46" s="25">
        <f>(AS45*N45)/(N45)</f>
        <v>0</v>
      </c>
      <c r="AT46" s="25">
        <f>(AT45*N45)/(N45)</f>
        <v>23.267695211659053</v>
      </c>
      <c r="AU46" s="25">
        <f>(AU45*N45)/(N45)</f>
        <v>229.29657018696867</v>
      </c>
      <c r="AV46" s="25">
        <f>(AV45*N45)/(N45)</f>
        <v>47.078158967205511</v>
      </c>
      <c r="AW46" s="25">
        <f>(AW45*N45)/(N45)</f>
        <v>47.078158967205511</v>
      </c>
      <c r="AX46" s="25">
        <f>(AX45*N45)/(N45)</f>
        <v>0</v>
      </c>
      <c r="AY46" s="25">
        <f>(AY45*N45)/(N45)</f>
        <v>0</v>
      </c>
      <c r="AZ46" s="25">
        <f>(AZ45*N45)/(N45)</f>
        <v>115.41514927125533</v>
      </c>
      <c r="BA46" s="25">
        <f>(BA45*N45)/(N45)</f>
        <v>77.861174682099445</v>
      </c>
      <c r="BB46" s="25">
        <f>(BB45*N45)/(N45)</f>
        <v>15.647489412148282</v>
      </c>
      <c r="BC46" s="25">
        <f>(BC45*N45)/(N45)</f>
        <v>21.906485177007593</v>
      </c>
      <c r="BD46" s="25">
        <f>(BD45*N45)/(N45)</f>
        <v>0</v>
      </c>
      <c r="BE46" s="25">
        <f>(BE45*N45)/(N45)</f>
        <v>66.803261948507853</v>
      </c>
      <c r="BF46" s="25">
        <f>(BF45*N45)/(N45)</f>
        <v>22.916875763468049</v>
      </c>
      <c r="BG46" s="25">
        <f>(BG45*N45)/(N45)</f>
        <v>1.4901660226239131</v>
      </c>
      <c r="BH46" s="25">
        <f>(BH45*N45)/(N45)</f>
        <v>42.396220162415887</v>
      </c>
      <c r="BI46" s="25">
        <f>(BI45*N45)/(N45)</f>
        <v>0</v>
      </c>
      <c r="BJ46" s="25">
        <f>(BJ45*N45)/(N45)</f>
        <v>266.58238563285795</v>
      </c>
      <c r="BK46" s="25">
        <f>(BK45*N45)/(N45)</f>
        <v>428.04732373627604</v>
      </c>
      <c r="BL46" s="25">
        <f>(BL45*N45)/(N45)</f>
        <v>0.95062730998178813</v>
      </c>
      <c r="BM46" s="25">
        <f>(BM45*N45)/(N45)</f>
        <v>0.8721023843778275</v>
      </c>
    </row>
    <row r="47" spans="1:65" x14ac:dyDescent="0.35">
      <c r="A47" s="25" t="s">
        <v>10703</v>
      </c>
      <c r="B47" s="25" t="s">
        <v>10652</v>
      </c>
      <c r="C47" s="25" t="s">
        <v>10653</v>
      </c>
      <c r="D47" s="25" t="s">
        <v>10506</v>
      </c>
      <c r="E47" s="25" t="s">
        <v>10730</v>
      </c>
      <c r="F47" s="25">
        <v>1248470</v>
      </c>
      <c r="G47" s="25">
        <v>0.89712789275991622</v>
      </c>
      <c r="H47" s="25">
        <v>160</v>
      </c>
      <c r="I47" s="25">
        <v>350.76155427616078</v>
      </c>
      <c r="J47" s="42">
        <v>0.93182215822376546</v>
      </c>
      <c r="K47" s="25">
        <v>35</v>
      </c>
      <c r="L47" s="25">
        <v>592.68567250653189</v>
      </c>
      <c r="M47" s="25">
        <v>85.595480530289223</v>
      </c>
      <c r="N47" s="25">
        <v>443.23193736153604</v>
      </c>
      <c r="O47" s="25">
        <v>82.615995348534824</v>
      </c>
      <c r="P47" s="25">
        <v>171.61552786693488</v>
      </c>
      <c r="Q47" s="25">
        <v>189.00041414606639</v>
      </c>
      <c r="R47" s="25">
        <v>35.347747004582502</v>
      </c>
      <c r="S47" s="25">
        <v>74.070372788220055</v>
      </c>
      <c r="T47" s="25">
        <v>79.582294353263805</v>
      </c>
      <c r="U47" s="25">
        <v>0</v>
      </c>
      <c r="V47" s="25">
        <v>53824.136252660552</v>
      </c>
      <c r="W47" s="25">
        <v>0</v>
      </c>
      <c r="X47" s="25">
        <v>0</v>
      </c>
      <c r="Y47" s="25">
        <v>492.8690273295789</v>
      </c>
      <c r="Z47" s="25">
        <v>0</v>
      </c>
      <c r="AA47" s="25">
        <v>180.35</v>
      </c>
      <c r="AB47" s="25">
        <v>8.49</v>
      </c>
      <c r="AC47" s="25">
        <v>304.02902732957887</v>
      </c>
      <c r="AD47" s="25">
        <v>142.10747305341812</v>
      </c>
      <c r="AE47" s="25">
        <v>14.018120234230249</v>
      </c>
      <c r="AF47" s="25">
        <v>0</v>
      </c>
      <c r="AG47" s="25">
        <v>0</v>
      </c>
      <c r="AH47" s="25">
        <v>23.267695211659053</v>
      </c>
      <c r="AI47" s="25">
        <v>101.46076874999999</v>
      </c>
      <c r="AJ47" s="25">
        <v>3.3608888575288267</v>
      </c>
      <c r="AK47" s="25">
        <v>0</v>
      </c>
      <c r="AL47" s="25">
        <v>0</v>
      </c>
      <c r="AM47" s="25">
        <v>0</v>
      </c>
      <c r="AN47" s="25">
        <v>0.46741416206738801</v>
      </c>
      <c r="AO47" s="25">
        <v>350.76155427616078</v>
      </c>
      <c r="AP47" s="25">
        <v>37.285815445889298</v>
      </c>
      <c r="AQ47" s="25">
        <v>14.018120234230249</v>
      </c>
      <c r="AR47" s="25">
        <v>0</v>
      </c>
      <c r="AS47" s="25">
        <v>0</v>
      </c>
      <c r="AT47" s="25">
        <v>23.267695211659053</v>
      </c>
      <c r="AU47" s="25">
        <v>286.4831273578061</v>
      </c>
      <c r="AV47" s="25">
        <v>112.4442775375</v>
      </c>
      <c r="AW47" s="25">
        <v>112.4442775375</v>
      </c>
      <c r="AX47" s="25">
        <v>0</v>
      </c>
      <c r="AY47" s="25">
        <v>0</v>
      </c>
      <c r="AZ47" s="25">
        <v>107.62807610425644</v>
      </c>
      <c r="BA47" s="25">
        <v>77.861174682099445</v>
      </c>
      <c r="BB47" s="25">
        <v>12.402875592565413</v>
      </c>
      <c r="BC47" s="25">
        <v>17.364025829591579</v>
      </c>
      <c r="BD47" s="25">
        <v>0</v>
      </c>
      <c r="BE47" s="25">
        <v>66.41077371604969</v>
      </c>
      <c r="BF47" s="25">
        <v>22.779160594184482</v>
      </c>
      <c r="BG47" s="25">
        <v>1.4901660226239131</v>
      </c>
      <c r="BH47" s="25">
        <v>42.14144709924129</v>
      </c>
      <c r="BI47" s="25">
        <v>0</v>
      </c>
      <c r="BJ47" s="25">
        <v>323.76894280369538</v>
      </c>
      <c r="BK47" s="25">
        <v>465.8764158571135</v>
      </c>
      <c r="BL47" s="25">
        <v>1.0750532322468662</v>
      </c>
      <c r="BM47" s="25">
        <v>0.93182215822376546</v>
      </c>
    </row>
    <row r="48" spans="1:65" x14ac:dyDescent="0.35">
      <c r="A48" s="25" t="s">
        <v>10703</v>
      </c>
      <c r="B48" s="25" t="s">
        <v>10652</v>
      </c>
      <c r="C48" s="25" t="s">
        <v>10653</v>
      </c>
      <c r="D48" s="25" t="s">
        <v>10507</v>
      </c>
      <c r="E48" s="25" t="s">
        <v>10731</v>
      </c>
      <c r="F48" s="25">
        <v>1248470</v>
      </c>
      <c r="G48" s="25">
        <v>0.89712789275991622</v>
      </c>
      <c r="H48" s="25">
        <v>160</v>
      </c>
      <c r="I48" s="25">
        <v>408.33468123910291</v>
      </c>
      <c r="J48" s="42">
        <v>0.59156556347707412</v>
      </c>
      <c r="K48" s="25">
        <v>35</v>
      </c>
      <c r="L48" s="25">
        <v>592.68567250653189</v>
      </c>
      <c r="M48" s="25">
        <v>85.595480530289223</v>
      </c>
      <c r="N48" s="25">
        <v>443.23193736153604</v>
      </c>
      <c r="O48" s="25">
        <v>82.615995348534824</v>
      </c>
      <c r="P48" s="25">
        <v>171.61552786693488</v>
      </c>
      <c r="Q48" s="25">
        <v>189.00041414606639</v>
      </c>
      <c r="R48" s="25">
        <v>35.347747004582502</v>
      </c>
      <c r="S48" s="25">
        <v>74.070372788220055</v>
      </c>
      <c r="T48" s="25">
        <v>79.582294353263805</v>
      </c>
      <c r="U48" s="25">
        <v>0</v>
      </c>
      <c r="V48" s="25">
        <v>0</v>
      </c>
      <c r="W48" s="25">
        <v>13456.034063165138</v>
      </c>
      <c r="X48" s="25">
        <v>0</v>
      </c>
      <c r="Y48" s="25">
        <v>492.8690273295789</v>
      </c>
      <c r="Z48" s="25">
        <v>0</v>
      </c>
      <c r="AA48" s="25">
        <v>180.35</v>
      </c>
      <c r="AB48" s="25">
        <v>8.49</v>
      </c>
      <c r="AC48" s="25">
        <v>304.02902732957887</v>
      </c>
      <c r="AD48" s="25">
        <v>84.534346090475992</v>
      </c>
      <c r="AE48" s="25">
        <v>-15.755851177595657</v>
      </c>
      <c r="AF48" s="25">
        <v>1.5069466239104992</v>
      </c>
      <c r="AG48" s="25">
        <v>-15.611172461745541</v>
      </c>
      <c r="AH48" s="25">
        <v>0</v>
      </c>
      <c r="AI48" s="25">
        <v>101.46076874999999</v>
      </c>
      <c r="AJ48" s="25">
        <v>0</v>
      </c>
      <c r="AK48" s="25">
        <v>12.933654355906775</v>
      </c>
      <c r="AL48" s="25">
        <v>0</v>
      </c>
      <c r="AM48" s="25">
        <v>0</v>
      </c>
      <c r="AN48" s="25">
        <v>0.27804695766380749</v>
      </c>
      <c r="AO48" s="25">
        <v>408.33468123910291</v>
      </c>
      <c r="AP48" s="25">
        <v>0</v>
      </c>
      <c r="AQ48" s="25">
        <v>0</v>
      </c>
      <c r="AR48" s="25">
        <v>0</v>
      </c>
      <c r="AS48" s="25">
        <v>0</v>
      </c>
      <c r="AT48" s="25">
        <v>0</v>
      </c>
      <c r="AU48" s="25">
        <v>296.05141703354423</v>
      </c>
      <c r="AV48" s="25">
        <v>112.4442775375</v>
      </c>
      <c r="AW48" s="25">
        <v>112.4442775375</v>
      </c>
      <c r="AX48" s="25">
        <v>0</v>
      </c>
      <c r="AY48" s="25">
        <v>0</v>
      </c>
      <c r="AZ48" s="25">
        <v>107.62807610425644</v>
      </c>
      <c r="BA48" s="25">
        <v>77.861174682099445</v>
      </c>
      <c r="BB48" s="25">
        <v>12.402875592565413</v>
      </c>
      <c r="BC48" s="25">
        <v>17.364025829591579</v>
      </c>
      <c r="BD48" s="25">
        <v>0</v>
      </c>
      <c r="BE48" s="25">
        <v>75.97906339178779</v>
      </c>
      <c r="BF48" s="25">
        <v>26.136455217250486</v>
      </c>
      <c r="BG48" s="25">
        <v>1.4901660226239131</v>
      </c>
      <c r="BH48" s="25">
        <v>48.352442151913394</v>
      </c>
      <c r="BI48" s="25">
        <v>0</v>
      </c>
      <c r="BJ48" s="25">
        <v>296.05141703354423</v>
      </c>
      <c r="BK48" s="25">
        <v>380.58576312402022</v>
      </c>
      <c r="BL48" s="25">
        <v>0.79451866131382509</v>
      </c>
      <c r="BM48" s="25">
        <v>0.59156556347707412</v>
      </c>
    </row>
    <row r="49" spans="1:65" x14ac:dyDescent="0.35">
      <c r="A49" s="25" t="s">
        <v>10703</v>
      </c>
      <c r="B49" s="25" t="s">
        <v>10652</v>
      </c>
      <c r="C49" s="25" t="s">
        <v>10653</v>
      </c>
      <c r="D49" s="25" t="s">
        <v>10508</v>
      </c>
      <c r="E49" s="25" t="s">
        <v>10732</v>
      </c>
      <c r="F49" s="25">
        <v>1248470</v>
      </c>
      <c r="G49" s="25">
        <v>0.89712789275991622</v>
      </c>
      <c r="H49" s="25">
        <v>160</v>
      </c>
      <c r="I49" s="25">
        <v>394.23045540126782</v>
      </c>
      <c r="J49" s="42">
        <v>0.64340820445291536</v>
      </c>
      <c r="K49" s="25">
        <v>35</v>
      </c>
      <c r="L49" s="25">
        <v>592.68567250653189</v>
      </c>
      <c r="M49" s="25">
        <v>85.595480530289223</v>
      </c>
      <c r="N49" s="25">
        <v>443.23193736153604</v>
      </c>
      <c r="O49" s="25">
        <v>82.615995348534824</v>
      </c>
      <c r="P49" s="25">
        <v>171.61552786693488</v>
      </c>
      <c r="Q49" s="25">
        <v>189.00041414606639</v>
      </c>
      <c r="R49" s="25">
        <v>35.347747004582502</v>
      </c>
      <c r="S49" s="25">
        <v>74.070372788220055</v>
      </c>
      <c r="T49" s="25">
        <v>79.582294353263805</v>
      </c>
      <c r="U49" s="25">
        <v>0</v>
      </c>
      <c r="V49" s="25">
        <v>0</v>
      </c>
      <c r="W49" s="25">
        <v>0</v>
      </c>
      <c r="X49" s="25">
        <v>13456034.063165138</v>
      </c>
      <c r="Y49" s="25">
        <v>492.8690273295789</v>
      </c>
      <c r="Z49" s="25">
        <v>0</v>
      </c>
      <c r="AA49" s="25">
        <v>180.35</v>
      </c>
      <c r="AB49" s="25">
        <v>8.49</v>
      </c>
      <c r="AC49" s="25">
        <v>304.02902732957887</v>
      </c>
      <c r="AD49" s="25">
        <v>98.63857192831108</v>
      </c>
      <c r="AE49" s="25">
        <v>-15.755851177595657</v>
      </c>
      <c r="AF49" s="25">
        <v>0</v>
      </c>
      <c r="AG49" s="25">
        <v>0</v>
      </c>
      <c r="AH49" s="25">
        <v>0</v>
      </c>
      <c r="AI49" s="25">
        <v>101.46076874999999</v>
      </c>
      <c r="AJ49" s="25">
        <v>0</v>
      </c>
      <c r="AK49" s="25">
        <v>12.933654355906775</v>
      </c>
      <c r="AL49" s="25">
        <v>0</v>
      </c>
      <c r="AM49" s="25">
        <v>0</v>
      </c>
      <c r="AN49" s="25">
        <v>0.32443800776096016</v>
      </c>
      <c r="AO49" s="25">
        <v>394.23045540126782</v>
      </c>
      <c r="AP49" s="25">
        <v>0</v>
      </c>
      <c r="AQ49" s="25">
        <v>0</v>
      </c>
      <c r="AR49" s="25">
        <v>0</v>
      </c>
      <c r="AS49" s="25">
        <v>0</v>
      </c>
      <c r="AT49" s="25">
        <v>0</v>
      </c>
      <c r="AU49" s="25">
        <v>294.04156485165271</v>
      </c>
      <c r="AV49" s="25">
        <v>112.4442775375</v>
      </c>
      <c r="AW49" s="25">
        <v>112.4442775375</v>
      </c>
      <c r="AX49" s="25">
        <v>0</v>
      </c>
      <c r="AY49" s="25">
        <v>0</v>
      </c>
      <c r="AZ49" s="25">
        <v>107.62807610425644</v>
      </c>
      <c r="BA49" s="25">
        <v>77.861174682099445</v>
      </c>
      <c r="BB49" s="25">
        <v>12.402875592565413</v>
      </c>
      <c r="BC49" s="25">
        <v>17.364025829591579</v>
      </c>
      <c r="BD49" s="25">
        <v>0</v>
      </c>
      <c r="BE49" s="25">
        <v>73.969211209896287</v>
      </c>
      <c r="BF49" s="25">
        <v>25.431243925358729</v>
      </c>
      <c r="BG49" s="25">
        <v>1.4901660226239131</v>
      </c>
      <c r="BH49" s="25">
        <v>47.047801261913648</v>
      </c>
      <c r="BI49" s="25">
        <v>0</v>
      </c>
      <c r="BJ49" s="25">
        <v>294.04156485165271</v>
      </c>
      <c r="BK49" s="25">
        <v>392.68013677996379</v>
      </c>
      <c r="BL49" s="25">
        <v>0.83429898677213332</v>
      </c>
      <c r="BM49" s="25">
        <v>0.64340820445291536</v>
      </c>
    </row>
    <row r="50" spans="1:65" x14ac:dyDescent="0.35">
      <c r="A50" s="25" t="s">
        <v>10703</v>
      </c>
      <c r="B50" s="25" t="s">
        <v>10652</v>
      </c>
      <c r="C50" s="25" t="s">
        <v>10653</v>
      </c>
      <c r="D50" s="25" t="s">
        <v>10509</v>
      </c>
      <c r="E50" s="25" t="s">
        <v>10733</v>
      </c>
      <c r="F50" s="25">
        <v>1248470</v>
      </c>
      <c r="G50" s="25">
        <v>0.89712789275991622</v>
      </c>
      <c r="H50" s="25">
        <v>160</v>
      </c>
      <c r="I50" s="25">
        <v>366.83105781386143</v>
      </c>
      <c r="J50" s="42">
        <v>0.70730455625905864</v>
      </c>
      <c r="K50" s="25">
        <v>35</v>
      </c>
      <c r="L50" s="25">
        <v>370.19932108145059</v>
      </c>
      <c r="M50" s="25">
        <v>72.653053422893962</v>
      </c>
      <c r="N50" s="25">
        <v>443.23193736153604</v>
      </c>
      <c r="O50" s="25">
        <v>62.282951838043047</v>
      </c>
      <c r="P50" s="25">
        <v>178.87732912068196</v>
      </c>
      <c r="Q50" s="25">
        <v>202.07165640281113</v>
      </c>
      <c r="R50" s="25">
        <v>35.347747004582502</v>
      </c>
      <c r="S50" s="25">
        <v>87.141615044964766</v>
      </c>
      <c r="T50" s="25">
        <v>79.582294353263805</v>
      </c>
      <c r="U50" s="25">
        <v>0</v>
      </c>
      <c r="V50" s="25">
        <v>0</v>
      </c>
      <c r="W50" s="25">
        <v>0</v>
      </c>
      <c r="X50" s="25">
        <v>0</v>
      </c>
      <c r="Y50" s="25">
        <v>455.87015449713078</v>
      </c>
      <c r="Z50" s="25">
        <v>0</v>
      </c>
      <c r="AA50" s="25">
        <v>180.35</v>
      </c>
      <c r="AB50" s="25">
        <v>8.49</v>
      </c>
      <c r="AC50" s="25">
        <v>267.03015449713075</v>
      </c>
      <c r="AD50" s="25">
        <v>89.039096683269349</v>
      </c>
      <c r="AE50" s="25">
        <v>-12.42167206673065</v>
      </c>
      <c r="AF50" s="25">
        <v>0</v>
      </c>
      <c r="AG50" s="25">
        <v>0</v>
      </c>
      <c r="AH50" s="25">
        <v>0</v>
      </c>
      <c r="AI50" s="25">
        <v>101.46076874999999</v>
      </c>
      <c r="AJ50" s="25">
        <v>0</v>
      </c>
      <c r="AK50" s="25">
        <v>0</v>
      </c>
      <c r="AL50" s="25">
        <v>0</v>
      </c>
      <c r="AM50" s="25">
        <v>0</v>
      </c>
      <c r="AN50" s="25">
        <v>0.33344210451043305</v>
      </c>
      <c r="AO50" s="25">
        <v>366.83105781386143</v>
      </c>
      <c r="AP50" s="25">
        <v>0</v>
      </c>
      <c r="AQ50" s="25">
        <v>0</v>
      </c>
      <c r="AR50" s="25">
        <v>0</v>
      </c>
      <c r="AS50" s="25">
        <v>0</v>
      </c>
      <c r="AT50" s="25">
        <v>0</v>
      </c>
      <c r="AU50" s="25">
        <v>272.45233638293575</v>
      </c>
      <c r="AV50" s="25">
        <v>109.43802324999999</v>
      </c>
      <c r="AW50" s="25">
        <v>109.43802324999999</v>
      </c>
      <c r="AX50" s="25">
        <v>0</v>
      </c>
      <c r="AY50" s="25">
        <v>0</v>
      </c>
      <c r="AZ50" s="25">
        <v>94.792561824961609</v>
      </c>
      <c r="BA50" s="25">
        <v>77.861174682099445</v>
      </c>
      <c r="BB50" s="25">
        <v>7.0547446428592391</v>
      </c>
      <c r="BC50" s="25">
        <v>9.8766425000029336</v>
      </c>
      <c r="BD50" s="25">
        <v>0</v>
      </c>
      <c r="BE50" s="25">
        <v>68.221751307974159</v>
      </c>
      <c r="BF50" s="25">
        <v>23.414591328193072</v>
      </c>
      <c r="BG50" s="25">
        <v>1.4901660226239131</v>
      </c>
      <c r="BH50" s="25">
        <v>43.31699395715718</v>
      </c>
      <c r="BI50" s="25">
        <v>0</v>
      </c>
      <c r="BJ50" s="25">
        <v>272.45233638293575</v>
      </c>
      <c r="BK50" s="25">
        <v>361.4914330662051</v>
      </c>
      <c r="BL50" s="25">
        <v>0.97165535127555147</v>
      </c>
      <c r="BM50" s="25">
        <v>0.70730455625905864</v>
      </c>
    </row>
    <row r="51" spans="1:65" x14ac:dyDescent="0.35">
      <c r="A51" s="25" t="s">
        <v>10703</v>
      </c>
      <c r="B51" s="25" t="s">
        <v>10652</v>
      </c>
      <c r="C51" s="25" t="s">
        <v>10653</v>
      </c>
      <c r="D51" s="25" t="s">
        <v>10510</v>
      </c>
      <c r="E51" s="25" t="s">
        <v>10734</v>
      </c>
      <c r="F51" s="25">
        <v>1248470</v>
      </c>
      <c r="G51" s="25">
        <v>0.89712789275991622</v>
      </c>
      <c r="H51" s="25">
        <v>160</v>
      </c>
      <c r="I51" s="25">
        <v>453.18841373391143</v>
      </c>
      <c r="J51" s="42">
        <v>0.43891834360394061</v>
      </c>
      <c r="K51" s="25">
        <v>35</v>
      </c>
      <c r="L51" s="25">
        <v>641.53986759303518</v>
      </c>
      <c r="M51" s="25">
        <v>84.916369795222948</v>
      </c>
      <c r="N51" s="25">
        <v>443.23193736153604</v>
      </c>
      <c r="O51" s="25">
        <v>99.327169082876836</v>
      </c>
      <c r="P51" s="25">
        <v>155.05139632781257</v>
      </c>
      <c r="Q51" s="25">
        <v>188.85337195084671</v>
      </c>
      <c r="R51" s="25">
        <v>35.347747004582502</v>
      </c>
      <c r="S51" s="25">
        <v>0</v>
      </c>
      <c r="T51" s="25">
        <v>153.50562494626419</v>
      </c>
      <c r="U51" s="25">
        <v>0</v>
      </c>
      <c r="V51" s="25">
        <v>0</v>
      </c>
      <c r="W51" s="25">
        <v>0</v>
      </c>
      <c r="X51" s="25">
        <v>0</v>
      </c>
      <c r="Y51" s="25">
        <v>531.17140488126245</v>
      </c>
      <c r="Z51" s="25">
        <v>0</v>
      </c>
      <c r="AA51" s="25">
        <v>180.35</v>
      </c>
      <c r="AB51" s="25">
        <v>8.49</v>
      </c>
      <c r="AC51" s="25">
        <v>342.33140488126242</v>
      </c>
      <c r="AD51" s="25">
        <v>77.982991147351015</v>
      </c>
      <c r="AE51" s="25">
        <v>-23.477777602649009</v>
      </c>
      <c r="AF51" s="25">
        <v>0</v>
      </c>
      <c r="AG51" s="25">
        <v>0</v>
      </c>
      <c r="AH51" s="25">
        <v>0</v>
      </c>
      <c r="AI51" s="25">
        <v>101.46076874999999</v>
      </c>
      <c r="AJ51" s="25">
        <v>0</v>
      </c>
      <c r="AK51" s="25">
        <v>0</v>
      </c>
      <c r="AL51" s="25">
        <v>0</v>
      </c>
      <c r="AM51" s="25">
        <v>0</v>
      </c>
      <c r="AN51" s="25">
        <v>0.22779969945906484</v>
      </c>
      <c r="AO51" s="25">
        <v>453.18841373391143</v>
      </c>
      <c r="AP51" s="25">
        <v>0</v>
      </c>
      <c r="AQ51" s="25">
        <v>0</v>
      </c>
      <c r="AR51" s="25">
        <v>0</v>
      </c>
      <c r="AS51" s="25">
        <v>0</v>
      </c>
      <c r="AT51" s="25">
        <v>0</v>
      </c>
      <c r="AU51" s="25">
        <v>298.2611216304972</v>
      </c>
      <c r="AV51" s="25">
        <v>119.30152819999999</v>
      </c>
      <c r="AW51" s="25">
        <v>119.30152819999999</v>
      </c>
      <c r="AX51" s="25">
        <v>0</v>
      </c>
      <c r="AY51" s="25">
        <v>0</v>
      </c>
      <c r="AZ51" s="25">
        <v>98.431918903915943</v>
      </c>
      <c r="BA51" s="25">
        <v>77.861174682099445</v>
      </c>
      <c r="BB51" s="25">
        <v>8.5711434257568744</v>
      </c>
      <c r="BC51" s="25">
        <v>11.999600796059623</v>
      </c>
      <c r="BD51" s="25">
        <v>0</v>
      </c>
      <c r="BE51" s="25">
        <v>80.527674526581293</v>
      </c>
      <c r="BF51" s="25">
        <v>27.732459124195572</v>
      </c>
      <c r="BG51" s="25">
        <v>1.4901660226239131</v>
      </c>
      <c r="BH51" s="25">
        <v>51.305049379761805</v>
      </c>
      <c r="BI51" s="25">
        <v>0</v>
      </c>
      <c r="BJ51" s="25">
        <v>298.2611216304972</v>
      </c>
      <c r="BK51" s="25">
        <v>376.24411277784822</v>
      </c>
      <c r="BL51" s="25">
        <v>0.58105305286138909</v>
      </c>
      <c r="BM51" s="25">
        <v>0.43891834360394061</v>
      </c>
    </row>
    <row r="52" spans="1:65" x14ac:dyDescent="0.35">
      <c r="A52" s="25" t="s">
        <v>10703</v>
      </c>
      <c r="B52" s="25" t="s">
        <v>10652</v>
      </c>
      <c r="C52" s="25" t="s">
        <v>10653</v>
      </c>
      <c r="D52" s="25" t="s">
        <v>10511</v>
      </c>
      <c r="E52" s="25" t="s">
        <v>10735</v>
      </c>
      <c r="F52" s="25">
        <v>1248470</v>
      </c>
      <c r="G52" s="25">
        <v>0.89712789275991622</v>
      </c>
      <c r="H52" s="25">
        <v>160</v>
      </c>
      <c r="I52" s="25">
        <v>521.11449103814812</v>
      </c>
      <c r="J52" s="42">
        <v>0.53249042868727603</v>
      </c>
      <c r="K52" s="25">
        <v>35</v>
      </c>
      <c r="L52" s="25">
        <v>1735.7432522911486</v>
      </c>
      <c r="M52" s="25">
        <v>122.37441716817754</v>
      </c>
      <c r="N52" s="25">
        <v>443.23193736153604</v>
      </c>
      <c r="O52" s="25">
        <v>323.91379067603714</v>
      </c>
      <c r="P52" s="25">
        <v>81.576838071390711</v>
      </c>
      <c r="Q52" s="25">
        <v>37.741308614108213</v>
      </c>
      <c r="R52" s="25">
        <v>37.741308614108213</v>
      </c>
      <c r="S52" s="25">
        <v>0</v>
      </c>
      <c r="T52" s="25">
        <v>0</v>
      </c>
      <c r="U52" s="25">
        <v>281039.5931100907</v>
      </c>
      <c r="V52" s="25">
        <v>0</v>
      </c>
      <c r="W52" s="25">
        <v>0</v>
      </c>
      <c r="X52" s="25">
        <v>0</v>
      </c>
      <c r="Y52" s="25">
        <v>833.6495645831211</v>
      </c>
      <c r="Z52" s="25">
        <v>0</v>
      </c>
      <c r="AA52" s="25">
        <v>180.35</v>
      </c>
      <c r="AB52" s="25">
        <v>8.49</v>
      </c>
      <c r="AC52" s="25">
        <v>644.80956458312107</v>
      </c>
      <c r="AD52" s="25">
        <v>312.53507354497299</v>
      </c>
      <c r="AE52" s="25">
        <v>37.560565814466486</v>
      </c>
      <c r="AF52" s="25">
        <v>0</v>
      </c>
      <c r="AG52" s="25">
        <v>0</v>
      </c>
      <c r="AH52" s="25">
        <v>27.232187683774828</v>
      </c>
      <c r="AI52" s="25">
        <v>123.00035822944254</v>
      </c>
      <c r="AJ52" s="25">
        <v>124.74196181728922</v>
      </c>
      <c r="AK52" s="25">
        <v>0</v>
      </c>
      <c r="AL52" s="25">
        <v>0</v>
      </c>
      <c r="AM52" s="25">
        <v>0</v>
      </c>
      <c r="AN52" s="25">
        <v>0.48469360678145579</v>
      </c>
      <c r="AO52" s="25">
        <v>521.11449103814812</v>
      </c>
      <c r="AP52" s="25">
        <v>64.792753498241311</v>
      </c>
      <c r="AQ52" s="25">
        <v>37.560565814466486</v>
      </c>
      <c r="AR52" s="25">
        <v>0</v>
      </c>
      <c r="AS52" s="25">
        <v>0</v>
      </c>
      <c r="AT52" s="25">
        <v>27.232187683774828</v>
      </c>
      <c r="AU52" s="25">
        <v>379.97021626796192</v>
      </c>
      <c r="AV52" s="25">
        <v>149.71866550000001</v>
      </c>
      <c r="AW52" s="25">
        <v>149.71866550000001</v>
      </c>
      <c r="AX52" s="25">
        <v>0</v>
      </c>
      <c r="AY52" s="25">
        <v>0</v>
      </c>
      <c r="AZ52" s="25">
        <v>119.08717797865867</v>
      </c>
      <c r="BA52" s="25">
        <v>83.718984207234925</v>
      </c>
      <c r="BB52" s="25">
        <v>14.736747404759889</v>
      </c>
      <c r="BC52" s="25">
        <v>20.631446366663848</v>
      </c>
      <c r="BD52" s="25">
        <v>0</v>
      </c>
      <c r="BE52" s="25">
        <v>111.16437278930321</v>
      </c>
      <c r="BF52" s="25">
        <v>38.442840554243993</v>
      </c>
      <c r="BG52" s="25">
        <v>1.6022772097078455</v>
      </c>
      <c r="BH52" s="25">
        <v>71.119255025351379</v>
      </c>
      <c r="BI52" s="25">
        <v>0</v>
      </c>
      <c r="BJ52" s="25">
        <v>444.76296976620324</v>
      </c>
      <c r="BK52" s="25">
        <v>757.29804331117623</v>
      </c>
      <c r="BL52" s="25">
        <v>0.43034175354929105</v>
      </c>
      <c r="BM52" s="25">
        <v>0.53249042868727603</v>
      </c>
    </row>
    <row r="53" spans="1:65" x14ac:dyDescent="0.35">
      <c r="A53" s="25" t="s">
        <v>10703</v>
      </c>
      <c r="B53" s="25" t="s">
        <v>10652</v>
      </c>
      <c r="C53" s="25" t="s">
        <v>10653</v>
      </c>
      <c r="D53" s="25" t="s">
        <v>10512</v>
      </c>
      <c r="E53" s="25" t="s">
        <v>10736</v>
      </c>
      <c r="F53" s="25">
        <v>1248470</v>
      </c>
      <c r="G53" s="25">
        <v>0.89712789275991622</v>
      </c>
      <c r="H53" s="25">
        <v>160</v>
      </c>
      <c r="I53" s="25">
        <v>1380.6094032828305</v>
      </c>
      <c r="J53" s="42">
        <v>-0.32492765100275145</v>
      </c>
      <c r="K53" s="25">
        <v>35</v>
      </c>
      <c r="L53" s="25">
        <v>742.19533805671335</v>
      </c>
      <c r="M53" s="25">
        <v>85.229290896021141</v>
      </c>
      <c r="N53" s="25">
        <v>443.23193736153604</v>
      </c>
      <c r="O53" s="25">
        <v>323.91379067603714</v>
      </c>
      <c r="P53" s="25">
        <v>81.576838071390711</v>
      </c>
      <c r="Q53" s="25">
        <v>37.741308614108213</v>
      </c>
      <c r="R53" s="25">
        <v>37.741308614108213</v>
      </c>
      <c r="S53" s="25">
        <v>0</v>
      </c>
      <c r="T53" s="25">
        <v>0</v>
      </c>
      <c r="U53" s="25">
        <v>281039.5931100907</v>
      </c>
      <c r="V53" s="25">
        <v>0</v>
      </c>
      <c r="W53" s="25">
        <v>0</v>
      </c>
      <c r="X53" s="25">
        <v>0</v>
      </c>
      <c r="Y53" s="25">
        <v>1722.7146426990164</v>
      </c>
      <c r="Z53" s="25">
        <v>0</v>
      </c>
      <c r="AA53" s="25">
        <v>180.35</v>
      </c>
      <c r="AB53" s="25">
        <v>8.49</v>
      </c>
      <c r="AC53" s="25">
        <v>1533.8746426990165</v>
      </c>
      <c r="AD53" s="25">
        <v>342.1052394161859</v>
      </c>
      <c r="AE53" s="25">
        <v>42.199236922288421</v>
      </c>
      <c r="AF53" s="25">
        <v>0</v>
      </c>
      <c r="AG53" s="25">
        <v>0</v>
      </c>
      <c r="AH53" s="25">
        <v>30.426157420398024</v>
      </c>
      <c r="AI53" s="25">
        <v>123.00035822944254</v>
      </c>
      <c r="AJ53" s="25">
        <v>146.47948684405662</v>
      </c>
      <c r="AK53" s="25">
        <v>0</v>
      </c>
      <c r="AL53" s="25">
        <v>0</v>
      </c>
      <c r="AM53" s="25">
        <v>0</v>
      </c>
      <c r="AN53" s="25">
        <v>0.22303337567026674</v>
      </c>
      <c r="AO53" s="25">
        <v>1380.6094032828305</v>
      </c>
      <c r="AP53" s="25">
        <v>72.625394342686448</v>
      </c>
      <c r="AQ53" s="25">
        <v>42.199236922288421</v>
      </c>
      <c r="AR53" s="25">
        <v>0</v>
      </c>
      <c r="AS53" s="25">
        <v>0</v>
      </c>
      <c r="AT53" s="25">
        <v>30.426157420398024</v>
      </c>
      <c r="AU53" s="25">
        <v>505.54583857914355</v>
      </c>
      <c r="AV53" s="25">
        <v>149.71866550000001</v>
      </c>
      <c r="AW53" s="25">
        <v>149.71866550000001</v>
      </c>
      <c r="AX53" s="25">
        <v>0</v>
      </c>
      <c r="AY53" s="25">
        <v>0</v>
      </c>
      <c r="AZ53" s="25">
        <v>119.08717797865867</v>
      </c>
      <c r="BA53" s="25">
        <v>83.718984207234925</v>
      </c>
      <c r="BB53" s="25">
        <v>14.736747404759889</v>
      </c>
      <c r="BC53" s="25">
        <v>20.631446366663848</v>
      </c>
      <c r="BD53" s="25">
        <v>0</v>
      </c>
      <c r="BE53" s="25">
        <v>236.73999510048486</v>
      </c>
      <c r="BF53" s="25">
        <v>82.504462417816498</v>
      </c>
      <c r="BG53" s="25">
        <v>1.6022772097078455</v>
      </c>
      <c r="BH53" s="25">
        <v>152.63325547296051</v>
      </c>
      <c r="BI53" s="25">
        <v>0</v>
      </c>
      <c r="BJ53" s="25">
        <v>578.17123292182998</v>
      </c>
      <c r="BK53" s="25">
        <v>920.27647233801588</v>
      </c>
      <c r="BL53" s="25">
        <v>-0.29246077734986481</v>
      </c>
      <c r="BM53" s="25">
        <v>-0.32492765100275145</v>
      </c>
    </row>
    <row r="54" spans="1:65" x14ac:dyDescent="0.35">
      <c r="A54" s="25" t="s">
        <v>10703</v>
      </c>
      <c r="B54" s="25" t="s">
        <v>10652</v>
      </c>
      <c r="C54" s="25" t="s">
        <v>10719</v>
      </c>
      <c r="D54" s="25" t="s">
        <v>9780</v>
      </c>
      <c r="E54" s="25" t="s">
        <v>10737</v>
      </c>
      <c r="F54" s="25">
        <v>1248470</v>
      </c>
      <c r="G54" s="25">
        <v>0.89712789275991622</v>
      </c>
      <c r="H54" s="25">
        <v>160</v>
      </c>
      <c r="I54" s="40">
        <v>350.76155427616078</v>
      </c>
      <c r="J54" s="43">
        <v>0.93182215822376546</v>
      </c>
      <c r="K54" s="25">
        <v>35</v>
      </c>
      <c r="L54" s="25">
        <v>592.68567250653189</v>
      </c>
      <c r="M54" s="25">
        <v>85.595480530289223</v>
      </c>
      <c r="N54" s="25">
        <v>443.23193736153604</v>
      </c>
      <c r="O54" s="25">
        <v>82.615995348534824</v>
      </c>
      <c r="P54" s="25">
        <v>171.61552786693488</v>
      </c>
      <c r="Q54" s="25">
        <v>189.00041414606639</v>
      </c>
      <c r="R54" s="25">
        <v>35.347747004582502</v>
      </c>
      <c r="S54" s="25">
        <v>74.070372788220055</v>
      </c>
      <c r="T54" s="25">
        <v>79.582294353263805</v>
      </c>
      <c r="U54" s="25">
        <v>0</v>
      </c>
      <c r="V54" s="25">
        <v>53824.136252660552</v>
      </c>
      <c r="W54" s="25">
        <v>0</v>
      </c>
      <c r="X54" s="25">
        <v>0</v>
      </c>
      <c r="Y54" s="25">
        <v>492.8690273295789</v>
      </c>
      <c r="Z54" s="25">
        <v>0</v>
      </c>
      <c r="AA54" s="25">
        <v>180.35</v>
      </c>
      <c r="AB54" s="25">
        <v>8.49</v>
      </c>
      <c r="AC54" s="25">
        <v>304.02902732957887</v>
      </c>
      <c r="AD54" s="25">
        <v>142.10747305341812</v>
      </c>
      <c r="AE54" s="25">
        <v>14.018120234230249</v>
      </c>
      <c r="AF54" s="25">
        <v>0</v>
      </c>
      <c r="AG54" s="25">
        <v>0</v>
      </c>
      <c r="AH54" s="25">
        <v>23.267695211659053</v>
      </c>
      <c r="AI54" s="25">
        <v>101.46076874999999</v>
      </c>
      <c r="AJ54" s="25">
        <v>3.3608888575288267</v>
      </c>
      <c r="AK54" s="25">
        <v>0</v>
      </c>
      <c r="AL54" s="25">
        <v>0</v>
      </c>
      <c r="AM54" s="25">
        <v>0</v>
      </c>
      <c r="AN54" s="25">
        <v>0.46741416206738801</v>
      </c>
      <c r="AO54" s="25">
        <v>350.76155427616078</v>
      </c>
      <c r="AP54" s="25">
        <v>37.285815445889298</v>
      </c>
      <c r="AQ54" s="25">
        <v>14.018120234230249</v>
      </c>
      <c r="AR54" s="25">
        <v>0</v>
      </c>
      <c r="AS54" s="25">
        <v>0</v>
      </c>
      <c r="AT54" s="25">
        <v>23.267695211659053</v>
      </c>
      <c r="AU54" s="25">
        <v>286.4831273578061</v>
      </c>
      <c r="AV54" s="25">
        <v>112.4442775375</v>
      </c>
      <c r="AW54" s="25">
        <v>112.4442775375</v>
      </c>
      <c r="AX54" s="25">
        <v>0</v>
      </c>
      <c r="AY54" s="25">
        <v>0</v>
      </c>
      <c r="AZ54" s="25">
        <v>107.62807610425644</v>
      </c>
      <c r="BA54" s="25">
        <v>77.861174682099445</v>
      </c>
      <c r="BB54" s="25">
        <v>12.402875592565413</v>
      </c>
      <c r="BC54" s="25">
        <v>17.364025829591579</v>
      </c>
      <c r="BD54" s="25">
        <v>0</v>
      </c>
      <c r="BE54" s="25">
        <v>66.41077371604969</v>
      </c>
      <c r="BF54" s="25">
        <v>22.779160594184482</v>
      </c>
      <c r="BG54" s="25">
        <v>1.4901660226239131</v>
      </c>
      <c r="BH54" s="25">
        <v>42.14144709924129</v>
      </c>
      <c r="BI54" s="25">
        <v>0</v>
      </c>
      <c r="BJ54" s="25">
        <v>323.76894280369538</v>
      </c>
      <c r="BK54" s="25">
        <v>465.8764158571135</v>
      </c>
      <c r="BL54" s="25">
        <v>1.0750532322468662</v>
      </c>
      <c r="BM54" s="25">
        <v>0.93182215822376546</v>
      </c>
    </row>
    <row r="55" spans="1:65" x14ac:dyDescent="0.35">
      <c r="A55" s="25" t="s">
        <v>10703</v>
      </c>
      <c r="B55" s="25" t="s">
        <v>10721</v>
      </c>
      <c r="C55" s="25" t="s">
        <v>9780</v>
      </c>
      <c r="D55" s="25" t="s">
        <v>9780</v>
      </c>
      <c r="E55" s="25" t="s">
        <v>10196</v>
      </c>
      <c r="F55" s="25">
        <f>F54</f>
        <v>1248470</v>
      </c>
      <c r="G55" s="25">
        <f>G54</f>
        <v>0.89712789275991622</v>
      </c>
      <c r="H55" s="25">
        <f>(H54*N54)/(N54)</f>
        <v>160</v>
      </c>
      <c r="I55" s="25">
        <f>(I54*N54)/(N54)</f>
        <v>350.76155427616078</v>
      </c>
      <c r="J55" s="42">
        <f>(J54*N54)/(N54)</f>
        <v>0.93182215822376546</v>
      </c>
      <c r="K55" s="25">
        <f t="shared" ref="K55:W55" si="5">K54</f>
        <v>35</v>
      </c>
      <c r="L55" s="25">
        <f t="shared" si="5"/>
        <v>592.68567250653189</v>
      </c>
      <c r="M55" s="25">
        <f t="shared" si="5"/>
        <v>85.595480530289223</v>
      </c>
      <c r="N55" s="25">
        <f t="shared" si="5"/>
        <v>443.23193736153604</v>
      </c>
      <c r="O55" s="25">
        <f t="shared" si="5"/>
        <v>82.615995348534824</v>
      </c>
      <c r="P55" s="25">
        <f t="shared" si="5"/>
        <v>171.61552786693488</v>
      </c>
      <c r="Q55" s="25">
        <f t="shared" si="5"/>
        <v>189.00041414606639</v>
      </c>
      <c r="R55" s="25">
        <f t="shared" si="5"/>
        <v>35.347747004582502</v>
      </c>
      <c r="S55" s="25">
        <f t="shared" si="5"/>
        <v>74.070372788220055</v>
      </c>
      <c r="T55" s="25">
        <f t="shared" si="5"/>
        <v>79.582294353263805</v>
      </c>
      <c r="U55" s="25">
        <f t="shared" si="5"/>
        <v>0</v>
      </c>
      <c r="V55" s="25">
        <f t="shared" si="5"/>
        <v>53824.136252660552</v>
      </c>
      <c r="W55" s="25">
        <f t="shared" si="5"/>
        <v>0</v>
      </c>
      <c r="X55" s="25">
        <f>(X54*N54)/(N54)</f>
        <v>0</v>
      </c>
      <c r="Y55" s="25">
        <f>(Y54*N54)/(N54)</f>
        <v>492.8690273295789</v>
      </c>
      <c r="Z55" s="25">
        <f>(Z54*N54)/(N54)</f>
        <v>0</v>
      </c>
      <c r="AA55" s="25">
        <f>(AA54*N54)/(N54)</f>
        <v>180.35</v>
      </c>
      <c r="AB55" s="25">
        <f>(AB54*N54)/(N54)</f>
        <v>8.49</v>
      </c>
      <c r="AC55" s="25">
        <f>(AC54*N54)/(N54)</f>
        <v>304.02902732957887</v>
      </c>
      <c r="AD55" s="25">
        <f>(AD54*N54)/(N54)</f>
        <v>142.10747305341812</v>
      </c>
      <c r="AE55" s="25">
        <f>(AE54*N54)/(N54)</f>
        <v>14.018120234230249</v>
      </c>
      <c r="AF55" s="25">
        <f>(AF54*N54)/(N54)</f>
        <v>0</v>
      </c>
      <c r="AG55" s="25">
        <f>(AG54*N54)/(N54)</f>
        <v>0</v>
      </c>
      <c r="AH55" s="25">
        <f>(AH54*N54)/(N54)</f>
        <v>23.267695211659053</v>
      </c>
      <c r="AI55" s="25">
        <f>(AI54*N54)/(N54)</f>
        <v>101.46076874999999</v>
      </c>
      <c r="AJ55" s="25">
        <f>(AJ54*N54)/(N54)</f>
        <v>3.3608888575288267</v>
      </c>
      <c r="AK55" s="25">
        <f>(AK54*N54)/(N54)</f>
        <v>0</v>
      </c>
      <c r="AL55" s="25">
        <f>(AL54*N54)/(N54)</f>
        <v>0</v>
      </c>
      <c r="AM55" s="25">
        <f>(AM54*N54)/(N54)</f>
        <v>0</v>
      </c>
      <c r="AN55" s="25">
        <f>(AN54*N54)/(N54)</f>
        <v>0.46741416206738801</v>
      </c>
      <c r="AO55" s="25">
        <f>(AO54*N54)/(N54)</f>
        <v>350.76155427616078</v>
      </c>
      <c r="AP55" s="25">
        <f>(AP54*N54)/(N54)</f>
        <v>37.285815445889298</v>
      </c>
      <c r="AQ55" s="25">
        <f>(AQ54*N54)/(N54)</f>
        <v>14.018120234230249</v>
      </c>
      <c r="AR55" s="25">
        <f>(AR54*N54)/(N54)</f>
        <v>0</v>
      </c>
      <c r="AS55" s="25">
        <f>(AS54*N54)/(N54)</f>
        <v>0</v>
      </c>
      <c r="AT55" s="25">
        <f>(AT54*N54)/(N54)</f>
        <v>23.267695211659053</v>
      </c>
      <c r="AU55" s="25">
        <f>(AU54*N54)/(N54)</f>
        <v>286.4831273578061</v>
      </c>
      <c r="AV55" s="25">
        <f>(AV54*N54)/(N54)</f>
        <v>112.4442775375</v>
      </c>
      <c r="AW55" s="25">
        <f>(AW54*N54)/(N54)</f>
        <v>112.4442775375</v>
      </c>
      <c r="AX55" s="25">
        <f>(AX54*N54)/(N54)</f>
        <v>0</v>
      </c>
      <c r="AY55" s="25">
        <f>(AY54*N54)/(N54)</f>
        <v>0</v>
      </c>
      <c r="AZ55" s="25">
        <f>(AZ54*N54)/(N54)</f>
        <v>107.62807610425644</v>
      </c>
      <c r="BA55" s="25">
        <f>(BA54*N54)/(N54)</f>
        <v>77.861174682099445</v>
      </c>
      <c r="BB55" s="25">
        <f>(BB54*N54)/(N54)</f>
        <v>12.402875592565413</v>
      </c>
      <c r="BC55" s="25">
        <f>(BC54*N54)/(N54)</f>
        <v>17.364025829591579</v>
      </c>
      <c r="BD55" s="25">
        <f>(BD54*N54)/(N54)</f>
        <v>0</v>
      </c>
      <c r="BE55" s="25">
        <f>(BE54*N54)/(N54)</f>
        <v>66.41077371604969</v>
      </c>
      <c r="BF55" s="25">
        <f>(BF54*N54)/(N54)</f>
        <v>22.779160594184482</v>
      </c>
      <c r="BG55" s="25">
        <f>(BG54*N54)/(N54)</f>
        <v>1.4901660226239131</v>
      </c>
      <c r="BH55" s="25">
        <f>(BH54*N54)/(N54)</f>
        <v>42.14144709924129</v>
      </c>
      <c r="BI55" s="25">
        <f>(BI54*N54)/(N54)</f>
        <v>0</v>
      </c>
      <c r="BJ55" s="25">
        <f>(BJ54*N54)/(N54)</f>
        <v>323.76894280369538</v>
      </c>
      <c r="BK55" s="25">
        <f>(BK54*N54)/(N54)</f>
        <v>465.8764158571135</v>
      </c>
      <c r="BL55" s="25">
        <f>(BL54*N54)/(N54)</f>
        <v>1.0750532322468662</v>
      </c>
      <c r="BM55" s="25">
        <f>(BM54*N54)/(N54)</f>
        <v>0.93182215822376546</v>
      </c>
    </row>
    <row r="56" spans="1:65" x14ac:dyDescent="0.35">
      <c r="A56" s="25" t="s">
        <v>10683</v>
      </c>
      <c r="B56" s="25" t="s">
        <v>10654</v>
      </c>
      <c r="C56" s="25" t="s">
        <v>10655</v>
      </c>
      <c r="D56" s="25" t="s">
        <v>10506</v>
      </c>
      <c r="E56" s="25" t="s">
        <v>10738</v>
      </c>
      <c r="F56" s="25">
        <v>1134874</v>
      </c>
      <c r="G56" s="25">
        <v>0.89712171535257745</v>
      </c>
      <c r="H56" s="25">
        <v>160</v>
      </c>
      <c r="I56" s="25">
        <v>339.96415158272913</v>
      </c>
      <c r="J56" s="42">
        <v>0.80678380362848412</v>
      </c>
      <c r="K56" s="25">
        <v>35</v>
      </c>
      <c r="L56" s="25">
        <v>646.4850410686455</v>
      </c>
      <c r="M56" s="25">
        <v>65.040813635397228</v>
      </c>
      <c r="N56" s="25">
        <v>402.90030041456504</v>
      </c>
      <c r="O56" s="25">
        <v>75.098400045622625</v>
      </c>
      <c r="P56" s="25">
        <v>155.99947094289095</v>
      </c>
      <c r="Q56" s="25">
        <v>171.80242942605142</v>
      </c>
      <c r="R56" s="25">
        <v>32.131298958061556</v>
      </c>
      <c r="S56" s="25">
        <v>67.33038152855471</v>
      </c>
      <c r="T56" s="25">
        <v>72.340748939435144</v>
      </c>
      <c r="U56" s="25">
        <v>0</v>
      </c>
      <c r="V56" s="25">
        <v>48926.439721022951</v>
      </c>
      <c r="W56" s="25">
        <v>0</v>
      </c>
      <c r="X56" s="25">
        <v>0</v>
      </c>
      <c r="Y56" s="25">
        <v>481.85785230903832</v>
      </c>
      <c r="Z56" s="25">
        <v>0</v>
      </c>
      <c r="AA56" s="25">
        <v>173.12</v>
      </c>
      <c r="AB56" s="25">
        <v>4.62</v>
      </c>
      <c r="AC56" s="25">
        <v>304.11785230903831</v>
      </c>
      <c r="AD56" s="25">
        <v>141.89370072630919</v>
      </c>
      <c r="AE56" s="25">
        <v>14.097148604569009</v>
      </c>
      <c r="AF56" s="25">
        <v>0</v>
      </c>
      <c r="AG56" s="25">
        <v>0</v>
      </c>
      <c r="AH56" s="25">
        <v>25.596867552567744</v>
      </c>
      <c r="AI56" s="25">
        <v>101.46076875</v>
      </c>
      <c r="AJ56" s="25">
        <v>0.73891581917248972</v>
      </c>
      <c r="AK56" s="25">
        <v>0</v>
      </c>
      <c r="AL56" s="25">
        <v>0</v>
      </c>
      <c r="AM56" s="25">
        <v>0</v>
      </c>
      <c r="AN56" s="25">
        <v>0.46657471650865051</v>
      </c>
      <c r="AO56" s="25">
        <v>339.96415158272913</v>
      </c>
      <c r="AP56" s="25">
        <v>39.694016157136751</v>
      </c>
      <c r="AQ56" s="25">
        <v>14.097148604569009</v>
      </c>
      <c r="AR56" s="25">
        <v>0</v>
      </c>
      <c r="AS56" s="25">
        <v>0</v>
      </c>
      <c r="AT56" s="25">
        <v>25.596867552567744</v>
      </c>
      <c r="AU56" s="25">
        <v>231.80770673683713</v>
      </c>
      <c r="AV56" s="25">
        <v>48.405367254252369</v>
      </c>
      <c r="AW56" s="25">
        <v>48.405367254252369</v>
      </c>
      <c r="AX56" s="25">
        <v>0</v>
      </c>
      <c r="AY56" s="25">
        <v>0</v>
      </c>
      <c r="AZ56" s="25">
        <v>118.45985968161318</v>
      </c>
      <c r="BA56" s="25">
        <v>77.861174682099403</v>
      </c>
      <c r="BB56" s="25">
        <v>16.916118749797409</v>
      </c>
      <c r="BC56" s="25">
        <v>23.68256624971637</v>
      </c>
      <c r="BD56" s="25">
        <v>0</v>
      </c>
      <c r="BE56" s="25">
        <v>64.942479800971583</v>
      </c>
      <c r="BF56" s="25">
        <v>22.263969746788657</v>
      </c>
      <c r="BG56" s="25">
        <v>1.4901660226239124</v>
      </c>
      <c r="BH56" s="25">
        <v>41.188344031559012</v>
      </c>
      <c r="BI56" s="25">
        <v>0</v>
      </c>
      <c r="BJ56" s="25">
        <v>271.50172289397386</v>
      </c>
      <c r="BK56" s="25">
        <v>413.39542362028305</v>
      </c>
      <c r="BL56" s="25">
        <v>0.90187921961427475</v>
      </c>
      <c r="BM56" s="25">
        <v>0.80678380362848412</v>
      </c>
    </row>
    <row r="57" spans="1:65" x14ac:dyDescent="0.35">
      <c r="A57" s="25" t="s">
        <v>10683</v>
      </c>
      <c r="B57" s="25" t="s">
        <v>10654</v>
      </c>
      <c r="C57" s="25" t="s">
        <v>10655</v>
      </c>
      <c r="D57" s="25" t="s">
        <v>10507</v>
      </c>
      <c r="E57" s="25" t="s">
        <v>10739</v>
      </c>
      <c r="F57" s="25">
        <v>1134874</v>
      </c>
      <c r="G57" s="25">
        <v>0.89712171535257745</v>
      </c>
      <c r="H57" s="25">
        <v>160</v>
      </c>
      <c r="I57" s="25">
        <v>397.52950922936355</v>
      </c>
      <c r="J57" s="42">
        <v>0.47076632494406667</v>
      </c>
      <c r="K57" s="25">
        <v>35</v>
      </c>
      <c r="L57" s="25">
        <v>646.4850410686455</v>
      </c>
      <c r="M57" s="25">
        <v>65.040813635397228</v>
      </c>
      <c r="N57" s="25">
        <v>402.90030041456504</v>
      </c>
      <c r="O57" s="25">
        <v>75.098400045622625</v>
      </c>
      <c r="P57" s="25">
        <v>155.99947094289095</v>
      </c>
      <c r="Q57" s="25">
        <v>171.80242942605142</v>
      </c>
      <c r="R57" s="25">
        <v>32.131298958061556</v>
      </c>
      <c r="S57" s="25">
        <v>67.33038152855471</v>
      </c>
      <c r="T57" s="25">
        <v>72.340748939435144</v>
      </c>
      <c r="U57" s="25">
        <v>0</v>
      </c>
      <c r="V57" s="25">
        <v>0</v>
      </c>
      <c r="W57" s="25">
        <v>12231.609930255738</v>
      </c>
      <c r="X57" s="25">
        <v>0</v>
      </c>
      <c r="Y57" s="25">
        <v>481.85785230903832</v>
      </c>
      <c r="Z57" s="25">
        <v>0</v>
      </c>
      <c r="AA57" s="25">
        <v>173.12</v>
      </c>
      <c r="AB57" s="25">
        <v>4.62</v>
      </c>
      <c r="AC57" s="25">
        <v>304.11785230903831</v>
      </c>
      <c r="AD57" s="25">
        <v>84.328343079674767</v>
      </c>
      <c r="AE57" s="25">
        <v>-15.844676157055096</v>
      </c>
      <c r="AF57" s="25">
        <v>1.6577969064034253</v>
      </c>
      <c r="AG57" s="25">
        <v>-17.173901850122316</v>
      </c>
      <c r="AH57" s="25">
        <v>0</v>
      </c>
      <c r="AI57" s="25">
        <v>101.46076875</v>
      </c>
      <c r="AJ57" s="25">
        <v>0</v>
      </c>
      <c r="AK57" s="25">
        <v>14.228355430448799</v>
      </c>
      <c r="AL57" s="25">
        <v>0</v>
      </c>
      <c r="AM57" s="25">
        <v>0</v>
      </c>
      <c r="AN57" s="25">
        <v>0.27728836843810811</v>
      </c>
      <c r="AO57" s="25">
        <v>397.52950922936355</v>
      </c>
      <c r="AP57" s="25">
        <v>0</v>
      </c>
      <c r="AQ57" s="25">
        <v>0</v>
      </c>
      <c r="AR57" s="25">
        <v>0</v>
      </c>
      <c r="AS57" s="25">
        <v>0</v>
      </c>
      <c r="AT57" s="25">
        <v>0</v>
      </c>
      <c r="AU57" s="25">
        <v>241.93301534608943</v>
      </c>
      <c r="AV57" s="25">
        <v>48.405367254252369</v>
      </c>
      <c r="AW57" s="25">
        <v>48.405367254252369</v>
      </c>
      <c r="AX57" s="25">
        <v>0</v>
      </c>
      <c r="AY57" s="25">
        <v>0</v>
      </c>
      <c r="AZ57" s="25">
        <v>118.45985968161318</v>
      </c>
      <c r="BA57" s="25">
        <v>77.861174682099403</v>
      </c>
      <c r="BB57" s="25">
        <v>16.916118749797409</v>
      </c>
      <c r="BC57" s="25">
        <v>23.68256624971637</v>
      </c>
      <c r="BD57" s="25">
        <v>0</v>
      </c>
      <c r="BE57" s="25">
        <v>75.067788410223869</v>
      </c>
      <c r="BF57" s="25">
        <v>25.816709609684196</v>
      </c>
      <c r="BG57" s="25">
        <v>1.4901660226239124</v>
      </c>
      <c r="BH57" s="25">
        <v>47.760912777915756</v>
      </c>
      <c r="BI57" s="25">
        <v>0</v>
      </c>
      <c r="BJ57" s="25">
        <v>241.93301534608943</v>
      </c>
      <c r="BK57" s="25">
        <v>326.26135842576423</v>
      </c>
      <c r="BL57" s="25">
        <v>0.61536507868848989</v>
      </c>
      <c r="BM57" s="25">
        <v>0.47076632494406667</v>
      </c>
    </row>
    <row r="58" spans="1:65" x14ac:dyDescent="0.35">
      <c r="A58" s="25" t="s">
        <v>10683</v>
      </c>
      <c r="B58" s="25" t="s">
        <v>10654</v>
      </c>
      <c r="C58" s="25" t="s">
        <v>10655</v>
      </c>
      <c r="D58" s="25" t="s">
        <v>10508</v>
      </c>
      <c r="E58" s="25" t="s">
        <v>10740</v>
      </c>
      <c r="F58" s="25">
        <v>1134874</v>
      </c>
      <c r="G58" s="25">
        <v>0.89712171535257745</v>
      </c>
      <c r="H58" s="25">
        <v>160</v>
      </c>
      <c r="I58" s="25">
        <v>382.01340428564464</v>
      </c>
      <c r="J58" s="42">
        <v>0.52471605408925004</v>
      </c>
      <c r="K58" s="25">
        <v>35</v>
      </c>
      <c r="L58" s="25">
        <v>646.4850410686455</v>
      </c>
      <c r="M58" s="25">
        <v>65.040813635397228</v>
      </c>
      <c r="N58" s="25">
        <v>402.90030041456504</v>
      </c>
      <c r="O58" s="25">
        <v>75.098400045622625</v>
      </c>
      <c r="P58" s="25">
        <v>155.99947094289095</v>
      </c>
      <c r="Q58" s="25">
        <v>171.80242942605142</v>
      </c>
      <c r="R58" s="25">
        <v>32.131298958061556</v>
      </c>
      <c r="S58" s="25">
        <v>67.33038152855471</v>
      </c>
      <c r="T58" s="25">
        <v>72.340748939435144</v>
      </c>
      <c r="U58" s="25">
        <v>0</v>
      </c>
      <c r="V58" s="25">
        <v>0</v>
      </c>
      <c r="W58" s="25">
        <v>0</v>
      </c>
      <c r="X58" s="25">
        <v>12231609.930255737</v>
      </c>
      <c r="Y58" s="25">
        <v>481.85785230903832</v>
      </c>
      <c r="Z58" s="25">
        <v>0</v>
      </c>
      <c r="AA58" s="25">
        <v>173.12</v>
      </c>
      <c r="AB58" s="25">
        <v>4.62</v>
      </c>
      <c r="AC58" s="25">
        <v>304.11785230903831</v>
      </c>
      <c r="AD58" s="25">
        <v>99.844448023393682</v>
      </c>
      <c r="AE58" s="25">
        <v>-15.844676157055096</v>
      </c>
      <c r="AF58" s="25">
        <v>0</v>
      </c>
      <c r="AG58" s="25">
        <v>0</v>
      </c>
      <c r="AH58" s="25">
        <v>0</v>
      </c>
      <c r="AI58" s="25">
        <v>101.46076875</v>
      </c>
      <c r="AJ58" s="25">
        <v>0</v>
      </c>
      <c r="AK58" s="25">
        <v>14.228355430448799</v>
      </c>
      <c r="AL58" s="25">
        <v>0</v>
      </c>
      <c r="AM58" s="25">
        <v>0</v>
      </c>
      <c r="AN58" s="25">
        <v>0.32830840828750102</v>
      </c>
      <c r="AO58" s="25">
        <v>382.01340428564464</v>
      </c>
      <c r="AP58" s="25">
        <v>0</v>
      </c>
      <c r="AQ58" s="25">
        <v>0</v>
      </c>
      <c r="AR58" s="25">
        <v>0</v>
      </c>
      <c r="AS58" s="25">
        <v>0</v>
      </c>
      <c r="AT58" s="25">
        <v>0</v>
      </c>
      <c r="AU58" s="25">
        <v>239.72197039160949</v>
      </c>
      <c r="AV58" s="25">
        <v>48.405367254252369</v>
      </c>
      <c r="AW58" s="25">
        <v>48.405367254252369</v>
      </c>
      <c r="AX58" s="25">
        <v>0</v>
      </c>
      <c r="AY58" s="25">
        <v>0</v>
      </c>
      <c r="AZ58" s="25">
        <v>118.45985968161318</v>
      </c>
      <c r="BA58" s="25">
        <v>77.861174682099403</v>
      </c>
      <c r="BB58" s="25">
        <v>16.916118749797409</v>
      </c>
      <c r="BC58" s="25">
        <v>23.68256624971637</v>
      </c>
      <c r="BD58" s="25">
        <v>0</v>
      </c>
      <c r="BE58" s="25">
        <v>72.856743455743924</v>
      </c>
      <c r="BF58" s="25">
        <v>25.040904362498249</v>
      </c>
      <c r="BG58" s="25">
        <v>1.4901660226239124</v>
      </c>
      <c r="BH58" s="25">
        <v>46.325673070621754</v>
      </c>
      <c r="BI58" s="25">
        <v>0</v>
      </c>
      <c r="BJ58" s="25">
        <v>239.72197039160949</v>
      </c>
      <c r="BK58" s="25">
        <v>339.56641841500317</v>
      </c>
      <c r="BL58" s="25">
        <v>0.65911476285934423</v>
      </c>
      <c r="BM58" s="25">
        <v>0.52471605408925004</v>
      </c>
    </row>
    <row r="59" spans="1:65" x14ac:dyDescent="0.35">
      <c r="A59" s="25" t="s">
        <v>10683</v>
      </c>
      <c r="B59" s="25" t="s">
        <v>10654</v>
      </c>
      <c r="C59" s="25" t="s">
        <v>10655</v>
      </c>
      <c r="D59" s="25" t="s">
        <v>10509</v>
      </c>
      <c r="E59" s="25" t="s">
        <v>10741</v>
      </c>
      <c r="F59" s="25">
        <v>1134874</v>
      </c>
      <c r="G59" s="25">
        <v>0.89712171535257745</v>
      </c>
      <c r="H59" s="25">
        <v>160</v>
      </c>
      <c r="I59" s="25">
        <v>355.92283901951242</v>
      </c>
      <c r="J59" s="42">
        <v>0.57579764951391865</v>
      </c>
      <c r="K59" s="25">
        <v>35</v>
      </c>
      <c r="L59" s="25">
        <v>442.55374470744323</v>
      </c>
      <c r="M59" s="25">
        <v>51.699394560811548</v>
      </c>
      <c r="N59" s="25">
        <v>402.90030041456504</v>
      </c>
      <c r="O59" s="25">
        <v>56.615550214254661</v>
      </c>
      <c r="P59" s="25">
        <v>162.60048873980804</v>
      </c>
      <c r="Q59" s="25">
        <v>183.68426146050226</v>
      </c>
      <c r="R59" s="25">
        <v>32.131298958061556</v>
      </c>
      <c r="S59" s="25">
        <v>79.212213563005548</v>
      </c>
      <c r="T59" s="25">
        <v>72.340748939435144</v>
      </c>
      <c r="U59" s="25">
        <v>0</v>
      </c>
      <c r="V59" s="25">
        <v>0</v>
      </c>
      <c r="W59" s="25">
        <v>0</v>
      </c>
      <c r="X59" s="25">
        <v>0</v>
      </c>
      <c r="Y59" s="25">
        <v>444.86604509995624</v>
      </c>
      <c r="Z59" s="25">
        <v>0</v>
      </c>
      <c r="AA59" s="25">
        <v>173.12</v>
      </c>
      <c r="AB59" s="25">
        <v>4.62</v>
      </c>
      <c r="AC59" s="25">
        <v>267.12604509995623</v>
      </c>
      <c r="AD59" s="25">
        <v>88.943206080443815</v>
      </c>
      <c r="AE59" s="25">
        <v>-12.517562669556179</v>
      </c>
      <c r="AF59" s="25">
        <v>0</v>
      </c>
      <c r="AG59" s="25">
        <v>0</v>
      </c>
      <c r="AH59" s="25">
        <v>0</v>
      </c>
      <c r="AI59" s="25">
        <v>101.46076875</v>
      </c>
      <c r="AJ59" s="25">
        <v>0</v>
      </c>
      <c r="AK59" s="25">
        <v>0</v>
      </c>
      <c r="AL59" s="25">
        <v>0</v>
      </c>
      <c r="AM59" s="25">
        <v>0</v>
      </c>
      <c r="AN59" s="25">
        <v>0.33296343696909841</v>
      </c>
      <c r="AO59" s="25">
        <v>355.92283901951242</v>
      </c>
      <c r="AP59" s="25">
        <v>0</v>
      </c>
      <c r="AQ59" s="25">
        <v>0</v>
      </c>
      <c r="AR59" s="25">
        <v>0</v>
      </c>
      <c r="AS59" s="25">
        <v>0</v>
      </c>
      <c r="AT59" s="25">
        <v>0</v>
      </c>
      <c r="AU59" s="25">
        <v>218.1223731352685</v>
      </c>
      <c r="AV59" s="25">
        <v>46.537809325014834</v>
      </c>
      <c r="AW59" s="25">
        <v>46.537809325014834</v>
      </c>
      <c r="AX59" s="25">
        <v>0</v>
      </c>
      <c r="AY59" s="25">
        <v>0</v>
      </c>
      <c r="AZ59" s="25">
        <v>104.47867767433765</v>
      </c>
      <c r="BA59" s="25">
        <v>77.861174682099403</v>
      </c>
      <c r="BB59" s="25">
        <v>11.090626246765936</v>
      </c>
      <c r="BC59" s="25">
        <v>15.526876745472311</v>
      </c>
      <c r="BD59" s="25">
        <v>0</v>
      </c>
      <c r="BE59" s="25">
        <v>67.105886135916023</v>
      </c>
      <c r="BF59" s="25">
        <v>23.023059688874422</v>
      </c>
      <c r="BG59" s="25">
        <v>1.4901660226239124</v>
      </c>
      <c r="BH59" s="25">
        <v>42.59266042441768</v>
      </c>
      <c r="BI59" s="25">
        <v>0</v>
      </c>
      <c r="BJ59" s="25">
        <v>218.1223731352685</v>
      </c>
      <c r="BK59" s="25">
        <v>307.06557921571232</v>
      </c>
      <c r="BL59" s="25">
        <v>0.76720161839355461</v>
      </c>
      <c r="BM59" s="25">
        <v>0.57579764951391865</v>
      </c>
    </row>
    <row r="60" spans="1:65" x14ac:dyDescent="0.35">
      <c r="A60" s="25" t="s">
        <v>10683</v>
      </c>
      <c r="B60" s="25" t="s">
        <v>10654</v>
      </c>
      <c r="C60" s="25" t="s">
        <v>10655</v>
      </c>
      <c r="D60" s="25" t="s">
        <v>10510</v>
      </c>
      <c r="E60" s="25" t="s">
        <v>10742</v>
      </c>
      <c r="F60" s="25">
        <v>1134874</v>
      </c>
      <c r="G60" s="25">
        <v>0.89712171535257745</v>
      </c>
      <c r="H60" s="25">
        <v>160</v>
      </c>
      <c r="I60" s="25">
        <v>442.08841373391152</v>
      </c>
      <c r="J60" s="42">
        <v>0.31944300585168955</v>
      </c>
      <c r="K60" s="25">
        <v>35</v>
      </c>
      <c r="L60" s="25">
        <v>678.7778833779812</v>
      </c>
      <c r="M60" s="25">
        <v>65.936745756824664</v>
      </c>
      <c r="N60" s="25">
        <v>402.90030041456504</v>
      </c>
      <c r="O60" s="25">
        <v>90.288950072152986</v>
      </c>
      <c r="P60" s="25">
        <v>140.94258309102315</v>
      </c>
      <c r="Q60" s="25">
        <v>171.66876725138886</v>
      </c>
      <c r="R60" s="25">
        <v>32.131298958061556</v>
      </c>
      <c r="S60" s="25">
        <v>0</v>
      </c>
      <c r="T60" s="25">
        <v>139.53746829332735</v>
      </c>
      <c r="U60" s="25">
        <v>0</v>
      </c>
      <c r="V60" s="25">
        <v>0</v>
      </c>
      <c r="W60" s="25">
        <v>0</v>
      </c>
      <c r="X60" s="25">
        <v>0</v>
      </c>
      <c r="Y60" s="25">
        <v>520.07140488126242</v>
      </c>
      <c r="Z60" s="25">
        <v>0</v>
      </c>
      <c r="AA60" s="25">
        <v>173.12</v>
      </c>
      <c r="AB60" s="25">
        <v>4.62</v>
      </c>
      <c r="AC60" s="25">
        <v>342.33140488126247</v>
      </c>
      <c r="AD60" s="25">
        <v>77.982991147350901</v>
      </c>
      <c r="AE60" s="25">
        <v>-23.477777602649017</v>
      </c>
      <c r="AF60" s="25">
        <v>0</v>
      </c>
      <c r="AG60" s="25">
        <v>0</v>
      </c>
      <c r="AH60" s="25">
        <v>0</v>
      </c>
      <c r="AI60" s="25">
        <v>101.46076875</v>
      </c>
      <c r="AJ60" s="25">
        <v>0</v>
      </c>
      <c r="AK60" s="25">
        <v>0</v>
      </c>
      <c r="AL60" s="25">
        <v>0</v>
      </c>
      <c r="AM60" s="25">
        <v>0</v>
      </c>
      <c r="AN60" s="25">
        <v>0.22779969945906445</v>
      </c>
      <c r="AO60" s="25">
        <v>442.08841373391152</v>
      </c>
      <c r="AP60" s="25">
        <v>0</v>
      </c>
      <c r="AQ60" s="25">
        <v>0</v>
      </c>
      <c r="AR60" s="25">
        <v>0</v>
      </c>
      <c r="AS60" s="25">
        <v>0</v>
      </c>
      <c r="AT60" s="25">
        <v>0</v>
      </c>
      <c r="AU60" s="25">
        <v>240.57046546927762</v>
      </c>
      <c r="AV60" s="25">
        <v>52.978558995220148</v>
      </c>
      <c r="AW60" s="25">
        <v>52.978558995220148</v>
      </c>
      <c r="AX60" s="25">
        <v>0</v>
      </c>
      <c r="AY60" s="25">
        <v>0</v>
      </c>
      <c r="AZ60" s="25">
        <v>108.18798046587692</v>
      </c>
      <c r="BA60" s="25">
        <v>77.861174682099403</v>
      </c>
      <c r="BB60" s="25">
        <v>12.636169076573969</v>
      </c>
      <c r="BC60" s="25">
        <v>17.690636707203556</v>
      </c>
      <c r="BD60" s="25">
        <v>0</v>
      </c>
      <c r="BE60" s="25">
        <v>79.403926008180562</v>
      </c>
      <c r="BF60" s="25">
        <v>27.338161398440931</v>
      </c>
      <c r="BG60" s="25">
        <v>1.4901660226239124</v>
      </c>
      <c r="BH60" s="25">
        <v>50.575598587115714</v>
      </c>
      <c r="BI60" s="25">
        <v>0</v>
      </c>
      <c r="BJ60" s="25">
        <v>240.57046546927762</v>
      </c>
      <c r="BK60" s="25">
        <v>318.55345661662852</v>
      </c>
      <c r="BL60" s="25">
        <v>0.41253022574527998</v>
      </c>
      <c r="BM60" s="25">
        <v>0.31944300585168955</v>
      </c>
    </row>
    <row r="61" spans="1:65" x14ac:dyDescent="0.35">
      <c r="A61" s="25" t="s">
        <v>10683</v>
      </c>
      <c r="B61" s="25" t="s">
        <v>10654</v>
      </c>
      <c r="C61" s="25" t="s">
        <v>10655</v>
      </c>
      <c r="D61" s="25" t="s">
        <v>10511</v>
      </c>
      <c r="E61" s="25" t="s">
        <v>10743</v>
      </c>
      <c r="F61" s="25">
        <v>1134874</v>
      </c>
      <c r="G61" s="25">
        <v>0.89712171535257745</v>
      </c>
      <c r="H61" s="25">
        <v>160</v>
      </c>
      <c r="I61" s="25">
        <v>509.36719687174002</v>
      </c>
      <c r="J61" s="42">
        <v>0.43122901739326019</v>
      </c>
      <c r="K61" s="25">
        <v>35</v>
      </c>
      <c r="L61" s="25">
        <v>1672.9143430933973</v>
      </c>
      <c r="M61" s="25">
        <v>109.10439663533538</v>
      </c>
      <c r="N61" s="25">
        <v>402.90030041456504</v>
      </c>
      <c r="O61" s="25">
        <v>294.43944032702996</v>
      </c>
      <c r="P61" s="25">
        <v>74.153800291300684</v>
      </c>
      <c r="Q61" s="25">
        <v>34.307059796234327</v>
      </c>
      <c r="R61" s="25">
        <v>34.307059796234327</v>
      </c>
      <c r="S61" s="25">
        <v>0</v>
      </c>
      <c r="T61" s="25">
        <v>0</v>
      </c>
      <c r="U61" s="25">
        <v>255466.55587700193</v>
      </c>
      <c r="V61" s="25">
        <v>0</v>
      </c>
      <c r="W61" s="25">
        <v>0</v>
      </c>
      <c r="X61" s="25">
        <v>0</v>
      </c>
      <c r="Y61" s="25">
        <v>822.50417284602736</v>
      </c>
      <c r="Z61" s="25">
        <v>0</v>
      </c>
      <c r="AA61" s="25">
        <v>173.12</v>
      </c>
      <c r="AB61" s="25">
        <v>4.62</v>
      </c>
      <c r="AC61" s="25">
        <v>644.76417284602735</v>
      </c>
      <c r="AD61" s="25">
        <v>313.13697597428734</v>
      </c>
      <c r="AE61" s="25">
        <v>37.515174077372741</v>
      </c>
      <c r="AF61" s="25">
        <v>0</v>
      </c>
      <c r="AG61" s="25">
        <v>0</v>
      </c>
      <c r="AH61" s="25">
        <v>29.923835385604203</v>
      </c>
      <c r="AI61" s="25">
        <v>123.00035822944255</v>
      </c>
      <c r="AJ61" s="25">
        <v>122.69760828186786</v>
      </c>
      <c r="AK61" s="25">
        <v>0</v>
      </c>
      <c r="AL61" s="25">
        <v>0</v>
      </c>
      <c r="AM61" s="25">
        <v>0</v>
      </c>
      <c r="AN61" s="25">
        <v>0.48566125284548944</v>
      </c>
      <c r="AO61" s="25">
        <v>509.36719687174002</v>
      </c>
      <c r="AP61" s="25">
        <v>67.439009462976941</v>
      </c>
      <c r="AQ61" s="25">
        <v>37.515174077372741</v>
      </c>
      <c r="AR61" s="25">
        <v>0</v>
      </c>
      <c r="AS61" s="25">
        <v>0</v>
      </c>
      <c r="AT61" s="25">
        <v>29.923835385604203</v>
      </c>
      <c r="AU61" s="25">
        <v>318.84210320812286</v>
      </c>
      <c r="AV61" s="25">
        <v>82.198806824220782</v>
      </c>
      <c r="AW61" s="25">
        <v>82.198806824220782</v>
      </c>
      <c r="AX61" s="25">
        <v>0</v>
      </c>
      <c r="AY61" s="25">
        <v>0</v>
      </c>
      <c r="AZ61" s="25">
        <v>126.87790046892317</v>
      </c>
      <c r="BA61" s="25">
        <v>83.718984207234897</v>
      </c>
      <c r="BB61" s="25">
        <v>17.982881775703451</v>
      </c>
      <c r="BC61" s="25">
        <v>25.176034485984829</v>
      </c>
      <c r="BD61" s="25">
        <v>0</v>
      </c>
      <c r="BE61" s="25">
        <v>109.76539591497891</v>
      </c>
      <c r="BF61" s="25">
        <v>37.951971475533711</v>
      </c>
      <c r="BG61" s="25">
        <v>1.602277209707845</v>
      </c>
      <c r="BH61" s="25">
        <v>70.211147229737364</v>
      </c>
      <c r="BI61" s="25">
        <v>0</v>
      </c>
      <c r="BJ61" s="25">
        <v>386.28111267109978</v>
      </c>
      <c r="BK61" s="25">
        <v>699.41808864538712</v>
      </c>
      <c r="BL61" s="25">
        <v>0.34067326481524918</v>
      </c>
      <c r="BM61" s="25">
        <v>0.43122901739326019</v>
      </c>
    </row>
    <row r="62" spans="1:65" x14ac:dyDescent="0.35">
      <c r="A62" s="25" t="s">
        <v>10683</v>
      </c>
      <c r="B62" s="25" t="s">
        <v>10654</v>
      </c>
      <c r="C62" s="25" t="s">
        <v>10655</v>
      </c>
      <c r="D62" s="25" t="s">
        <v>10512</v>
      </c>
      <c r="E62" s="25" t="s">
        <v>10744</v>
      </c>
      <c r="F62" s="25">
        <v>1134874</v>
      </c>
      <c r="G62" s="25">
        <v>0.89712171535257745</v>
      </c>
      <c r="H62" s="25">
        <v>160</v>
      </c>
      <c r="I62" s="25">
        <v>1366.5667413876697</v>
      </c>
      <c r="J62" s="42">
        <v>-0.36819184802311361</v>
      </c>
      <c r="K62" s="25">
        <v>35</v>
      </c>
      <c r="L62" s="25">
        <v>676.04123678462281</v>
      </c>
      <c r="M62" s="25">
        <v>72.532989959371918</v>
      </c>
      <c r="N62" s="25">
        <v>402.90030041456504</v>
      </c>
      <c r="O62" s="25">
        <v>294.43944032702996</v>
      </c>
      <c r="P62" s="25">
        <v>74.153800291300684</v>
      </c>
      <c r="Q62" s="25">
        <v>34.307059796234327</v>
      </c>
      <c r="R62" s="25">
        <v>34.307059796234327</v>
      </c>
      <c r="S62" s="25">
        <v>0</v>
      </c>
      <c r="T62" s="25">
        <v>0</v>
      </c>
      <c r="U62" s="25">
        <v>255466.55587700193</v>
      </c>
      <c r="V62" s="25">
        <v>0</v>
      </c>
      <c r="W62" s="25">
        <v>0</v>
      </c>
      <c r="X62" s="25">
        <v>0</v>
      </c>
      <c r="Y62" s="25">
        <v>1711.9963194576644</v>
      </c>
      <c r="Z62" s="25">
        <v>0</v>
      </c>
      <c r="AA62" s="25">
        <v>173.12</v>
      </c>
      <c r="AB62" s="25">
        <v>4.62</v>
      </c>
      <c r="AC62" s="25">
        <v>1534.2563194576644</v>
      </c>
      <c r="AD62" s="25">
        <v>345.4295780699947</v>
      </c>
      <c r="AE62" s="25">
        <v>42.580913680936426</v>
      </c>
      <c r="AF62" s="25">
        <v>0</v>
      </c>
      <c r="AG62" s="25">
        <v>0</v>
      </c>
      <c r="AH62" s="25">
        <v>33.761027404152657</v>
      </c>
      <c r="AI62" s="25">
        <v>123.00035822944255</v>
      </c>
      <c r="AJ62" s="25">
        <v>146.08727875546319</v>
      </c>
      <c r="AK62" s="25">
        <v>0</v>
      </c>
      <c r="AL62" s="25">
        <v>0</v>
      </c>
      <c r="AM62" s="25">
        <v>0</v>
      </c>
      <c r="AN62" s="25">
        <v>0.2251446343672866</v>
      </c>
      <c r="AO62" s="25">
        <v>1366.5667413876697</v>
      </c>
      <c r="AP62" s="25">
        <v>76.341941085089076</v>
      </c>
      <c r="AQ62" s="25">
        <v>42.580913680936426</v>
      </c>
      <c r="AR62" s="25">
        <v>0</v>
      </c>
      <c r="AS62" s="25">
        <v>0</v>
      </c>
      <c r="AT62" s="25">
        <v>33.761027404152657</v>
      </c>
      <c r="AU62" s="25">
        <v>444.3260663441302</v>
      </c>
      <c r="AV62" s="25">
        <v>82.198806824220782</v>
      </c>
      <c r="AW62" s="25">
        <v>82.198806824220782</v>
      </c>
      <c r="AX62" s="25">
        <v>0</v>
      </c>
      <c r="AY62" s="25">
        <v>0</v>
      </c>
      <c r="AZ62" s="25">
        <v>126.87790046892317</v>
      </c>
      <c r="BA62" s="25">
        <v>83.718984207234897</v>
      </c>
      <c r="BB62" s="25">
        <v>17.982881775703451</v>
      </c>
      <c r="BC62" s="25">
        <v>25.176034485984829</v>
      </c>
      <c r="BD62" s="25">
        <v>0</v>
      </c>
      <c r="BE62" s="25">
        <v>235.24935905098624</v>
      </c>
      <c r="BF62" s="25">
        <v>81.981432225009968</v>
      </c>
      <c r="BG62" s="25">
        <v>1.602277209707845</v>
      </c>
      <c r="BH62" s="25">
        <v>151.66564961626844</v>
      </c>
      <c r="BI62" s="25">
        <v>0</v>
      </c>
      <c r="BJ62" s="25">
        <v>520.6680074292193</v>
      </c>
      <c r="BK62" s="25">
        <v>866.09758549921401</v>
      </c>
      <c r="BL62" s="25">
        <v>-0.32794959197972162</v>
      </c>
      <c r="BM62" s="25">
        <v>-0.36819184802311361</v>
      </c>
    </row>
    <row r="63" spans="1:65" x14ac:dyDescent="0.35">
      <c r="A63" s="25" t="s">
        <v>10683</v>
      </c>
      <c r="B63" s="25" t="s">
        <v>10654</v>
      </c>
      <c r="C63" s="25" t="s">
        <v>10745</v>
      </c>
      <c r="D63" s="25" t="s">
        <v>9780</v>
      </c>
      <c r="E63" s="25" t="s">
        <v>10746</v>
      </c>
      <c r="F63" s="25">
        <v>1134874</v>
      </c>
      <c r="G63" s="25">
        <v>0.89712171535257745</v>
      </c>
      <c r="H63" s="25">
        <v>160</v>
      </c>
      <c r="I63" s="40">
        <v>339.96415158272913</v>
      </c>
      <c r="J63" s="43">
        <v>0.80678380362848412</v>
      </c>
      <c r="K63" s="25">
        <v>35</v>
      </c>
      <c r="L63" s="25">
        <v>646.4850410686455</v>
      </c>
      <c r="M63" s="25">
        <v>65.040813635397228</v>
      </c>
      <c r="N63" s="25">
        <v>402.90030041456504</v>
      </c>
      <c r="O63" s="25">
        <v>75.098400045622625</v>
      </c>
      <c r="P63" s="25">
        <v>155.99947094289095</v>
      </c>
      <c r="Q63" s="25">
        <v>171.80242942605142</v>
      </c>
      <c r="R63" s="25">
        <v>32.131298958061556</v>
      </c>
      <c r="S63" s="25">
        <v>67.33038152855471</v>
      </c>
      <c r="T63" s="25">
        <v>72.340748939435144</v>
      </c>
      <c r="U63" s="25">
        <v>0</v>
      </c>
      <c r="V63" s="25">
        <v>48926.439721022951</v>
      </c>
      <c r="W63" s="25">
        <v>0</v>
      </c>
      <c r="X63" s="25">
        <v>0</v>
      </c>
      <c r="Y63" s="25">
        <v>481.85785230903832</v>
      </c>
      <c r="Z63" s="25">
        <v>0</v>
      </c>
      <c r="AA63" s="25">
        <v>173.12</v>
      </c>
      <c r="AB63" s="25">
        <v>4.62</v>
      </c>
      <c r="AC63" s="25">
        <v>304.11785230903831</v>
      </c>
      <c r="AD63" s="25">
        <v>141.89370072630919</v>
      </c>
      <c r="AE63" s="25">
        <v>14.097148604569009</v>
      </c>
      <c r="AF63" s="25">
        <v>0</v>
      </c>
      <c r="AG63" s="25">
        <v>0</v>
      </c>
      <c r="AH63" s="25">
        <v>25.596867552567744</v>
      </c>
      <c r="AI63" s="25">
        <v>101.46076875</v>
      </c>
      <c r="AJ63" s="25">
        <v>0.73891581917248972</v>
      </c>
      <c r="AK63" s="25">
        <v>0</v>
      </c>
      <c r="AL63" s="25">
        <v>0</v>
      </c>
      <c r="AM63" s="25">
        <v>0</v>
      </c>
      <c r="AN63" s="25">
        <v>0.46657471650865051</v>
      </c>
      <c r="AO63" s="25">
        <v>339.96415158272913</v>
      </c>
      <c r="AP63" s="25">
        <v>39.694016157136751</v>
      </c>
      <c r="AQ63" s="25">
        <v>14.097148604569009</v>
      </c>
      <c r="AR63" s="25">
        <v>0</v>
      </c>
      <c r="AS63" s="25">
        <v>0</v>
      </c>
      <c r="AT63" s="25">
        <v>25.596867552567744</v>
      </c>
      <c r="AU63" s="25">
        <v>231.80770673683713</v>
      </c>
      <c r="AV63" s="25">
        <v>48.405367254252369</v>
      </c>
      <c r="AW63" s="25">
        <v>48.405367254252369</v>
      </c>
      <c r="AX63" s="25">
        <v>0</v>
      </c>
      <c r="AY63" s="25">
        <v>0</v>
      </c>
      <c r="AZ63" s="25">
        <v>118.45985968161318</v>
      </c>
      <c r="BA63" s="25">
        <v>77.861174682099403</v>
      </c>
      <c r="BB63" s="25">
        <v>16.916118749797409</v>
      </c>
      <c r="BC63" s="25">
        <v>23.68256624971637</v>
      </c>
      <c r="BD63" s="25">
        <v>0</v>
      </c>
      <c r="BE63" s="25">
        <v>64.942479800971583</v>
      </c>
      <c r="BF63" s="25">
        <v>22.263969746788657</v>
      </c>
      <c r="BG63" s="25">
        <v>1.4901660226239124</v>
      </c>
      <c r="BH63" s="25">
        <v>41.188344031559012</v>
      </c>
      <c r="BI63" s="25">
        <v>0</v>
      </c>
      <c r="BJ63" s="25">
        <v>271.50172289397386</v>
      </c>
      <c r="BK63" s="25">
        <v>413.39542362028305</v>
      </c>
      <c r="BL63" s="25">
        <v>0.90187921961427475</v>
      </c>
      <c r="BM63" s="25">
        <v>0.80678380362848412</v>
      </c>
    </row>
    <row r="64" spans="1:65" x14ac:dyDescent="0.35">
      <c r="A64" s="25" t="s">
        <v>10683</v>
      </c>
      <c r="B64" s="25" t="s">
        <v>10654</v>
      </c>
      <c r="C64" s="25" t="s">
        <v>10657</v>
      </c>
      <c r="D64" s="25" t="s">
        <v>10506</v>
      </c>
      <c r="E64" s="25" t="s">
        <v>10747</v>
      </c>
      <c r="F64" s="25">
        <v>113596</v>
      </c>
      <c r="G64" s="25">
        <v>0.89711435912995197</v>
      </c>
      <c r="H64" s="25">
        <v>160</v>
      </c>
      <c r="I64" s="25">
        <v>339.52871350286438</v>
      </c>
      <c r="J64" s="42">
        <v>1.4496132972186053</v>
      </c>
      <c r="K64" s="25">
        <v>35</v>
      </c>
      <c r="L64" s="25">
        <v>142.39405064604466</v>
      </c>
      <c r="M64" s="25">
        <v>21.459992018290979</v>
      </c>
      <c r="N64" s="25">
        <v>40.328254271725797</v>
      </c>
      <c r="O64" s="25">
        <v>7.5169647908511941</v>
      </c>
      <c r="P64" s="25">
        <v>15.614747181787349</v>
      </c>
      <c r="Q64" s="25">
        <v>17.196542299087248</v>
      </c>
      <c r="R64" s="25">
        <v>3.216178278170132</v>
      </c>
      <c r="S64" s="25">
        <v>6.739425966428751</v>
      </c>
      <c r="T64" s="25">
        <v>7.240938054488363</v>
      </c>
      <c r="U64" s="25">
        <v>0</v>
      </c>
      <c r="V64" s="25">
        <v>4897.2857544395838</v>
      </c>
      <c r="W64" s="25">
        <v>0</v>
      </c>
      <c r="X64" s="25">
        <v>0</v>
      </c>
      <c r="Y64" s="25">
        <v>481.34691880743662</v>
      </c>
      <c r="Z64" s="25">
        <v>0</v>
      </c>
      <c r="AA64" s="25">
        <v>173.95</v>
      </c>
      <c r="AB64" s="25">
        <v>2.98</v>
      </c>
      <c r="AC64" s="25">
        <v>304.41691880743667</v>
      </c>
      <c r="AD64" s="25">
        <v>141.81820530457225</v>
      </c>
      <c r="AE64" s="25">
        <v>14.363230714975094</v>
      </c>
      <c r="AF64" s="25">
        <v>0</v>
      </c>
      <c r="AG64" s="25">
        <v>0</v>
      </c>
      <c r="AH64" s="25">
        <v>25.994205839597186</v>
      </c>
      <c r="AI64" s="25">
        <v>101.46076875</v>
      </c>
      <c r="AJ64" s="25">
        <v>0</v>
      </c>
      <c r="AK64" s="25">
        <v>0</v>
      </c>
      <c r="AL64" s="25">
        <v>0</v>
      </c>
      <c r="AM64" s="25">
        <v>0</v>
      </c>
      <c r="AN64" s="25">
        <v>0.46586834220696322</v>
      </c>
      <c r="AO64" s="25">
        <v>339.52871350286438</v>
      </c>
      <c r="AP64" s="25">
        <v>40.357436554572281</v>
      </c>
      <c r="AQ64" s="25">
        <v>14.363230714975094</v>
      </c>
      <c r="AR64" s="25">
        <v>0</v>
      </c>
      <c r="AS64" s="25">
        <v>0</v>
      </c>
      <c r="AT64" s="25">
        <v>25.994205839597186</v>
      </c>
      <c r="AU64" s="25">
        <v>449.42661482957055</v>
      </c>
      <c r="AV64" s="25">
        <v>96.971294505606778</v>
      </c>
      <c r="AW64" s="25">
        <v>96.971294505606778</v>
      </c>
      <c r="AX64" s="25">
        <v>0</v>
      </c>
      <c r="AY64" s="25">
        <v>0</v>
      </c>
      <c r="AZ64" s="25">
        <v>279.24120929594199</v>
      </c>
      <c r="BA64" s="25">
        <v>77.861174682099417</v>
      </c>
      <c r="BB64" s="25">
        <v>83.90834775576775</v>
      </c>
      <c r="BC64" s="25">
        <v>117.47168685807483</v>
      </c>
      <c r="BD64" s="25">
        <v>0</v>
      </c>
      <c r="BE64" s="25">
        <v>73.214111028021776</v>
      </c>
      <c r="BF64" s="25">
        <v>25.166296493122058</v>
      </c>
      <c r="BG64" s="25">
        <v>1.4901660226239124</v>
      </c>
      <c r="BH64" s="25">
        <v>46.557648512275804</v>
      </c>
      <c r="BI64" s="25">
        <v>0</v>
      </c>
      <c r="BJ64" s="25">
        <v>489.78405138414286</v>
      </c>
      <c r="BK64" s="25">
        <v>631.6022566887151</v>
      </c>
      <c r="BL64" s="25">
        <v>1.6168133486451106</v>
      </c>
      <c r="BM64" s="25">
        <v>1.4496132972186053</v>
      </c>
    </row>
    <row r="65" spans="1:65" x14ac:dyDescent="0.35">
      <c r="A65" s="25" t="s">
        <v>10683</v>
      </c>
      <c r="B65" s="25" t="s">
        <v>10654</v>
      </c>
      <c r="C65" s="25" t="s">
        <v>10657</v>
      </c>
      <c r="D65" s="25" t="s">
        <v>10507</v>
      </c>
      <c r="E65" s="25" t="s">
        <v>10748</v>
      </c>
      <c r="F65" s="25">
        <v>113596</v>
      </c>
      <c r="G65" s="25">
        <v>0.89711435912995197</v>
      </c>
      <c r="H65" s="25">
        <v>160</v>
      </c>
      <c r="I65" s="25">
        <v>524.98175872477486</v>
      </c>
      <c r="J65" s="42">
        <v>0.5648115612895942</v>
      </c>
      <c r="K65" s="25">
        <v>35</v>
      </c>
      <c r="L65" s="25">
        <v>142.39405064604466</v>
      </c>
      <c r="M65" s="25">
        <v>21.459992018290979</v>
      </c>
      <c r="N65" s="25">
        <v>40.328254271725797</v>
      </c>
      <c r="O65" s="25">
        <v>7.5169647908511941</v>
      </c>
      <c r="P65" s="25">
        <v>15.614747181787349</v>
      </c>
      <c r="Q65" s="25">
        <v>17.196542299087248</v>
      </c>
      <c r="R65" s="25">
        <v>3.216178278170132</v>
      </c>
      <c r="S65" s="25">
        <v>6.739425966428751</v>
      </c>
      <c r="T65" s="25">
        <v>7.240938054488363</v>
      </c>
      <c r="U65" s="25">
        <v>0</v>
      </c>
      <c r="V65" s="25">
        <v>0</v>
      </c>
      <c r="W65" s="25">
        <v>1224.3214386098959</v>
      </c>
      <c r="X65" s="25">
        <v>0</v>
      </c>
      <c r="Y65" s="25">
        <v>481.34691880743662</v>
      </c>
      <c r="Z65" s="25">
        <v>0</v>
      </c>
      <c r="AA65" s="25">
        <v>173.95</v>
      </c>
      <c r="AB65" s="25">
        <v>2.98</v>
      </c>
      <c r="AC65" s="25">
        <v>304.41691880743667</v>
      </c>
      <c r="AD65" s="25">
        <v>-43.63483991733824</v>
      </c>
      <c r="AE65" s="25">
        <v>-16.143742655453483</v>
      </c>
      <c r="AF65" s="25">
        <v>16.562256008303368</v>
      </c>
      <c r="AG65" s="25">
        <v>-171.57623952881386</v>
      </c>
      <c r="AH65" s="25">
        <v>0</v>
      </c>
      <c r="AI65" s="25">
        <v>101.46076875</v>
      </c>
      <c r="AJ65" s="25">
        <v>0</v>
      </c>
      <c r="AK65" s="25">
        <v>26.062117508625668</v>
      </c>
      <c r="AL65" s="25">
        <v>0</v>
      </c>
      <c r="AM65" s="25">
        <v>0</v>
      </c>
      <c r="AN65" s="25">
        <v>-0.14333907618630123</v>
      </c>
      <c r="AO65" s="25">
        <v>524.98175872477486</v>
      </c>
      <c r="AP65" s="25">
        <v>0</v>
      </c>
      <c r="AQ65" s="25">
        <v>0</v>
      </c>
      <c r="AR65" s="25">
        <v>0</v>
      </c>
      <c r="AS65" s="25">
        <v>0</v>
      </c>
      <c r="AT65" s="25">
        <v>0</v>
      </c>
      <c r="AU65" s="25">
        <v>479.56752551867197</v>
      </c>
      <c r="AV65" s="25">
        <v>96.971294505606778</v>
      </c>
      <c r="AW65" s="25">
        <v>96.971294505606778</v>
      </c>
      <c r="AX65" s="25">
        <v>0</v>
      </c>
      <c r="AY65" s="25">
        <v>0</v>
      </c>
      <c r="AZ65" s="25">
        <v>279.24120929594199</v>
      </c>
      <c r="BA65" s="25">
        <v>77.861174682099417</v>
      </c>
      <c r="BB65" s="25">
        <v>83.90834775576775</v>
      </c>
      <c r="BC65" s="25">
        <v>117.47168685807483</v>
      </c>
      <c r="BD65" s="25">
        <v>0</v>
      </c>
      <c r="BE65" s="25">
        <v>103.35502171712318</v>
      </c>
      <c r="BF65" s="25">
        <v>35.742054629648869</v>
      </c>
      <c r="BG65" s="25">
        <v>1.4901660226239124</v>
      </c>
      <c r="BH65" s="25">
        <v>66.122801064850407</v>
      </c>
      <c r="BI65" s="25">
        <v>0</v>
      </c>
      <c r="BJ65" s="25">
        <v>479.56752551867197</v>
      </c>
      <c r="BK65" s="25">
        <v>435.93268560133373</v>
      </c>
      <c r="BL65" s="25">
        <v>0.9740449642401855</v>
      </c>
      <c r="BM65" s="25">
        <v>0.5648115612895942</v>
      </c>
    </row>
    <row r="66" spans="1:65" x14ac:dyDescent="0.35">
      <c r="A66" s="25" t="s">
        <v>10683</v>
      </c>
      <c r="B66" s="25" t="s">
        <v>10654</v>
      </c>
      <c r="C66" s="25" t="s">
        <v>10657</v>
      </c>
      <c r="D66" s="25" t="s">
        <v>10508</v>
      </c>
      <c r="E66" s="25" t="s">
        <v>10749</v>
      </c>
      <c r="F66" s="25">
        <v>113596</v>
      </c>
      <c r="G66" s="25">
        <v>0.89711435912995197</v>
      </c>
      <c r="H66" s="25">
        <v>160</v>
      </c>
      <c r="I66" s="25">
        <v>363.8017544127627</v>
      </c>
      <c r="J66" s="42">
        <v>1.1973726711609141</v>
      </c>
      <c r="K66" s="25">
        <v>35</v>
      </c>
      <c r="L66" s="25">
        <v>142.39405064604466</v>
      </c>
      <c r="M66" s="25">
        <v>21.459992018290979</v>
      </c>
      <c r="N66" s="25">
        <v>40.328254271725797</v>
      </c>
      <c r="O66" s="25">
        <v>7.5169647908511941</v>
      </c>
      <c r="P66" s="25">
        <v>15.614747181787349</v>
      </c>
      <c r="Q66" s="25">
        <v>17.196542299087248</v>
      </c>
      <c r="R66" s="25">
        <v>3.216178278170132</v>
      </c>
      <c r="S66" s="25">
        <v>6.739425966428751</v>
      </c>
      <c r="T66" s="25">
        <v>7.240938054488363</v>
      </c>
      <c r="U66" s="25">
        <v>0</v>
      </c>
      <c r="V66" s="25">
        <v>0</v>
      </c>
      <c r="W66" s="25">
        <v>0</v>
      </c>
      <c r="X66" s="25">
        <v>1224321.438609896</v>
      </c>
      <c r="Y66" s="25">
        <v>481.34691880743662</v>
      </c>
      <c r="Z66" s="25">
        <v>0</v>
      </c>
      <c r="AA66" s="25">
        <v>173.95</v>
      </c>
      <c r="AB66" s="25">
        <v>2.98</v>
      </c>
      <c r="AC66" s="25">
        <v>304.41691880743667</v>
      </c>
      <c r="AD66" s="25">
        <v>117.54516439467392</v>
      </c>
      <c r="AE66" s="25">
        <v>-16.143742655453483</v>
      </c>
      <c r="AF66" s="25">
        <v>0</v>
      </c>
      <c r="AG66" s="25">
        <v>0</v>
      </c>
      <c r="AH66" s="25">
        <v>0</v>
      </c>
      <c r="AI66" s="25">
        <v>101.46076875</v>
      </c>
      <c r="AJ66" s="25">
        <v>0</v>
      </c>
      <c r="AK66" s="25">
        <v>32.228138300127462</v>
      </c>
      <c r="AL66" s="25">
        <v>0</v>
      </c>
      <c r="AM66" s="25">
        <v>0</v>
      </c>
      <c r="AN66" s="25">
        <v>0.38613216655355748</v>
      </c>
      <c r="AO66" s="25">
        <v>363.8017544127627</v>
      </c>
      <c r="AP66" s="25">
        <v>0</v>
      </c>
      <c r="AQ66" s="25">
        <v>0</v>
      </c>
      <c r="AR66" s="25">
        <v>0</v>
      </c>
      <c r="AS66" s="25">
        <v>0</v>
      </c>
      <c r="AT66" s="25">
        <v>0</v>
      </c>
      <c r="AU66" s="25">
        <v>457.47803286699923</v>
      </c>
      <c r="AV66" s="25">
        <v>96.971294505606778</v>
      </c>
      <c r="AW66" s="25">
        <v>96.971294505606778</v>
      </c>
      <c r="AX66" s="25">
        <v>0</v>
      </c>
      <c r="AY66" s="25">
        <v>0</v>
      </c>
      <c r="AZ66" s="25">
        <v>279.24120929594199</v>
      </c>
      <c r="BA66" s="25">
        <v>77.861174682099417</v>
      </c>
      <c r="BB66" s="25">
        <v>83.90834775576775</v>
      </c>
      <c r="BC66" s="25">
        <v>117.47168685807483</v>
      </c>
      <c r="BD66" s="25">
        <v>0</v>
      </c>
      <c r="BE66" s="25">
        <v>81.265529065450437</v>
      </c>
      <c r="BF66" s="25">
        <v>27.991355453623346</v>
      </c>
      <c r="BG66" s="25">
        <v>1.4901660226239124</v>
      </c>
      <c r="BH66" s="25">
        <v>51.784007589203185</v>
      </c>
      <c r="BI66" s="25">
        <v>0</v>
      </c>
      <c r="BJ66" s="25">
        <v>457.47803286699923</v>
      </c>
      <c r="BK66" s="25">
        <v>575.0231972616732</v>
      </c>
      <c r="BL66" s="25">
        <v>1.4309529186509689</v>
      </c>
      <c r="BM66" s="25">
        <v>1.1973726711609141</v>
      </c>
    </row>
    <row r="67" spans="1:65" x14ac:dyDescent="0.35">
      <c r="A67" s="25" t="s">
        <v>10683</v>
      </c>
      <c r="B67" s="25" t="s">
        <v>10654</v>
      </c>
      <c r="C67" s="25" t="s">
        <v>10657</v>
      </c>
      <c r="D67" s="25" t="s">
        <v>10509</v>
      </c>
      <c r="E67" s="25" t="s">
        <v>10750</v>
      </c>
      <c r="F67" s="25">
        <v>113596</v>
      </c>
      <c r="G67" s="25">
        <v>0.89711435912995197</v>
      </c>
      <c r="H67" s="25">
        <v>160</v>
      </c>
      <c r="I67" s="25">
        <v>355.75855077741807</v>
      </c>
      <c r="J67" s="42">
        <v>1.041451977540631</v>
      </c>
      <c r="K67" s="25">
        <v>35</v>
      </c>
      <c r="L67" s="25">
        <v>106.86315267920905</v>
      </c>
      <c r="M67" s="25">
        <v>18.118375856601407</v>
      </c>
      <c r="N67" s="25">
        <v>40.328254271725797</v>
      </c>
      <c r="O67" s="25">
        <v>5.6669262902629089</v>
      </c>
      <c r="P67" s="25">
        <v>16.27547521771174</v>
      </c>
      <c r="Q67" s="25">
        <v>18.385852763751142</v>
      </c>
      <c r="R67" s="25">
        <v>3.216178278170132</v>
      </c>
      <c r="S67" s="25">
        <v>7.9287364310926494</v>
      </c>
      <c r="T67" s="25">
        <v>7.240938054488363</v>
      </c>
      <c r="U67" s="25">
        <v>0</v>
      </c>
      <c r="V67" s="25">
        <v>0</v>
      </c>
      <c r="W67" s="25">
        <v>0</v>
      </c>
      <c r="X67" s="25">
        <v>0</v>
      </c>
      <c r="Y67" s="25">
        <v>444.37890097890909</v>
      </c>
      <c r="Z67" s="25">
        <v>0</v>
      </c>
      <c r="AA67" s="25">
        <v>173.95</v>
      </c>
      <c r="AB67" s="25">
        <v>2.98</v>
      </c>
      <c r="AC67" s="25">
        <v>267.44890097890908</v>
      </c>
      <c r="AD67" s="25">
        <v>88.620350201491021</v>
      </c>
      <c r="AE67" s="25">
        <v>-12.840418548508985</v>
      </c>
      <c r="AF67" s="25">
        <v>0</v>
      </c>
      <c r="AG67" s="25">
        <v>0</v>
      </c>
      <c r="AH67" s="25">
        <v>0</v>
      </c>
      <c r="AI67" s="25">
        <v>101.46076875</v>
      </c>
      <c r="AJ67" s="25">
        <v>0</v>
      </c>
      <c r="AK67" s="25">
        <v>0</v>
      </c>
      <c r="AL67" s="25">
        <v>0</v>
      </c>
      <c r="AM67" s="25">
        <v>0</v>
      </c>
      <c r="AN67" s="25">
        <v>0.33135432554452554</v>
      </c>
      <c r="AO67" s="25">
        <v>355.75855077741807</v>
      </c>
      <c r="AP67" s="25">
        <v>0</v>
      </c>
      <c r="AQ67" s="25">
        <v>0</v>
      </c>
      <c r="AR67" s="25">
        <v>0</v>
      </c>
      <c r="AS67" s="25">
        <v>0</v>
      </c>
      <c r="AT67" s="25">
        <v>0</v>
      </c>
      <c r="AU67" s="25">
        <v>384.33399701154917</v>
      </c>
      <c r="AV67" s="25">
        <v>93.578457415017525</v>
      </c>
      <c r="AW67" s="25">
        <v>93.578457415017525</v>
      </c>
      <c r="AX67" s="25">
        <v>0</v>
      </c>
      <c r="AY67" s="25">
        <v>0</v>
      </c>
      <c r="AZ67" s="25">
        <v>215.30444495853794</v>
      </c>
      <c r="BA67" s="25">
        <v>77.861174682099417</v>
      </c>
      <c r="BB67" s="25">
        <v>57.268029281849401</v>
      </c>
      <c r="BC67" s="25">
        <v>80.175240994589146</v>
      </c>
      <c r="BD67" s="25">
        <v>0</v>
      </c>
      <c r="BE67" s="25">
        <v>75.451094637993748</v>
      </c>
      <c r="BF67" s="25">
        <v>25.951203022936784</v>
      </c>
      <c r="BG67" s="25">
        <v>1.4901660226239124</v>
      </c>
      <c r="BH67" s="25">
        <v>48.00972559243305</v>
      </c>
      <c r="BI67" s="25">
        <v>0</v>
      </c>
      <c r="BJ67" s="25">
        <v>384.33399701154917</v>
      </c>
      <c r="BK67" s="25">
        <v>472.95434721304019</v>
      </c>
      <c r="BL67" s="25">
        <v>1.3853317208558991</v>
      </c>
      <c r="BM67" s="25">
        <v>1.041451977540631</v>
      </c>
    </row>
    <row r="68" spans="1:65" x14ac:dyDescent="0.35">
      <c r="A68" s="25" t="s">
        <v>10683</v>
      </c>
      <c r="B68" s="25" t="s">
        <v>10654</v>
      </c>
      <c r="C68" s="25" t="s">
        <v>10657</v>
      </c>
      <c r="D68" s="25" t="s">
        <v>10510</v>
      </c>
      <c r="E68" s="25" t="s">
        <v>10751</v>
      </c>
      <c r="F68" s="25">
        <v>113596</v>
      </c>
      <c r="G68" s="25">
        <v>0.89711435912995197</v>
      </c>
      <c r="H68" s="25">
        <v>160</v>
      </c>
      <c r="I68" s="25">
        <v>418.43532453006304</v>
      </c>
      <c r="J68" s="42">
        <v>0.76302073227132694</v>
      </c>
      <c r="K68" s="25">
        <v>35</v>
      </c>
      <c r="L68" s="25">
        <v>98.129715482321672</v>
      </c>
      <c r="M68" s="25">
        <v>17.173125254427369</v>
      </c>
      <c r="N68" s="25">
        <v>40.328254271725797</v>
      </c>
      <c r="O68" s="25">
        <v>9.0374609616580734</v>
      </c>
      <c r="P68" s="25">
        <v>14.10762990933512</v>
      </c>
      <c r="Q68" s="25">
        <v>17.183163400732603</v>
      </c>
      <c r="R68" s="25">
        <v>3.216178278170132</v>
      </c>
      <c r="S68" s="25">
        <v>0</v>
      </c>
      <c r="T68" s="25">
        <v>13.966985122562471</v>
      </c>
      <c r="U68" s="25">
        <v>0</v>
      </c>
      <c r="V68" s="25">
        <v>0</v>
      </c>
      <c r="W68" s="25">
        <v>0</v>
      </c>
      <c r="X68" s="25">
        <v>0</v>
      </c>
      <c r="Y68" s="25">
        <v>507.83986027933827</v>
      </c>
      <c r="Z68" s="25">
        <v>0</v>
      </c>
      <c r="AA68" s="25">
        <v>173.95</v>
      </c>
      <c r="AB68" s="25">
        <v>2.98</v>
      </c>
      <c r="AC68" s="25">
        <v>330.90986027933826</v>
      </c>
      <c r="AD68" s="25">
        <v>89.404535749275226</v>
      </c>
      <c r="AE68" s="25">
        <v>-12.056233000724818</v>
      </c>
      <c r="AF68" s="25">
        <v>0</v>
      </c>
      <c r="AG68" s="25">
        <v>0</v>
      </c>
      <c r="AH68" s="25">
        <v>0</v>
      </c>
      <c r="AI68" s="25">
        <v>101.46076875</v>
      </c>
      <c r="AJ68" s="25">
        <v>0</v>
      </c>
      <c r="AK68" s="25">
        <v>0</v>
      </c>
      <c r="AL68" s="25">
        <v>0</v>
      </c>
      <c r="AM68" s="25">
        <v>0</v>
      </c>
      <c r="AN68" s="25">
        <v>0.27017791393041052</v>
      </c>
      <c r="AO68" s="25">
        <v>418.43532453006304</v>
      </c>
      <c r="AP68" s="25">
        <v>0</v>
      </c>
      <c r="AQ68" s="25">
        <v>0</v>
      </c>
      <c r="AR68" s="25">
        <v>0</v>
      </c>
      <c r="AS68" s="25">
        <v>0</v>
      </c>
      <c r="AT68" s="25">
        <v>0</v>
      </c>
      <c r="AU68" s="25">
        <v>395.78015226118208</v>
      </c>
      <c r="AV68" s="25">
        <v>105.01316576460391</v>
      </c>
      <c r="AW68" s="25">
        <v>105.01316576460391</v>
      </c>
      <c r="AX68" s="25">
        <v>0</v>
      </c>
      <c r="AY68" s="25">
        <v>0</v>
      </c>
      <c r="AZ68" s="25">
        <v>206.12384432473243</v>
      </c>
      <c r="BA68" s="25">
        <v>77.861174682099417</v>
      </c>
      <c r="BB68" s="25">
        <v>53.442779017763755</v>
      </c>
      <c r="BC68" s="25">
        <v>74.819890624869245</v>
      </c>
      <c r="BD68" s="25">
        <v>0</v>
      </c>
      <c r="BE68" s="25">
        <v>84.643142171845753</v>
      </c>
      <c r="BF68" s="25">
        <v>29.176482859376087</v>
      </c>
      <c r="BG68" s="25">
        <v>1.4901660226239124</v>
      </c>
      <c r="BH68" s="25">
        <v>53.976493289845756</v>
      </c>
      <c r="BI68" s="25">
        <v>0</v>
      </c>
      <c r="BJ68" s="25">
        <v>395.78015226118208</v>
      </c>
      <c r="BK68" s="25">
        <v>485.18468801045731</v>
      </c>
      <c r="BL68" s="25">
        <v>0.96483926910368434</v>
      </c>
      <c r="BM68" s="25">
        <v>0.76302073227132694</v>
      </c>
    </row>
    <row r="69" spans="1:65" x14ac:dyDescent="0.35">
      <c r="A69" s="25" t="s">
        <v>10683</v>
      </c>
      <c r="B69" s="25" t="s">
        <v>10654</v>
      </c>
      <c r="C69" s="25" t="s">
        <v>10657</v>
      </c>
      <c r="D69" s="25" t="s">
        <v>10511</v>
      </c>
      <c r="E69" s="25" t="s">
        <v>10752</v>
      </c>
      <c r="F69" s="25">
        <v>113596</v>
      </c>
      <c r="G69" s="25">
        <v>0.89711435912995197</v>
      </c>
      <c r="H69" s="25">
        <v>160</v>
      </c>
      <c r="I69" s="25">
        <v>383.92798588397335</v>
      </c>
      <c r="J69" s="42">
        <v>1.7925427197569019</v>
      </c>
      <c r="K69" s="25">
        <v>35</v>
      </c>
      <c r="L69" s="25">
        <v>94.935583308562599</v>
      </c>
      <c r="M69" s="25">
        <v>16.679201335116087</v>
      </c>
      <c r="N69" s="25">
        <v>40.328254271725797</v>
      </c>
      <c r="O69" s="25">
        <v>29.47187829077092</v>
      </c>
      <c r="P69" s="25">
        <v>7.422415198711132</v>
      </c>
      <c r="Q69" s="25">
        <v>3.4339607822437448</v>
      </c>
      <c r="R69" s="25">
        <v>3.4339607822437448</v>
      </c>
      <c r="S69" s="25">
        <v>0</v>
      </c>
      <c r="T69" s="25">
        <v>0</v>
      </c>
      <c r="U69" s="25">
        <v>25570.892383870112</v>
      </c>
      <c r="V69" s="25">
        <v>0</v>
      </c>
      <c r="W69" s="25">
        <v>0</v>
      </c>
      <c r="X69" s="25">
        <v>0</v>
      </c>
      <c r="Y69" s="25">
        <v>795.00380538430966</v>
      </c>
      <c r="Z69" s="25">
        <v>0</v>
      </c>
      <c r="AA69" s="25">
        <v>173.95</v>
      </c>
      <c r="AB69" s="25">
        <v>2.98</v>
      </c>
      <c r="AC69" s="25">
        <v>618.07380538430971</v>
      </c>
      <c r="AD69" s="25">
        <v>411.07581950033631</v>
      </c>
      <c r="AE69" s="25">
        <v>10.824806615655135</v>
      </c>
      <c r="AF69" s="25">
        <v>0</v>
      </c>
      <c r="AG69" s="25">
        <v>0</v>
      </c>
      <c r="AH69" s="25">
        <v>277.2506546552388</v>
      </c>
      <c r="AI69" s="25">
        <v>123.0003582294425</v>
      </c>
      <c r="AJ69" s="25">
        <v>0</v>
      </c>
      <c r="AK69" s="25">
        <v>0</v>
      </c>
      <c r="AL69" s="25">
        <v>0</v>
      </c>
      <c r="AM69" s="25">
        <v>0</v>
      </c>
      <c r="AN69" s="25">
        <v>0.66509179958651554</v>
      </c>
      <c r="AO69" s="25">
        <v>383.92798588397335</v>
      </c>
      <c r="AP69" s="25">
        <v>288.07546127089392</v>
      </c>
      <c r="AQ69" s="25">
        <v>10.824806615655135</v>
      </c>
      <c r="AR69" s="25">
        <v>0</v>
      </c>
      <c r="AS69" s="25">
        <v>0</v>
      </c>
      <c r="AT69" s="25">
        <v>277.2506546552388</v>
      </c>
      <c r="AU69" s="25">
        <v>442.1298406203266</v>
      </c>
      <c r="AV69" s="25">
        <v>147.59517133785704</v>
      </c>
      <c r="AW69" s="25">
        <v>147.59517133785704</v>
      </c>
      <c r="AX69" s="25">
        <v>0</v>
      </c>
      <c r="AY69" s="25">
        <v>0</v>
      </c>
      <c r="AZ69" s="25">
        <v>210.53331334391231</v>
      </c>
      <c r="BA69" s="25">
        <v>83.718984207234882</v>
      </c>
      <c r="BB69" s="25">
        <v>52.839303806948934</v>
      </c>
      <c r="BC69" s="25">
        <v>73.97502532972851</v>
      </c>
      <c r="BD69" s="25">
        <v>0</v>
      </c>
      <c r="BE69" s="25">
        <v>84.001355938557253</v>
      </c>
      <c r="BF69" s="25">
        <v>28.911957448719093</v>
      </c>
      <c r="BG69" s="25">
        <v>1.6022772097078446</v>
      </c>
      <c r="BH69" s="25">
        <v>53.487121280130317</v>
      </c>
      <c r="BI69" s="25">
        <v>0</v>
      </c>
      <c r="BJ69" s="25">
        <v>730.20530189122053</v>
      </c>
      <c r="BK69" s="25">
        <v>1141.2811213915568</v>
      </c>
      <c r="BL69" s="25">
        <v>1.1134710936007541</v>
      </c>
      <c r="BM69" s="25">
        <v>1.7925427197569019</v>
      </c>
    </row>
    <row r="70" spans="1:65" x14ac:dyDescent="0.35">
      <c r="A70" s="25" t="s">
        <v>10683</v>
      </c>
      <c r="B70" s="25" t="s">
        <v>10654</v>
      </c>
      <c r="C70" s="25" t="s">
        <v>10657</v>
      </c>
      <c r="D70" s="25" t="s">
        <v>10512</v>
      </c>
      <c r="E70" s="25" t="s">
        <v>10753</v>
      </c>
      <c r="F70" s="25">
        <v>113596</v>
      </c>
      <c r="G70" s="25">
        <v>0.89711435912995197</v>
      </c>
      <c r="H70" s="25">
        <v>160</v>
      </c>
      <c r="I70" s="25">
        <v>1329.6339557527026</v>
      </c>
      <c r="J70" s="42">
        <v>-1.6537426512904019E-2</v>
      </c>
      <c r="K70" s="25">
        <v>35</v>
      </c>
      <c r="L70" s="25">
        <v>121.26988747870843</v>
      </c>
      <c r="M70" s="25">
        <v>26.335491074134104</v>
      </c>
      <c r="N70" s="25">
        <v>40.328254271725797</v>
      </c>
      <c r="O70" s="25">
        <v>29.47187829077092</v>
      </c>
      <c r="P70" s="25">
        <v>7.422415198711132</v>
      </c>
      <c r="Q70" s="25">
        <v>3.4339607822437448</v>
      </c>
      <c r="R70" s="25">
        <v>3.4339607822437448</v>
      </c>
      <c r="S70" s="25">
        <v>0</v>
      </c>
      <c r="T70" s="25">
        <v>0</v>
      </c>
      <c r="U70" s="25">
        <v>25570.892383870112</v>
      </c>
      <c r="V70" s="25">
        <v>0</v>
      </c>
      <c r="W70" s="25">
        <v>0</v>
      </c>
      <c r="X70" s="25">
        <v>0</v>
      </c>
      <c r="Y70" s="25">
        <v>1697.1127373115864</v>
      </c>
      <c r="Z70" s="25">
        <v>0</v>
      </c>
      <c r="AA70" s="25">
        <v>173.95</v>
      </c>
      <c r="AB70" s="25">
        <v>2.98</v>
      </c>
      <c r="AC70" s="25">
        <v>1520.1827373115864</v>
      </c>
      <c r="AD70" s="25">
        <v>367.47878155888384</v>
      </c>
      <c r="AE70" s="25">
        <v>28.507331534858473</v>
      </c>
      <c r="AF70" s="25">
        <v>0</v>
      </c>
      <c r="AG70" s="25">
        <v>0</v>
      </c>
      <c r="AH70" s="25">
        <v>215.97109179458278</v>
      </c>
      <c r="AI70" s="25">
        <v>123.0003582294425</v>
      </c>
      <c r="AJ70" s="25">
        <v>0</v>
      </c>
      <c r="AK70" s="25">
        <v>0</v>
      </c>
      <c r="AL70" s="25">
        <v>0</v>
      </c>
      <c r="AM70" s="25">
        <v>0</v>
      </c>
      <c r="AN70" s="25">
        <v>0.24173329464901233</v>
      </c>
      <c r="AO70" s="25">
        <v>1329.6339557527026</v>
      </c>
      <c r="AP70" s="25">
        <v>244.47842332944126</v>
      </c>
      <c r="AQ70" s="25">
        <v>28.507331534858473</v>
      </c>
      <c r="AR70" s="25">
        <v>0</v>
      </c>
      <c r="AS70" s="25">
        <v>0</v>
      </c>
      <c r="AT70" s="25">
        <v>215.97109179458278</v>
      </c>
      <c r="AU70" s="25">
        <v>721.23680859093906</v>
      </c>
      <c r="AV70" s="25">
        <v>147.59517133785704</v>
      </c>
      <c r="AW70" s="25">
        <v>147.59517133785704</v>
      </c>
      <c r="AX70" s="25">
        <v>0</v>
      </c>
      <c r="AY70" s="25">
        <v>0</v>
      </c>
      <c r="AZ70" s="25">
        <v>354.87718060823079</v>
      </c>
      <c r="BA70" s="25">
        <v>83.718984207234882</v>
      </c>
      <c r="BB70" s="25">
        <v>112.9825818337483</v>
      </c>
      <c r="BC70" s="25">
        <v>158.17561456724761</v>
      </c>
      <c r="BD70" s="25">
        <v>0</v>
      </c>
      <c r="BE70" s="25">
        <v>218.76445664485121</v>
      </c>
      <c r="BF70" s="25">
        <v>76.197255942155564</v>
      </c>
      <c r="BG70" s="25">
        <v>1.6022772097078446</v>
      </c>
      <c r="BH70" s="25">
        <v>140.96492349298779</v>
      </c>
      <c r="BI70" s="25">
        <v>0</v>
      </c>
      <c r="BJ70" s="25">
        <v>965.71523192038035</v>
      </c>
      <c r="BK70" s="25">
        <v>1333.1940134792642</v>
      </c>
      <c r="BL70" s="25">
        <v>-1.446452672604928E-2</v>
      </c>
      <c r="BM70" s="25">
        <v>-1.6537426512904019E-2</v>
      </c>
    </row>
    <row r="71" spans="1:65" x14ac:dyDescent="0.35">
      <c r="A71" s="25" t="s">
        <v>10683</v>
      </c>
      <c r="B71" s="25" t="s">
        <v>10654</v>
      </c>
      <c r="C71" s="25" t="s">
        <v>10754</v>
      </c>
      <c r="D71" s="25" t="s">
        <v>9780</v>
      </c>
      <c r="E71" s="25" t="s">
        <v>10755</v>
      </c>
      <c r="F71" s="25">
        <v>113596</v>
      </c>
      <c r="G71" s="25">
        <v>0.89711435912995197</v>
      </c>
      <c r="H71" s="25">
        <v>160</v>
      </c>
      <c r="I71" s="40">
        <v>339.52871350286438</v>
      </c>
      <c r="J71" s="43">
        <v>1.4496132972186053</v>
      </c>
      <c r="K71" s="25">
        <v>35</v>
      </c>
      <c r="L71" s="25">
        <v>142.39405064604466</v>
      </c>
      <c r="M71" s="25">
        <v>21.459992018290979</v>
      </c>
      <c r="N71" s="25">
        <v>40.328254271725797</v>
      </c>
      <c r="O71" s="25">
        <v>7.5169647908511941</v>
      </c>
      <c r="P71" s="25">
        <v>15.614747181787349</v>
      </c>
      <c r="Q71" s="25">
        <v>17.196542299087248</v>
      </c>
      <c r="R71" s="25">
        <v>3.216178278170132</v>
      </c>
      <c r="S71" s="25">
        <v>6.739425966428751</v>
      </c>
      <c r="T71" s="25">
        <v>7.240938054488363</v>
      </c>
      <c r="U71" s="25">
        <v>0</v>
      </c>
      <c r="V71" s="25">
        <v>4897.2857544395838</v>
      </c>
      <c r="W71" s="25">
        <v>0</v>
      </c>
      <c r="X71" s="25">
        <v>0</v>
      </c>
      <c r="Y71" s="25">
        <v>481.34691880743662</v>
      </c>
      <c r="Z71" s="25">
        <v>0</v>
      </c>
      <c r="AA71" s="25">
        <v>173.95</v>
      </c>
      <c r="AB71" s="25">
        <v>2.98</v>
      </c>
      <c r="AC71" s="25">
        <v>304.41691880743667</v>
      </c>
      <c r="AD71" s="25">
        <v>141.81820530457225</v>
      </c>
      <c r="AE71" s="25">
        <v>14.363230714975094</v>
      </c>
      <c r="AF71" s="25">
        <v>0</v>
      </c>
      <c r="AG71" s="25">
        <v>0</v>
      </c>
      <c r="AH71" s="25">
        <v>25.994205839597186</v>
      </c>
      <c r="AI71" s="25">
        <v>101.46076875</v>
      </c>
      <c r="AJ71" s="25">
        <v>0</v>
      </c>
      <c r="AK71" s="25">
        <v>0</v>
      </c>
      <c r="AL71" s="25">
        <v>0</v>
      </c>
      <c r="AM71" s="25">
        <v>0</v>
      </c>
      <c r="AN71" s="25">
        <v>0.46586834220696322</v>
      </c>
      <c r="AO71" s="25">
        <v>339.52871350286438</v>
      </c>
      <c r="AP71" s="25">
        <v>40.357436554572281</v>
      </c>
      <c r="AQ71" s="25">
        <v>14.363230714975094</v>
      </c>
      <c r="AR71" s="25">
        <v>0</v>
      </c>
      <c r="AS71" s="25">
        <v>0</v>
      </c>
      <c r="AT71" s="25">
        <v>25.994205839597186</v>
      </c>
      <c r="AU71" s="25">
        <v>449.42661482957055</v>
      </c>
      <c r="AV71" s="25">
        <v>96.971294505606778</v>
      </c>
      <c r="AW71" s="25">
        <v>96.971294505606778</v>
      </c>
      <c r="AX71" s="25">
        <v>0</v>
      </c>
      <c r="AY71" s="25">
        <v>0</v>
      </c>
      <c r="AZ71" s="25">
        <v>279.24120929594199</v>
      </c>
      <c r="BA71" s="25">
        <v>77.861174682099417</v>
      </c>
      <c r="BB71" s="25">
        <v>83.90834775576775</v>
      </c>
      <c r="BC71" s="25">
        <v>117.47168685807483</v>
      </c>
      <c r="BD71" s="25">
        <v>0</v>
      </c>
      <c r="BE71" s="25">
        <v>73.214111028021776</v>
      </c>
      <c r="BF71" s="25">
        <v>25.166296493122058</v>
      </c>
      <c r="BG71" s="25">
        <v>1.4901660226239124</v>
      </c>
      <c r="BH71" s="25">
        <v>46.557648512275804</v>
      </c>
      <c r="BI71" s="25">
        <v>0</v>
      </c>
      <c r="BJ71" s="25">
        <v>489.78405138414286</v>
      </c>
      <c r="BK71" s="25">
        <v>631.6022566887151</v>
      </c>
      <c r="BL71" s="25">
        <v>1.6168133486451106</v>
      </c>
      <c r="BM71" s="25">
        <v>1.4496132972186053</v>
      </c>
    </row>
    <row r="72" spans="1:65" x14ac:dyDescent="0.35">
      <c r="A72" s="25" t="s">
        <v>10683</v>
      </c>
      <c r="B72" s="25" t="s">
        <v>10756</v>
      </c>
      <c r="C72" s="25" t="s">
        <v>9780</v>
      </c>
      <c r="D72" s="25" t="s">
        <v>9780</v>
      </c>
      <c r="E72" s="25" t="s">
        <v>10197</v>
      </c>
      <c r="F72" s="25">
        <f>F63</f>
        <v>1134874</v>
      </c>
      <c r="G72" s="25">
        <f>G63</f>
        <v>0.89712171535257745</v>
      </c>
      <c r="H72" s="25">
        <f>(H63*N63+H71*N71)/(N63+N71)</f>
        <v>160</v>
      </c>
      <c r="I72" s="25">
        <f>(I63*N63+I71*N71)/(N63+N71)</f>
        <v>339.92453216421757</v>
      </c>
      <c r="J72" s="42">
        <f>(J63*N63+J71*N71)/(N63+N71)</f>
        <v>0.86527324659592963</v>
      </c>
      <c r="K72" s="25">
        <f>K63</f>
        <v>35</v>
      </c>
      <c r="L72" s="25">
        <f t="shared" ref="L72:W72" si="6">L63+L71</f>
        <v>788.87909171469016</v>
      </c>
      <c r="M72" s="25">
        <f t="shared" si="6"/>
        <v>86.500805653688204</v>
      </c>
      <c r="N72" s="25">
        <f t="shared" si="6"/>
        <v>443.22855468629086</v>
      </c>
      <c r="O72" s="25">
        <f t="shared" si="6"/>
        <v>82.615364836473816</v>
      </c>
      <c r="P72" s="25">
        <f t="shared" si="6"/>
        <v>171.6142181246783</v>
      </c>
      <c r="Q72" s="25">
        <f t="shared" si="6"/>
        <v>188.99897172513866</v>
      </c>
      <c r="R72" s="25">
        <f t="shared" si="6"/>
        <v>35.34747723623169</v>
      </c>
      <c r="S72" s="25">
        <f t="shared" si="6"/>
        <v>74.069807494983465</v>
      </c>
      <c r="T72" s="25">
        <f t="shared" si="6"/>
        <v>79.581686993923512</v>
      </c>
      <c r="U72" s="25">
        <f t="shared" si="6"/>
        <v>0</v>
      </c>
      <c r="V72" s="25">
        <f t="shared" si="6"/>
        <v>53823.725475462532</v>
      </c>
      <c r="W72" s="25">
        <f t="shared" si="6"/>
        <v>0</v>
      </c>
      <c r="X72" s="25">
        <f>(X63*N63+X71*N71)/(N63+N71)</f>
        <v>0</v>
      </c>
      <c r="Y72" s="25">
        <f>(Y63*N63+Y71*N71)/(N63+N71)</f>
        <v>481.81136375149686</v>
      </c>
      <c r="Z72" s="25">
        <f>(Z63*N63+Z71*N71)/(N63+N71)</f>
        <v>0</v>
      </c>
      <c r="AA72" s="25">
        <f>(AA63*N63+AA71*N71)/(N63+N71)</f>
        <v>173.19551961779453</v>
      </c>
      <c r="AB72" s="25">
        <f>(AB63*N63+AB71*N71)/(N63+N71)</f>
        <v>4.4707805142373065</v>
      </c>
      <c r="AC72" s="25">
        <f>(AC63*N63+AC71*N71)/(N63+N71)</f>
        <v>304.14506361946502</v>
      </c>
      <c r="AD72" s="25">
        <f>(AD63*N63+AD71*N71)/(N63+N71)</f>
        <v>141.88683158727929</v>
      </c>
      <c r="AE72" s="25">
        <f>(AE63*N63+AE71*N71)/(N63+N71)</f>
        <v>14.121358748279649</v>
      </c>
      <c r="AF72" s="25">
        <f>(AF63*N63+AF71*N71)/(N63+N71)</f>
        <v>0</v>
      </c>
      <c r="AG72" s="25">
        <f>(AG63*N63+AG71*N71)/(N63+N71)</f>
        <v>0</v>
      </c>
      <c r="AH72" s="25">
        <f>(AH63*N63+AH71*N71)/(N63+N71)</f>
        <v>25.633020366509427</v>
      </c>
      <c r="AI72" s="25">
        <f>(AI63*N63+AI71*N71)/(N63+N71)</f>
        <v>101.46076874999999</v>
      </c>
      <c r="AJ72" s="25">
        <f>(AJ63*N63+AJ71*N71)/(N63+N71)</f>
        <v>0.67168372249027108</v>
      </c>
      <c r="AK72" s="25">
        <f>(AK63*N63+AK71*N71)/(N63+N71)</f>
        <v>0</v>
      </c>
      <c r="AL72" s="25">
        <f>(AL63*N63+AL71*N71)/(N63+N71)</f>
        <v>0</v>
      </c>
      <c r="AM72" s="25">
        <f>(AM63*N63+AM71*N71)/(N63+N71)</f>
        <v>0</v>
      </c>
      <c r="AN72" s="25">
        <f>(AN63*N63+AN71*N71)/(N63+N71)</f>
        <v>0.46651044528300789</v>
      </c>
      <c r="AO72" s="25">
        <f>(AO63*N63+AO71*N71)/(N63+N71)</f>
        <v>339.92453216421757</v>
      </c>
      <c r="AP72" s="25">
        <f>(AP63*N63+AP71*N71)/(N63+N71)</f>
        <v>39.754379114789074</v>
      </c>
      <c r="AQ72" s="25">
        <f>(AQ63*N63+AQ71*N71)/(N63+N71)</f>
        <v>14.121358748279649</v>
      </c>
      <c r="AR72" s="25">
        <f>(AR63*N63+AR71*N71)/(N63+N71)</f>
        <v>0</v>
      </c>
      <c r="AS72" s="25">
        <f>(AS63*N63+AS71*N71)/(N63+N71)</f>
        <v>0</v>
      </c>
      <c r="AT72" s="25">
        <f>(AT63*N63+AT71*N71)/(N63+N71)</f>
        <v>25.633020366509427</v>
      </c>
      <c r="AU72" s="25">
        <f>(AU63*N63+AU71*N71)/(N63+N71)</f>
        <v>251.6083052477131</v>
      </c>
      <c r="AV72" s="25">
        <f>(AV63*N63+AV71*N71)/(N63+N71)</f>
        <v>52.824259138420345</v>
      </c>
      <c r="AW72" s="25">
        <f>(AW63*N63+AW71*N71)/(N63+N71)</f>
        <v>52.824259138420345</v>
      </c>
      <c r="AX72" s="25">
        <f>(AX63*N63+AX71*N71)/(N63+N71)</f>
        <v>0</v>
      </c>
      <c r="AY72" s="25">
        <f>(AY63*N63+AY71*N71)/(N63+N71)</f>
        <v>0</v>
      </c>
      <c r="AZ72" s="25">
        <f>(AZ63*N63+AZ71*N71)/(N63+N71)</f>
        <v>133.08895133385832</v>
      </c>
      <c r="BA72" s="25">
        <f>(BA63*N63+BA71*N71)/(N63+N71)</f>
        <v>77.861174682099403</v>
      </c>
      <c r="BB72" s="25">
        <f>(BB63*N63+BB71*N71)/(N63+N71)</f>
        <v>23.011573604899549</v>
      </c>
      <c r="BC72" s="25">
        <f>(BC63*N63+BC71*N71)/(N63+N71)</f>
        <v>32.216203046859363</v>
      </c>
      <c r="BD72" s="25">
        <f>(BD63*N63+BD71*N71)/(N63+N71)</f>
        <v>0</v>
      </c>
      <c r="BE72" s="25">
        <f>(BE63*N63+BE71*N71)/(N63+N71)</f>
        <v>65.695094775434427</v>
      </c>
      <c r="BF72" s="25">
        <f>(BF63*N63+BF71*N71)/(N63+N71)</f>
        <v>22.528045176424744</v>
      </c>
      <c r="BG72" s="25">
        <f>(BG63*N63+BG71*N71)/(N63+N71)</f>
        <v>1.4901660226239124</v>
      </c>
      <c r="BH72" s="25">
        <f>(BH63*N63+BH71*N71)/(N63+N71)</f>
        <v>41.676883576385777</v>
      </c>
      <c r="BI72" s="25">
        <f>(BI63*N63+BI71*N71)/(N63+N71)</f>
        <v>0</v>
      </c>
      <c r="BJ72" s="25">
        <f>(BJ63*N63+BJ71*N71)/(N63+N71)</f>
        <v>291.36268436250214</v>
      </c>
      <c r="BK72" s="25">
        <f>(BK63*N63+BK71*N71)/(N63+N71)</f>
        <v>433.24951594978143</v>
      </c>
      <c r="BL72" s="25">
        <f>(BL63*N63+BL71*N71)/(N63+N71)</f>
        <v>0.96692928247292154</v>
      </c>
      <c r="BM72" s="25">
        <f>(BM63*N63+BM71*N71)/(N63+N71)</f>
        <v>0.86527324659592963</v>
      </c>
    </row>
    <row r="73" spans="1:65" x14ac:dyDescent="0.35">
      <c r="A73" s="25" t="s">
        <v>10694</v>
      </c>
      <c r="B73" s="25" t="s">
        <v>10654</v>
      </c>
      <c r="C73" s="25" t="s">
        <v>10655</v>
      </c>
      <c r="D73" s="25" t="s">
        <v>10506</v>
      </c>
      <c r="E73" s="25" t="s">
        <v>10757</v>
      </c>
      <c r="F73" s="25">
        <v>1134874</v>
      </c>
      <c r="G73" s="25">
        <v>0.89712171535257745</v>
      </c>
      <c r="H73" s="25">
        <v>160</v>
      </c>
      <c r="I73" s="25">
        <v>320.60668653272916</v>
      </c>
      <c r="J73" s="42">
        <v>0.91587308903886189</v>
      </c>
      <c r="K73" s="25">
        <v>35</v>
      </c>
      <c r="L73" s="25">
        <v>646.4850410686455</v>
      </c>
      <c r="M73" s="25">
        <v>65.040813635397228</v>
      </c>
      <c r="N73" s="25">
        <v>402.90030041456504</v>
      </c>
      <c r="O73" s="25">
        <v>75.098400045622625</v>
      </c>
      <c r="P73" s="25">
        <v>155.99947094289095</v>
      </c>
      <c r="Q73" s="25">
        <v>171.80242942605142</v>
      </c>
      <c r="R73" s="25">
        <v>32.131298958061556</v>
      </c>
      <c r="S73" s="25">
        <v>67.33038152855471</v>
      </c>
      <c r="T73" s="25">
        <v>72.340748939435144</v>
      </c>
      <c r="U73" s="25">
        <v>0</v>
      </c>
      <c r="V73" s="25">
        <v>48926.439721022951</v>
      </c>
      <c r="W73" s="25">
        <v>0</v>
      </c>
      <c r="X73" s="25">
        <v>0</v>
      </c>
      <c r="Y73" s="25">
        <v>481.85785230903832</v>
      </c>
      <c r="Z73" s="25">
        <v>0</v>
      </c>
      <c r="AA73" s="25">
        <v>173.12</v>
      </c>
      <c r="AB73" s="25">
        <v>4.62</v>
      </c>
      <c r="AC73" s="25">
        <v>304.11785230903831</v>
      </c>
      <c r="AD73" s="25">
        <v>161.25116577630916</v>
      </c>
      <c r="AE73" s="25">
        <v>14.097148604569009</v>
      </c>
      <c r="AF73" s="25">
        <v>0</v>
      </c>
      <c r="AG73" s="25">
        <v>0</v>
      </c>
      <c r="AH73" s="25">
        <v>25.596867552567744</v>
      </c>
      <c r="AI73" s="25">
        <v>101.46076875</v>
      </c>
      <c r="AJ73" s="25">
        <v>0.73891581917248972</v>
      </c>
      <c r="AK73" s="25">
        <v>0</v>
      </c>
      <c r="AL73" s="25">
        <v>0</v>
      </c>
      <c r="AM73" s="25">
        <v>19.357465049999998</v>
      </c>
      <c r="AN73" s="25">
        <v>0.53022591259275709</v>
      </c>
      <c r="AO73" s="25">
        <v>320.60668653272916</v>
      </c>
      <c r="AP73" s="25">
        <v>39.694016157136751</v>
      </c>
      <c r="AQ73" s="25">
        <v>14.097148604569009</v>
      </c>
      <c r="AR73" s="25">
        <v>0</v>
      </c>
      <c r="AS73" s="25">
        <v>0</v>
      </c>
      <c r="AT73" s="25">
        <v>25.596867552567744</v>
      </c>
      <c r="AU73" s="25">
        <v>231.80770673683716</v>
      </c>
      <c r="AV73" s="25">
        <v>48.405367254252369</v>
      </c>
      <c r="AW73" s="25">
        <v>48.405367254252369</v>
      </c>
      <c r="AX73" s="25">
        <v>0</v>
      </c>
      <c r="AY73" s="25">
        <v>0</v>
      </c>
      <c r="AZ73" s="25">
        <v>118.45985968161318</v>
      </c>
      <c r="BA73" s="25">
        <v>77.861174682099403</v>
      </c>
      <c r="BB73" s="25">
        <v>16.916118749797409</v>
      </c>
      <c r="BC73" s="25">
        <v>23.68256624971637</v>
      </c>
      <c r="BD73" s="25">
        <v>0</v>
      </c>
      <c r="BE73" s="25">
        <v>64.942479800971597</v>
      </c>
      <c r="BF73" s="25">
        <v>22.263969746788661</v>
      </c>
      <c r="BG73" s="25">
        <v>1.4901660226239124</v>
      </c>
      <c r="BH73" s="25">
        <v>41.188344031559019</v>
      </c>
      <c r="BI73" s="25">
        <v>0</v>
      </c>
      <c r="BJ73" s="25">
        <v>271.50172289397392</v>
      </c>
      <c r="BK73" s="25">
        <v>432.75288867028308</v>
      </c>
      <c r="BL73" s="25">
        <v>0.96553041569838138</v>
      </c>
      <c r="BM73" s="25">
        <v>0.91587308903886189</v>
      </c>
    </row>
    <row r="74" spans="1:65" x14ac:dyDescent="0.35">
      <c r="A74" s="25" t="s">
        <v>10694</v>
      </c>
      <c r="B74" s="25" t="s">
        <v>10654</v>
      </c>
      <c r="C74" s="25" t="s">
        <v>10655</v>
      </c>
      <c r="D74" s="25" t="s">
        <v>10507</v>
      </c>
      <c r="E74" s="25" t="s">
        <v>10758</v>
      </c>
      <c r="F74" s="25">
        <v>1134874</v>
      </c>
      <c r="G74" s="25">
        <v>0.89712171535257745</v>
      </c>
      <c r="H74" s="25">
        <v>160</v>
      </c>
      <c r="I74" s="25">
        <v>339.75719622313358</v>
      </c>
      <c r="J74" s="42">
        <v>0.71222562831722391</v>
      </c>
      <c r="K74" s="25">
        <v>35</v>
      </c>
      <c r="L74" s="25">
        <v>646.4850410686455</v>
      </c>
      <c r="M74" s="25">
        <v>65.040813635397228</v>
      </c>
      <c r="N74" s="25">
        <v>402.90030041456504</v>
      </c>
      <c r="O74" s="25">
        <v>75.098400045622625</v>
      </c>
      <c r="P74" s="25">
        <v>155.99947094289095</v>
      </c>
      <c r="Q74" s="25">
        <v>171.80242942605142</v>
      </c>
      <c r="R74" s="25">
        <v>32.131298958061556</v>
      </c>
      <c r="S74" s="25">
        <v>67.33038152855471</v>
      </c>
      <c r="T74" s="25">
        <v>72.340748939435144</v>
      </c>
      <c r="U74" s="25">
        <v>0</v>
      </c>
      <c r="V74" s="25">
        <v>0</v>
      </c>
      <c r="W74" s="25">
        <v>12231.609930255738</v>
      </c>
      <c r="X74" s="25">
        <v>0</v>
      </c>
      <c r="Y74" s="25">
        <v>481.85785230903832</v>
      </c>
      <c r="Z74" s="25">
        <v>0</v>
      </c>
      <c r="AA74" s="25">
        <v>173.12</v>
      </c>
      <c r="AB74" s="25">
        <v>4.62</v>
      </c>
      <c r="AC74" s="25">
        <v>304.11785230903831</v>
      </c>
      <c r="AD74" s="25">
        <v>142.10065608590475</v>
      </c>
      <c r="AE74" s="25">
        <v>-15.844676157055096</v>
      </c>
      <c r="AF74" s="25">
        <v>1.6577969064034253</v>
      </c>
      <c r="AG74" s="25">
        <v>3.401793361360363</v>
      </c>
      <c r="AH74" s="25">
        <v>0</v>
      </c>
      <c r="AI74" s="25">
        <v>101.46076875</v>
      </c>
      <c r="AJ74" s="25">
        <v>0</v>
      </c>
      <c r="AK74" s="25">
        <v>32.067508175196103</v>
      </c>
      <c r="AL74" s="25">
        <v>0</v>
      </c>
      <c r="AM74" s="25">
        <v>19.357465049999998</v>
      </c>
      <c r="AN74" s="25">
        <v>0.46725522690297372</v>
      </c>
      <c r="AO74" s="25">
        <v>339.75719622313358</v>
      </c>
      <c r="AP74" s="25">
        <v>0</v>
      </c>
      <c r="AQ74" s="25">
        <v>0</v>
      </c>
      <c r="AR74" s="25">
        <v>0</v>
      </c>
      <c r="AS74" s="25">
        <v>0</v>
      </c>
      <c r="AT74" s="25">
        <v>0</v>
      </c>
      <c r="AU74" s="25">
        <v>239.00097877845315</v>
      </c>
      <c r="AV74" s="25">
        <v>48.405367254252369</v>
      </c>
      <c r="AW74" s="25">
        <v>48.405367254252369</v>
      </c>
      <c r="AX74" s="25">
        <v>0</v>
      </c>
      <c r="AY74" s="25">
        <v>0</v>
      </c>
      <c r="AZ74" s="25">
        <v>118.45985968161318</v>
      </c>
      <c r="BA74" s="25">
        <v>77.861174682099403</v>
      </c>
      <c r="BB74" s="25">
        <v>16.916118749797409</v>
      </c>
      <c r="BC74" s="25">
        <v>23.68256624971637</v>
      </c>
      <c r="BD74" s="25">
        <v>0</v>
      </c>
      <c r="BE74" s="25">
        <v>72.135751842587595</v>
      </c>
      <c r="BF74" s="25">
        <v>24.787924849110063</v>
      </c>
      <c r="BG74" s="25">
        <v>1.4901660226239124</v>
      </c>
      <c r="BH74" s="25">
        <v>45.857660970853615</v>
      </c>
      <c r="BI74" s="25">
        <v>0</v>
      </c>
      <c r="BJ74" s="25">
        <v>239.00097877845315</v>
      </c>
      <c r="BK74" s="25">
        <v>381.10163486435789</v>
      </c>
      <c r="BL74" s="25">
        <v>0.79569081761573368</v>
      </c>
      <c r="BM74" s="25">
        <v>0.71222562831722391</v>
      </c>
    </row>
    <row r="75" spans="1:65" x14ac:dyDescent="0.35">
      <c r="A75" s="25" t="s">
        <v>10694</v>
      </c>
      <c r="B75" s="25" t="s">
        <v>10654</v>
      </c>
      <c r="C75" s="25" t="s">
        <v>10655</v>
      </c>
      <c r="D75" s="25" t="s">
        <v>10508</v>
      </c>
      <c r="E75" s="25" t="s">
        <v>10759</v>
      </c>
      <c r="F75" s="25">
        <v>1134874</v>
      </c>
      <c r="G75" s="25">
        <v>0.89712171535257745</v>
      </c>
      <c r="H75" s="25">
        <v>160</v>
      </c>
      <c r="I75" s="25">
        <v>344.81678649089736</v>
      </c>
      <c r="J75" s="42">
        <v>0.68919261825724842</v>
      </c>
      <c r="K75" s="25">
        <v>35</v>
      </c>
      <c r="L75" s="25">
        <v>646.4850410686455</v>
      </c>
      <c r="M75" s="25">
        <v>65.040813635397228</v>
      </c>
      <c r="N75" s="25">
        <v>402.90030041456504</v>
      </c>
      <c r="O75" s="25">
        <v>75.098400045622625</v>
      </c>
      <c r="P75" s="25">
        <v>155.99947094289095</v>
      </c>
      <c r="Q75" s="25">
        <v>171.80242942605142</v>
      </c>
      <c r="R75" s="25">
        <v>32.131298958061556</v>
      </c>
      <c r="S75" s="25">
        <v>67.33038152855471</v>
      </c>
      <c r="T75" s="25">
        <v>72.340748939435144</v>
      </c>
      <c r="U75" s="25">
        <v>0</v>
      </c>
      <c r="V75" s="25">
        <v>0</v>
      </c>
      <c r="W75" s="25">
        <v>0</v>
      </c>
      <c r="X75" s="25">
        <v>12231609.930255737</v>
      </c>
      <c r="Y75" s="25">
        <v>481.85785230903832</v>
      </c>
      <c r="Z75" s="25">
        <v>0</v>
      </c>
      <c r="AA75" s="25">
        <v>173.12</v>
      </c>
      <c r="AB75" s="25">
        <v>4.62</v>
      </c>
      <c r="AC75" s="25">
        <v>304.11785230903831</v>
      </c>
      <c r="AD75" s="25">
        <v>137.04106581814096</v>
      </c>
      <c r="AE75" s="25">
        <v>-15.844676157055096</v>
      </c>
      <c r="AF75" s="25">
        <v>0</v>
      </c>
      <c r="AG75" s="25">
        <v>0</v>
      </c>
      <c r="AH75" s="25">
        <v>0</v>
      </c>
      <c r="AI75" s="25">
        <v>101.46076875</v>
      </c>
      <c r="AJ75" s="25">
        <v>0</v>
      </c>
      <c r="AK75" s="25">
        <v>32.067508175196103</v>
      </c>
      <c r="AL75" s="25">
        <v>0</v>
      </c>
      <c r="AM75" s="25">
        <v>19.357465049999998</v>
      </c>
      <c r="AN75" s="25">
        <v>0.45061828754098476</v>
      </c>
      <c r="AO75" s="25">
        <v>344.81678649089736</v>
      </c>
      <c r="AP75" s="25">
        <v>0</v>
      </c>
      <c r="AQ75" s="25">
        <v>0</v>
      </c>
      <c r="AR75" s="25">
        <v>0</v>
      </c>
      <c r="AS75" s="25">
        <v>0</v>
      </c>
      <c r="AT75" s="25">
        <v>0</v>
      </c>
      <c r="AU75" s="25">
        <v>239.72197039160949</v>
      </c>
      <c r="AV75" s="25">
        <v>48.405367254252369</v>
      </c>
      <c r="AW75" s="25">
        <v>48.405367254252369</v>
      </c>
      <c r="AX75" s="25">
        <v>0</v>
      </c>
      <c r="AY75" s="25">
        <v>0</v>
      </c>
      <c r="AZ75" s="25">
        <v>118.45985968161318</v>
      </c>
      <c r="BA75" s="25">
        <v>77.861174682099403</v>
      </c>
      <c r="BB75" s="25">
        <v>16.916118749797409</v>
      </c>
      <c r="BC75" s="25">
        <v>23.68256624971637</v>
      </c>
      <c r="BD75" s="25">
        <v>0</v>
      </c>
      <c r="BE75" s="25">
        <v>72.856743455743924</v>
      </c>
      <c r="BF75" s="25">
        <v>25.040904362498249</v>
      </c>
      <c r="BG75" s="25">
        <v>1.4901660226239124</v>
      </c>
      <c r="BH75" s="25">
        <v>46.325673070621754</v>
      </c>
      <c r="BI75" s="25">
        <v>0</v>
      </c>
      <c r="BJ75" s="25">
        <v>239.72197039160949</v>
      </c>
      <c r="BK75" s="25">
        <v>376.76303620975045</v>
      </c>
      <c r="BL75" s="25">
        <v>0.78142464211282803</v>
      </c>
      <c r="BM75" s="25">
        <v>0.68919261825724842</v>
      </c>
    </row>
    <row r="76" spans="1:65" x14ac:dyDescent="0.35">
      <c r="A76" s="25" t="s">
        <v>10694</v>
      </c>
      <c r="B76" s="25" t="s">
        <v>10654</v>
      </c>
      <c r="C76" s="25" t="s">
        <v>10655</v>
      </c>
      <c r="D76" s="25" t="s">
        <v>10509</v>
      </c>
      <c r="E76" s="25" t="s">
        <v>10760</v>
      </c>
      <c r="F76" s="25">
        <v>1134874</v>
      </c>
      <c r="G76" s="25">
        <v>0.89712171535257745</v>
      </c>
      <c r="H76" s="25">
        <v>160</v>
      </c>
      <c r="I76" s="25">
        <v>336.56537396951245</v>
      </c>
      <c r="J76" s="42">
        <v>0.66642921855078852</v>
      </c>
      <c r="K76" s="25">
        <v>35</v>
      </c>
      <c r="L76" s="25">
        <v>442.55374470744323</v>
      </c>
      <c r="M76" s="25">
        <v>51.699394560811548</v>
      </c>
      <c r="N76" s="25">
        <v>402.90030041456504</v>
      </c>
      <c r="O76" s="25">
        <v>56.615550214254661</v>
      </c>
      <c r="P76" s="25">
        <v>162.60048873980804</v>
      </c>
      <c r="Q76" s="25">
        <v>183.68426146050226</v>
      </c>
      <c r="R76" s="25">
        <v>32.131298958061556</v>
      </c>
      <c r="S76" s="25">
        <v>79.212213563005548</v>
      </c>
      <c r="T76" s="25">
        <v>72.340748939435144</v>
      </c>
      <c r="U76" s="25">
        <v>0</v>
      </c>
      <c r="V76" s="25">
        <v>0</v>
      </c>
      <c r="W76" s="25">
        <v>0</v>
      </c>
      <c r="X76" s="25">
        <v>0</v>
      </c>
      <c r="Y76" s="25">
        <v>444.86604509995624</v>
      </c>
      <c r="Z76" s="25">
        <v>0</v>
      </c>
      <c r="AA76" s="25">
        <v>173.12</v>
      </c>
      <c r="AB76" s="25">
        <v>4.62</v>
      </c>
      <c r="AC76" s="25">
        <v>267.12604509995623</v>
      </c>
      <c r="AD76" s="25">
        <v>108.30067113044379</v>
      </c>
      <c r="AE76" s="25">
        <v>-12.517562669556179</v>
      </c>
      <c r="AF76" s="25">
        <v>0</v>
      </c>
      <c r="AG76" s="25">
        <v>0</v>
      </c>
      <c r="AH76" s="25">
        <v>0</v>
      </c>
      <c r="AI76" s="25">
        <v>101.46076875</v>
      </c>
      <c r="AJ76" s="25">
        <v>0</v>
      </c>
      <c r="AK76" s="25">
        <v>0</v>
      </c>
      <c r="AL76" s="25">
        <v>0</v>
      </c>
      <c r="AM76" s="25">
        <v>19.357465049999998</v>
      </c>
      <c r="AN76" s="25">
        <v>0.40542909655222359</v>
      </c>
      <c r="AO76" s="25">
        <v>336.56537396951245</v>
      </c>
      <c r="AP76" s="25">
        <v>0</v>
      </c>
      <c r="AQ76" s="25">
        <v>0</v>
      </c>
      <c r="AR76" s="25">
        <v>0</v>
      </c>
      <c r="AS76" s="25">
        <v>0</v>
      </c>
      <c r="AT76" s="25">
        <v>0</v>
      </c>
      <c r="AU76" s="25">
        <v>218.1223731352685</v>
      </c>
      <c r="AV76" s="25">
        <v>46.537809325014834</v>
      </c>
      <c r="AW76" s="25">
        <v>46.537809325014834</v>
      </c>
      <c r="AX76" s="25">
        <v>0</v>
      </c>
      <c r="AY76" s="25">
        <v>0</v>
      </c>
      <c r="AZ76" s="25">
        <v>104.47867767433765</v>
      </c>
      <c r="BA76" s="25">
        <v>77.861174682099403</v>
      </c>
      <c r="BB76" s="25">
        <v>11.090626246765936</v>
      </c>
      <c r="BC76" s="25">
        <v>15.526876745472311</v>
      </c>
      <c r="BD76" s="25">
        <v>0</v>
      </c>
      <c r="BE76" s="25">
        <v>67.105886135916023</v>
      </c>
      <c r="BF76" s="25">
        <v>23.023059688874426</v>
      </c>
      <c r="BG76" s="25">
        <v>1.4901660226239124</v>
      </c>
      <c r="BH76" s="25">
        <v>42.59266042441768</v>
      </c>
      <c r="BI76" s="25">
        <v>0</v>
      </c>
      <c r="BJ76" s="25">
        <v>218.1223731352685</v>
      </c>
      <c r="BK76" s="25">
        <v>326.42304426571229</v>
      </c>
      <c r="BL76" s="25">
        <v>0.83966727797667984</v>
      </c>
      <c r="BM76" s="25">
        <v>0.66642921855078852</v>
      </c>
    </row>
    <row r="77" spans="1:65" x14ac:dyDescent="0.35">
      <c r="A77" s="25" t="s">
        <v>10694</v>
      </c>
      <c r="B77" s="25" t="s">
        <v>10654</v>
      </c>
      <c r="C77" s="25" t="s">
        <v>10655</v>
      </c>
      <c r="D77" s="25" t="s">
        <v>10510</v>
      </c>
      <c r="E77" s="25" t="s">
        <v>10761</v>
      </c>
      <c r="F77" s="25">
        <v>1134874</v>
      </c>
      <c r="G77" s="25">
        <v>0.89712171535257745</v>
      </c>
      <c r="H77" s="25">
        <v>160</v>
      </c>
      <c r="I77" s="25">
        <v>404.74996057641152</v>
      </c>
      <c r="J77" s="42">
        <v>0.44116250101315613</v>
      </c>
      <c r="K77" s="25">
        <v>35</v>
      </c>
      <c r="L77" s="25">
        <v>678.7778833779812</v>
      </c>
      <c r="M77" s="25">
        <v>65.936745756824664</v>
      </c>
      <c r="N77" s="25">
        <v>402.90030041456504</v>
      </c>
      <c r="O77" s="25">
        <v>90.288950072152986</v>
      </c>
      <c r="P77" s="25">
        <v>140.94258309102315</v>
      </c>
      <c r="Q77" s="25">
        <v>171.66876725138886</v>
      </c>
      <c r="R77" s="25">
        <v>32.131298958061556</v>
      </c>
      <c r="S77" s="25">
        <v>0</v>
      </c>
      <c r="T77" s="25">
        <v>139.53746829332735</v>
      </c>
      <c r="U77" s="25">
        <v>0</v>
      </c>
      <c r="V77" s="25">
        <v>0</v>
      </c>
      <c r="W77" s="25">
        <v>0</v>
      </c>
      <c r="X77" s="25">
        <v>0</v>
      </c>
      <c r="Y77" s="25">
        <v>520.07140488126242</v>
      </c>
      <c r="Z77" s="25">
        <v>0</v>
      </c>
      <c r="AA77" s="25">
        <v>173.12</v>
      </c>
      <c r="AB77" s="25">
        <v>4.62</v>
      </c>
      <c r="AC77" s="25">
        <v>342.33140488126247</v>
      </c>
      <c r="AD77" s="25">
        <v>115.3214443048509</v>
      </c>
      <c r="AE77" s="25">
        <v>-23.477777602649017</v>
      </c>
      <c r="AF77" s="25">
        <v>0</v>
      </c>
      <c r="AG77" s="25">
        <v>0</v>
      </c>
      <c r="AH77" s="25">
        <v>0</v>
      </c>
      <c r="AI77" s="25">
        <v>101.46076875</v>
      </c>
      <c r="AJ77" s="25">
        <v>0</v>
      </c>
      <c r="AK77" s="25">
        <v>0</v>
      </c>
      <c r="AL77" s="25">
        <v>0</v>
      </c>
      <c r="AM77" s="25">
        <v>37.338453157499998</v>
      </c>
      <c r="AN77" s="25">
        <v>0.33687077101456731</v>
      </c>
      <c r="AO77" s="25">
        <v>404.74996057641152</v>
      </c>
      <c r="AP77" s="25">
        <v>0</v>
      </c>
      <c r="AQ77" s="25">
        <v>0</v>
      </c>
      <c r="AR77" s="25">
        <v>0</v>
      </c>
      <c r="AS77" s="25">
        <v>0</v>
      </c>
      <c r="AT77" s="25">
        <v>0</v>
      </c>
      <c r="AU77" s="25">
        <v>240.57046546927762</v>
      </c>
      <c r="AV77" s="25">
        <v>52.978558995220148</v>
      </c>
      <c r="AW77" s="25">
        <v>52.978558995220148</v>
      </c>
      <c r="AX77" s="25">
        <v>0</v>
      </c>
      <c r="AY77" s="25">
        <v>0</v>
      </c>
      <c r="AZ77" s="25">
        <v>108.18798046587692</v>
      </c>
      <c r="BA77" s="25">
        <v>77.861174682099403</v>
      </c>
      <c r="BB77" s="25">
        <v>12.636169076573969</v>
      </c>
      <c r="BC77" s="25">
        <v>17.690636707203556</v>
      </c>
      <c r="BD77" s="25">
        <v>0</v>
      </c>
      <c r="BE77" s="25">
        <v>79.403926008180562</v>
      </c>
      <c r="BF77" s="25">
        <v>27.338161398440931</v>
      </c>
      <c r="BG77" s="25">
        <v>1.4901660226239124</v>
      </c>
      <c r="BH77" s="25">
        <v>50.575598587115714</v>
      </c>
      <c r="BI77" s="25">
        <v>0</v>
      </c>
      <c r="BJ77" s="25">
        <v>240.57046546927762</v>
      </c>
      <c r="BK77" s="25">
        <v>355.89190977412852</v>
      </c>
      <c r="BL77" s="25">
        <v>0.52160129730078286</v>
      </c>
      <c r="BM77" s="25">
        <v>0.44116250101315613</v>
      </c>
    </row>
    <row r="78" spans="1:65" x14ac:dyDescent="0.35">
      <c r="A78" s="25" t="s">
        <v>10694</v>
      </c>
      <c r="B78" s="25" t="s">
        <v>10654</v>
      </c>
      <c r="C78" s="25" t="s">
        <v>10655</v>
      </c>
      <c r="D78" s="25" t="s">
        <v>10511</v>
      </c>
      <c r="E78" s="25" t="s">
        <v>10762</v>
      </c>
      <c r="F78" s="25">
        <v>1134874</v>
      </c>
      <c r="G78" s="25">
        <v>0.89712171535257745</v>
      </c>
      <c r="H78" s="25">
        <v>160</v>
      </c>
      <c r="I78" s="25">
        <v>436.16133790586878</v>
      </c>
      <c r="J78" s="42">
        <v>0.67144826767849664</v>
      </c>
      <c r="K78" s="25">
        <v>35</v>
      </c>
      <c r="L78" s="25">
        <v>1672.9143430933973</v>
      </c>
      <c r="M78" s="25">
        <v>109.10439663533538</v>
      </c>
      <c r="N78" s="25">
        <v>402.90030041456504</v>
      </c>
      <c r="O78" s="25">
        <v>294.43944032702996</v>
      </c>
      <c r="P78" s="25">
        <v>74.153800291300684</v>
      </c>
      <c r="Q78" s="25">
        <v>34.307059796234327</v>
      </c>
      <c r="R78" s="25">
        <v>34.307059796234327</v>
      </c>
      <c r="S78" s="25">
        <v>0</v>
      </c>
      <c r="T78" s="25">
        <v>0</v>
      </c>
      <c r="U78" s="25">
        <v>255466.55587700193</v>
      </c>
      <c r="V78" s="25">
        <v>0</v>
      </c>
      <c r="W78" s="25">
        <v>0</v>
      </c>
      <c r="X78" s="25">
        <v>0</v>
      </c>
      <c r="Y78" s="25">
        <v>822.50417284602736</v>
      </c>
      <c r="Z78" s="25">
        <v>0</v>
      </c>
      <c r="AA78" s="25">
        <v>173.12</v>
      </c>
      <c r="AB78" s="25">
        <v>4.62</v>
      </c>
      <c r="AC78" s="25">
        <v>644.76417284602735</v>
      </c>
      <c r="AD78" s="25">
        <v>386.34283494015858</v>
      </c>
      <c r="AE78" s="25">
        <v>37.515174077372741</v>
      </c>
      <c r="AF78" s="25">
        <v>0</v>
      </c>
      <c r="AG78" s="25">
        <v>0</v>
      </c>
      <c r="AH78" s="25">
        <v>29.923835385604203</v>
      </c>
      <c r="AI78" s="25">
        <v>123.00035822944255</v>
      </c>
      <c r="AJ78" s="25">
        <v>195.903467247739</v>
      </c>
      <c r="AK78" s="25">
        <v>0</v>
      </c>
      <c r="AL78" s="25">
        <v>0</v>
      </c>
      <c r="AM78" s="25">
        <v>0</v>
      </c>
      <c r="AN78" s="25">
        <v>0.59920022112087645</v>
      </c>
      <c r="AO78" s="25">
        <v>436.16133790586878</v>
      </c>
      <c r="AP78" s="25">
        <v>67.439009462976941</v>
      </c>
      <c r="AQ78" s="25">
        <v>37.515174077372741</v>
      </c>
      <c r="AR78" s="25">
        <v>0</v>
      </c>
      <c r="AS78" s="25">
        <v>0</v>
      </c>
      <c r="AT78" s="25">
        <v>29.923835385604203</v>
      </c>
      <c r="AU78" s="25">
        <v>318.84210320812286</v>
      </c>
      <c r="AV78" s="25">
        <v>82.198806824220782</v>
      </c>
      <c r="AW78" s="25">
        <v>82.198806824220782</v>
      </c>
      <c r="AX78" s="25">
        <v>0</v>
      </c>
      <c r="AY78" s="25">
        <v>0</v>
      </c>
      <c r="AZ78" s="25">
        <v>126.87790046892317</v>
      </c>
      <c r="BA78" s="25">
        <v>83.718984207234897</v>
      </c>
      <c r="BB78" s="25">
        <v>17.982881775703451</v>
      </c>
      <c r="BC78" s="25">
        <v>25.176034485984829</v>
      </c>
      <c r="BD78" s="25">
        <v>0</v>
      </c>
      <c r="BE78" s="25">
        <v>109.7653959149789</v>
      </c>
      <c r="BF78" s="25">
        <v>37.951971475533703</v>
      </c>
      <c r="BG78" s="25">
        <v>1.602277209707845</v>
      </c>
      <c r="BH78" s="25">
        <v>70.21114722973735</v>
      </c>
      <c r="BI78" s="25">
        <v>0</v>
      </c>
      <c r="BJ78" s="25">
        <v>386.28111267109978</v>
      </c>
      <c r="BK78" s="25">
        <v>772.62394761125836</v>
      </c>
      <c r="BL78" s="25">
        <v>0.45421223309063619</v>
      </c>
      <c r="BM78" s="25">
        <v>0.67144826767849664</v>
      </c>
    </row>
    <row r="79" spans="1:65" x14ac:dyDescent="0.35">
      <c r="A79" s="25" t="s">
        <v>10694</v>
      </c>
      <c r="B79" s="25" t="s">
        <v>10654</v>
      </c>
      <c r="C79" s="25" t="s">
        <v>10655</v>
      </c>
      <c r="D79" s="25" t="s">
        <v>10512</v>
      </c>
      <c r="E79" s="25" t="s">
        <v>10763</v>
      </c>
      <c r="F79" s="25">
        <v>1134874</v>
      </c>
      <c r="G79" s="25">
        <v>0.89712171535257745</v>
      </c>
      <c r="H79" s="25">
        <v>160</v>
      </c>
      <c r="I79" s="40">
        <v>1293.3608824217984</v>
      </c>
      <c r="J79" s="66">
        <v>-0.33243070888884391</v>
      </c>
      <c r="K79" s="25">
        <v>35</v>
      </c>
      <c r="L79" s="25">
        <v>676.04123678462281</v>
      </c>
      <c r="M79" s="25">
        <v>72.532989959371918</v>
      </c>
      <c r="N79" s="25">
        <v>402.90030041456504</v>
      </c>
      <c r="O79" s="25">
        <v>294.43944032702996</v>
      </c>
      <c r="P79" s="25">
        <v>74.153800291300684</v>
      </c>
      <c r="Q79" s="25">
        <v>34.307059796234327</v>
      </c>
      <c r="R79" s="25">
        <v>34.307059796234327</v>
      </c>
      <c r="S79" s="25">
        <v>0</v>
      </c>
      <c r="T79" s="25">
        <v>0</v>
      </c>
      <c r="U79" s="25">
        <v>255466.55587700193</v>
      </c>
      <c r="V79" s="25">
        <v>0</v>
      </c>
      <c r="W79" s="25">
        <v>0</v>
      </c>
      <c r="X79" s="25">
        <v>0</v>
      </c>
      <c r="Y79" s="25">
        <v>1711.9963194576644</v>
      </c>
      <c r="Z79" s="25">
        <v>0</v>
      </c>
      <c r="AA79" s="25">
        <v>173.12</v>
      </c>
      <c r="AB79" s="25">
        <v>4.62</v>
      </c>
      <c r="AC79" s="25">
        <v>1534.2563194576644</v>
      </c>
      <c r="AD79" s="25">
        <v>418.63543703586606</v>
      </c>
      <c r="AE79" s="25">
        <v>42.580913680936426</v>
      </c>
      <c r="AF79" s="25">
        <v>0</v>
      </c>
      <c r="AG79" s="25">
        <v>0</v>
      </c>
      <c r="AH79" s="25">
        <v>33.761027404152657</v>
      </c>
      <c r="AI79" s="25">
        <v>123.00035822944255</v>
      </c>
      <c r="AJ79" s="25">
        <v>219.29313772133438</v>
      </c>
      <c r="AK79" s="25">
        <v>0</v>
      </c>
      <c r="AL79" s="25">
        <v>0</v>
      </c>
      <c r="AM79" s="25">
        <v>0</v>
      </c>
      <c r="AN79" s="25">
        <v>0.27285886440659873</v>
      </c>
      <c r="AO79" s="25">
        <v>1293.3608824217984</v>
      </c>
      <c r="AP79" s="25">
        <v>76.341941085089076</v>
      </c>
      <c r="AQ79" s="25">
        <v>42.580913680936426</v>
      </c>
      <c r="AR79" s="25">
        <v>0</v>
      </c>
      <c r="AS79" s="25">
        <v>0</v>
      </c>
      <c r="AT79" s="25">
        <v>33.761027404152657</v>
      </c>
      <c r="AU79" s="25">
        <v>444.32606634413014</v>
      </c>
      <c r="AV79" s="25">
        <v>82.198806824220782</v>
      </c>
      <c r="AW79" s="25">
        <v>82.198806824220782</v>
      </c>
      <c r="AX79" s="25">
        <v>0</v>
      </c>
      <c r="AY79" s="25">
        <v>0</v>
      </c>
      <c r="AZ79" s="25">
        <v>126.87790046892317</v>
      </c>
      <c r="BA79" s="25">
        <v>83.718984207234897</v>
      </c>
      <c r="BB79" s="25">
        <v>17.982881775703451</v>
      </c>
      <c r="BC79" s="25">
        <v>25.176034485984829</v>
      </c>
      <c r="BD79" s="25">
        <v>0</v>
      </c>
      <c r="BE79" s="25">
        <v>235.24935905098619</v>
      </c>
      <c r="BF79" s="25">
        <v>81.981432225009939</v>
      </c>
      <c r="BG79" s="25">
        <v>1.602277209707845</v>
      </c>
      <c r="BH79" s="25">
        <v>151.66564961626838</v>
      </c>
      <c r="BI79" s="25">
        <v>0</v>
      </c>
      <c r="BJ79" s="25">
        <v>520.66800742921919</v>
      </c>
      <c r="BK79" s="25">
        <v>939.30344446508525</v>
      </c>
      <c r="BL79" s="25">
        <v>-0.28023536194040954</v>
      </c>
      <c r="BM79" s="25">
        <v>-0.33243070888884391</v>
      </c>
    </row>
    <row r="80" spans="1:65" x14ac:dyDescent="0.35">
      <c r="A80" s="25" t="s">
        <v>10694</v>
      </c>
      <c r="B80" s="25" t="s">
        <v>10654</v>
      </c>
      <c r="C80" s="25" t="s">
        <v>10745</v>
      </c>
      <c r="D80" s="25" t="s">
        <v>9780</v>
      </c>
      <c r="E80" s="25" t="s">
        <v>10764</v>
      </c>
      <c r="F80" s="25">
        <v>1134874</v>
      </c>
      <c r="G80" s="25">
        <v>0.89712171535257745</v>
      </c>
      <c r="H80" s="25">
        <v>160</v>
      </c>
      <c r="I80" s="40">
        <v>320.60668653272916</v>
      </c>
      <c r="J80" s="43">
        <v>0.91587308903886189</v>
      </c>
      <c r="K80" s="25">
        <v>35</v>
      </c>
      <c r="L80" s="25">
        <v>646.4850410686455</v>
      </c>
      <c r="M80" s="25">
        <v>65.040813635397228</v>
      </c>
      <c r="N80" s="25">
        <v>402.90030041456504</v>
      </c>
      <c r="O80" s="25">
        <v>75.098400045622625</v>
      </c>
      <c r="P80" s="25">
        <v>155.99947094289095</v>
      </c>
      <c r="Q80" s="25">
        <v>171.80242942605142</v>
      </c>
      <c r="R80" s="25">
        <v>32.131298958061556</v>
      </c>
      <c r="S80" s="25">
        <v>67.33038152855471</v>
      </c>
      <c r="T80" s="25">
        <v>72.340748939435144</v>
      </c>
      <c r="U80" s="25">
        <v>0</v>
      </c>
      <c r="V80" s="25">
        <v>48926.439721022951</v>
      </c>
      <c r="W80" s="25">
        <v>0</v>
      </c>
      <c r="X80" s="25">
        <v>0</v>
      </c>
      <c r="Y80" s="25">
        <v>481.85785230903832</v>
      </c>
      <c r="Z80" s="25">
        <v>0</v>
      </c>
      <c r="AA80" s="25">
        <v>173.12</v>
      </c>
      <c r="AB80" s="25">
        <v>4.62</v>
      </c>
      <c r="AC80" s="25">
        <v>304.11785230903831</v>
      </c>
      <c r="AD80" s="25">
        <v>161.25116577630916</v>
      </c>
      <c r="AE80" s="25">
        <v>14.097148604569009</v>
      </c>
      <c r="AF80" s="25">
        <v>0</v>
      </c>
      <c r="AG80" s="25">
        <v>0</v>
      </c>
      <c r="AH80" s="25">
        <v>25.596867552567744</v>
      </c>
      <c r="AI80" s="25">
        <v>101.46076875</v>
      </c>
      <c r="AJ80" s="25">
        <v>0.73891581917248972</v>
      </c>
      <c r="AK80" s="25">
        <v>0</v>
      </c>
      <c r="AL80" s="25">
        <v>0</v>
      </c>
      <c r="AM80" s="25">
        <v>19.357465049999998</v>
      </c>
      <c r="AN80" s="25">
        <v>0.53022591259275709</v>
      </c>
      <c r="AO80" s="25">
        <v>320.60668653272916</v>
      </c>
      <c r="AP80" s="25">
        <v>39.694016157136751</v>
      </c>
      <c r="AQ80" s="25">
        <v>14.097148604569009</v>
      </c>
      <c r="AR80" s="25">
        <v>0</v>
      </c>
      <c r="AS80" s="25">
        <v>0</v>
      </c>
      <c r="AT80" s="25">
        <v>25.596867552567744</v>
      </c>
      <c r="AU80" s="25">
        <v>231.80770673683716</v>
      </c>
      <c r="AV80" s="25">
        <v>48.405367254252369</v>
      </c>
      <c r="AW80" s="25">
        <v>48.405367254252369</v>
      </c>
      <c r="AX80" s="25">
        <v>0</v>
      </c>
      <c r="AY80" s="25">
        <v>0</v>
      </c>
      <c r="AZ80" s="25">
        <v>118.45985968161318</v>
      </c>
      <c r="BA80" s="25">
        <v>77.861174682099403</v>
      </c>
      <c r="BB80" s="25">
        <v>16.916118749797409</v>
      </c>
      <c r="BC80" s="25">
        <v>23.68256624971637</v>
      </c>
      <c r="BD80" s="25">
        <v>0</v>
      </c>
      <c r="BE80" s="25">
        <v>64.942479800971597</v>
      </c>
      <c r="BF80" s="25">
        <v>22.263969746788661</v>
      </c>
      <c r="BG80" s="25">
        <v>1.4901660226239124</v>
      </c>
      <c r="BH80" s="25">
        <v>41.188344031559019</v>
      </c>
      <c r="BI80" s="25">
        <v>0</v>
      </c>
      <c r="BJ80" s="25">
        <v>271.50172289397392</v>
      </c>
      <c r="BK80" s="25">
        <v>432.75288867028308</v>
      </c>
      <c r="BL80" s="25">
        <v>0.96553041569838138</v>
      </c>
      <c r="BM80" s="25">
        <v>0.91587308903886189</v>
      </c>
    </row>
    <row r="81" spans="1:65" x14ac:dyDescent="0.35">
      <c r="A81" s="25" t="s">
        <v>10694</v>
      </c>
      <c r="B81" s="25" t="s">
        <v>10654</v>
      </c>
      <c r="C81" s="25" t="s">
        <v>10657</v>
      </c>
      <c r="D81" s="25" t="s">
        <v>10506</v>
      </c>
      <c r="E81" s="25" t="s">
        <v>10765</v>
      </c>
      <c r="F81" s="25">
        <v>113596</v>
      </c>
      <c r="G81" s="25">
        <v>0.89711435912995197</v>
      </c>
      <c r="H81" s="25">
        <v>160</v>
      </c>
      <c r="I81" s="25">
        <v>320.1712484528644</v>
      </c>
      <c r="J81" s="42">
        <v>1.5977162390538253</v>
      </c>
      <c r="K81" s="25">
        <v>35</v>
      </c>
      <c r="L81" s="25">
        <v>142.39405064604466</v>
      </c>
      <c r="M81" s="25">
        <v>21.459992018290979</v>
      </c>
      <c r="N81" s="25">
        <v>40.328254271725797</v>
      </c>
      <c r="O81" s="25">
        <v>7.5169647908511941</v>
      </c>
      <c r="P81" s="25">
        <v>15.614747181787349</v>
      </c>
      <c r="Q81" s="25">
        <v>17.196542299087248</v>
      </c>
      <c r="R81" s="25">
        <v>3.216178278170132</v>
      </c>
      <c r="S81" s="25">
        <v>6.739425966428751</v>
      </c>
      <c r="T81" s="25">
        <v>7.240938054488363</v>
      </c>
      <c r="U81" s="25">
        <v>0</v>
      </c>
      <c r="V81" s="25">
        <v>4897.2857544395838</v>
      </c>
      <c r="W81" s="25">
        <v>0</v>
      </c>
      <c r="X81" s="25">
        <v>0</v>
      </c>
      <c r="Y81" s="25">
        <v>481.34691880743662</v>
      </c>
      <c r="Z81" s="25">
        <v>0</v>
      </c>
      <c r="AA81" s="25">
        <v>173.95</v>
      </c>
      <c r="AB81" s="25">
        <v>2.98</v>
      </c>
      <c r="AC81" s="25">
        <v>304.41691880743667</v>
      </c>
      <c r="AD81" s="25">
        <v>161.17567035457222</v>
      </c>
      <c r="AE81" s="25">
        <v>14.363230714975094</v>
      </c>
      <c r="AF81" s="25">
        <v>0</v>
      </c>
      <c r="AG81" s="25">
        <v>0</v>
      </c>
      <c r="AH81" s="25">
        <v>25.994205839597186</v>
      </c>
      <c r="AI81" s="25">
        <v>101.46076875</v>
      </c>
      <c r="AJ81" s="25">
        <v>0</v>
      </c>
      <c r="AK81" s="25">
        <v>0</v>
      </c>
      <c r="AL81" s="25">
        <v>0</v>
      </c>
      <c r="AM81" s="25">
        <v>19.357465049999988</v>
      </c>
      <c r="AN81" s="25">
        <v>0.52945700582603372</v>
      </c>
      <c r="AO81" s="25">
        <v>320.1712484528644</v>
      </c>
      <c r="AP81" s="25">
        <v>40.357436554572281</v>
      </c>
      <c r="AQ81" s="25">
        <v>14.363230714975094</v>
      </c>
      <c r="AR81" s="25">
        <v>0</v>
      </c>
      <c r="AS81" s="25">
        <v>0</v>
      </c>
      <c r="AT81" s="25">
        <v>25.994205839597186</v>
      </c>
      <c r="AU81" s="25">
        <v>449.42661482957055</v>
      </c>
      <c r="AV81" s="25">
        <v>96.971294505606778</v>
      </c>
      <c r="AW81" s="25">
        <v>96.971294505606778</v>
      </c>
      <c r="AX81" s="25">
        <v>0</v>
      </c>
      <c r="AY81" s="25">
        <v>0</v>
      </c>
      <c r="AZ81" s="25">
        <v>279.24120929594199</v>
      </c>
      <c r="BA81" s="25">
        <v>77.861174682099417</v>
      </c>
      <c r="BB81" s="25">
        <v>83.90834775576775</v>
      </c>
      <c r="BC81" s="25">
        <v>117.47168685807483</v>
      </c>
      <c r="BD81" s="25">
        <v>0</v>
      </c>
      <c r="BE81" s="25">
        <v>73.214111028021776</v>
      </c>
      <c r="BF81" s="25">
        <v>25.166296493122058</v>
      </c>
      <c r="BG81" s="25">
        <v>1.4901660226239124</v>
      </c>
      <c r="BH81" s="25">
        <v>46.557648512275804</v>
      </c>
      <c r="BI81" s="25">
        <v>0</v>
      </c>
      <c r="BJ81" s="25">
        <v>489.78405138414286</v>
      </c>
      <c r="BK81" s="25">
        <v>650.95972173871507</v>
      </c>
      <c r="BL81" s="25">
        <v>1.680402012264181</v>
      </c>
      <c r="BM81" s="25">
        <v>1.5977162390538253</v>
      </c>
    </row>
    <row r="82" spans="1:65" x14ac:dyDescent="0.35">
      <c r="A82" s="25" t="s">
        <v>10694</v>
      </c>
      <c r="B82" s="25" t="s">
        <v>10654</v>
      </c>
      <c r="C82" s="25" t="s">
        <v>10657</v>
      </c>
      <c r="D82" s="25" t="s">
        <v>10507</v>
      </c>
      <c r="E82" s="25" t="s">
        <v>10766</v>
      </c>
      <c r="F82" s="25">
        <v>113596</v>
      </c>
      <c r="G82" s="25">
        <v>0.89711435912995197</v>
      </c>
      <c r="H82" s="25">
        <v>160</v>
      </c>
      <c r="I82" s="25">
        <v>281.07336979646317</v>
      </c>
      <c r="J82" s="42">
        <v>1.8184987822439951</v>
      </c>
      <c r="K82" s="25">
        <v>35</v>
      </c>
      <c r="L82" s="25">
        <v>142.39405064604466</v>
      </c>
      <c r="M82" s="25">
        <v>21.459992018290979</v>
      </c>
      <c r="N82" s="25">
        <v>40.328254271725797</v>
      </c>
      <c r="O82" s="25">
        <v>7.5169647908511941</v>
      </c>
      <c r="P82" s="25">
        <v>15.614747181787349</v>
      </c>
      <c r="Q82" s="25">
        <v>17.196542299087248</v>
      </c>
      <c r="R82" s="25">
        <v>3.216178278170132</v>
      </c>
      <c r="S82" s="25">
        <v>6.739425966428751</v>
      </c>
      <c r="T82" s="25">
        <v>7.240938054488363</v>
      </c>
      <c r="U82" s="25">
        <v>0</v>
      </c>
      <c r="V82" s="25">
        <v>0</v>
      </c>
      <c r="W82" s="25">
        <v>1224.3214386098959</v>
      </c>
      <c r="X82" s="25">
        <v>0</v>
      </c>
      <c r="Y82" s="25">
        <v>481.34691880743662</v>
      </c>
      <c r="Z82" s="25">
        <v>0</v>
      </c>
      <c r="AA82" s="25">
        <v>173.95</v>
      </c>
      <c r="AB82" s="25">
        <v>2.98</v>
      </c>
      <c r="AC82" s="25">
        <v>304.41691880743667</v>
      </c>
      <c r="AD82" s="25">
        <v>200.27354901097345</v>
      </c>
      <c r="AE82" s="25">
        <v>-16.143742655453483</v>
      </c>
      <c r="AF82" s="25">
        <v>16.562256008303368</v>
      </c>
      <c r="AG82" s="25">
        <v>33.985690479076389</v>
      </c>
      <c r="AH82" s="25">
        <v>0</v>
      </c>
      <c r="AI82" s="25">
        <v>101.46076875</v>
      </c>
      <c r="AJ82" s="25">
        <v>0</v>
      </c>
      <c r="AK82" s="25">
        <v>45.051111379047228</v>
      </c>
      <c r="AL82" s="25">
        <v>0</v>
      </c>
      <c r="AM82" s="25">
        <v>19.357465049999988</v>
      </c>
      <c r="AN82" s="25">
        <v>0.65789230702272294</v>
      </c>
      <c r="AO82" s="25">
        <v>281.07336979646317</v>
      </c>
      <c r="AP82" s="25">
        <v>0</v>
      </c>
      <c r="AQ82" s="25">
        <v>0</v>
      </c>
      <c r="AR82" s="25">
        <v>0</v>
      </c>
      <c r="AS82" s="25">
        <v>0</v>
      </c>
      <c r="AT82" s="25">
        <v>0</v>
      </c>
      <c r="AU82" s="25">
        <v>450.27495049254765</v>
      </c>
      <c r="AV82" s="25">
        <v>96.971294505606778</v>
      </c>
      <c r="AW82" s="25">
        <v>96.971294505606778</v>
      </c>
      <c r="AX82" s="25">
        <v>0</v>
      </c>
      <c r="AY82" s="25">
        <v>0</v>
      </c>
      <c r="AZ82" s="25">
        <v>279.24120929594199</v>
      </c>
      <c r="BA82" s="25">
        <v>77.861174682099417</v>
      </c>
      <c r="BB82" s="25">
        <v>83.90834775576775</v>
      </c>
      <c r="BC82" s="25">
        <v>117.47168685807483</v>
      </c>
      <c r="BD82" s="25">
        <v>0</v>
      </c>
      <c r="BE82" s="25">
        <v>74.062446690998826</v>
      </c>
      <c r="BF82" s="25">
        <v>25.463958129254358</v>
      </c>
      <c r="BG82" s="25">
        <v>1.4901660226239124</v>
      </c>
      <c r="BH82" s="25">
        <v>47.108322539120557</v>
      </c>
      <c r="BI82" s="25">
        <v>0</v>
      </c>
      <c r="BJ82" s="25">
        <v>450.27495049254765</v>
      </c>
      <c r="BK82" s="25">
        <v>650.54849950352104</v>
      </c>
      <c r="BL82" s="25">
        <v>1.6790511601604117</v>
      </c>
      <c r="BM82" s="25">
        <v>1.8184987822439951</v>
      </c>
    </row>
    <row r="83" spans="1:65" x14ac:dyDescent="0.35">
      <c r="A83" s="25" t="s">
        <v>10694</v>
      </c>
      <c r="B83" s="25" t="s">
        <v>10654</v>
      </c>
      <c r="C83" s="25" t="s">
        <v>10657</v>
      </c>
      <c r="D83" s="25" t="s">
        <v>10508</v>
      </c>
      <c r="E83" s="25" t="s">
        <v>10767</v>
      </c>
      <c r="F83" s="25">
        <v>113596</v>
      </c>
      <c r="G83" s="25">
        <v>0.89711435912995197</v>
      </c>
      <c r="H83" s="25">
        <v>160</v>
      </c>
      <c r="I83" s="25">
        <v>295.95505428276277</v>
      </c>
      <c r="J83" s="42">
        <v>1.7011129605619943</v>
      </c>
      <c r="K83" s="25">
        <v>35</v>
      </c>
      <c r="L83" s="25">
        <v>142.39405064604466</v>
      </c>
      <c r="M83" s="25">
        <v>21.459992018290979</v>
      </c>
      <c r="N83" s="25">
        <v>40.328254271725797</v>
      </c>
      <c r="O83" s="25">
        <v>7.5169647908511941</v>
      </c>
      <c r="P83" s="25">
        <v>15.614747181787349</v>
      </c>
      <c r="Q83" s="25">
        <v>17.196542299087248</v>
      </c>
      <c r="R83" s="25">
        <v>3.216178278170132</v>
      </c>
      <c r="S83" s="25">
        <v>6.739425966428751</v>
      </c>
      <c r="T83" s="25">
        <v>7.240938054488363</v>
      </c>
      <c r="U83" s="25">
        <v>0</v>
      </c>
      <c r="V83" s="25">
        <v>0</v>
      </c>
      <c r="W83" s="25">
        <v>0</v>
      </c>
      <c r="X83" s="25">
        <v>1224321.438609896</v>
      </c>
      <c r="Y83" s="25">
        <v>481.34691880743662</v>
      </c>
      <c r="Z83" s="25">
        <v>0</v>
      </c>
      <c r="AA83" s="25">
        <v>173.95</v>
      </c>
      <c r="AB83" s="25">
        <v>2.98</v>
      </c>
      <c r="AC83" s="25">
        <v>304.41691880743667</v>
      </c>
      <c r="AD83" s="25">
        <v>185.39186452467385</v>
      </c>
      <c r="AE83" s="25">
        <v>-16.143742655453483</v>
      </c>
      <c r="AF83" s="25">
        <v>0</v>
      </c>
      <c r="AG83" s="25">
        <v>0</v>
      </c>
      <c r="AH83" s="25">
        <v>0</v>
      </c>
      <c r="AI83" s="25">
        <v>101.46076875</v>
      </c>
      <c r="AJ83" s="25">
        <v>0</v>
      </c>
      <c r="AK83" s="25">
        <v>80.717373380127427</v>
      </c>
      <c r="AL83" s="25">
        <v>0</v>
      </c>
      <c r="AM83" s="25">
        <v>19.357465049999988</v>
      </c>
      <c r="AN83" s="25">
        <v>0.60900644172785334</v>
      </c>
      <c r="AO83" s="25">
        <v>295.95505428276277</v>
      </c>
      <c r="AP83" s="25">
        <v>0</v>
      </c>
      <c r="AQ83" s="25">
        <v>0</v>
      </c>
      <c r="AR83" s="25">
        <v>0</v>
      </c>
      <c r="AS83" s="25">
        <v>0</v>
      </c>
      <c r="AT83" s="25">
        <v>0</v>
      </c>
      <c r="AU83" s="25">
        <v>457.47803286699923</v>
      </c>
      <c r="AV83" s="25">
        <v>96.971294505606778</v>
      </c>
      <c r="AW83" s="25">
        <v>96.971294505606778</v>
      </c>
      <c r="AX83" s="25">
        <v>0</v>
      </c>
      <c r="AY83" s="25">
        <v>0</v>
      </c>
      <c r="AZ83" s="25">
        <v>279.24120929594199</v>
      </c>
      <c r="BA83" s="25">
        <v>77.861174682099417</v>
      </c>
      <c r="BB83" s="25">
        <v>83.90834775576775</v>
      </c>
      <c r="BC83" s="25">
        <v>117.47168685807483</v>
      </c>
      <c r="BD83" s="25">
        <v>0</v>
      </c>
      <c r="BE83" s="25">
        <v>81.265529065450437</v>
      </c>
      <c r="BF83" s="25">
        <v>27.991355453623346</v>
      </c>
      <c r="BG83" s="25">
        <v>1.4901660226239124</v>
      </c>
      <c r="BH83" s="25">
        <v>51.784007589203185</v>
      </c>
      <c r="BI83" s="25">
        <v>0</v>
      </c>
      <c r="BJ83" s="25">
        <v>457.47803286699923</v>
      </c>
      <c r="BK83" s="25">
        <v>642.86989739167302</v>
      </c>
      <c r="BL83" s="25">
        <v>1.6538271938252644</v>
      </c>
      <c r="BM83" s="25">
        <v>1.7011129605619943</v>
      </c>
    </row>
    <row r="84" spans="1:65" x14ac:dyDescent="0.35">
      <c r="A84" s="25" t="s">
        <v>10694</v>
      </c>
      <c r="B84" s="25" t="s">
        <v>10654</v>
      </c>
      <c r="C84" s="25" t="s">
        <v>10657</v>
      </c>
      <c r="D84" s="25" t="s">
        <v>10509</v>
      </c>
      <c r="E84" s="25" t="s">
        <v>10768</v>
      </c>
      <c r="F84" s="25">
        <v>113596</v>
      </c>
      <c r="G84" s="25">
        <v>0.89711435912995197</v>
      </c>
      <c r="H84" s="25">
        <v>160</v>
      </c>
      <c r="I84" s="25">
        <v>336.40108572741809</v>
      </c>
      <c r="J84" s="42">
        <v>1.1589228686379227</v>
      </c>
      <c r="K84" s="25">
        <v>35</v>
      </c>
      <c r="L84" s="25">
        <v>106.86315267920905</v>
      </c>
      <c r="M84" s="25">
        <v>18.118375856601407</v>
      </c>
      <c r="N84" s="25">
        <v>40.328254271725797</v>
      </c>
      <c r="O84" s="25">
        <v>5.6669262902629089</v>
      </c>
      <c r="P84" s="25">
        <v>16.27547521771174</v>
      </c>
      <c r="Q84" s="25">
        <v>18.385852763751142</v>
      </c>
      <c r="R84" s="25">
        <v>3.216178278170132</v>
      </c>
      <c r="S84" s="25">
        <v>7.9287364310926494</v>
      </c>
      <c r="T84" s="25">
        <v>7.240938054488363</v>
      </c>
      <c r="U84" s="25">
        <v>0</v>
      </c>
      <c r="V84" s="25">
        <v>0</v>
      </c>
      <c r="W84" s="25">
        <v>0</v>
      </c>
      <c r="X84" s="25">
        <v>0</v>
      </c>
      <c r="Y84" s="25">
        <v>444.37890097890909</v>
      </c>
      <c r="Z84" s="25">
        <v>0</v>
      </c>
      <c r="AA84" s="25">
        <v>173.95</v>
      </c>
      <c r="AB84" s="25">
        <v>2.98</v>
      </c>
      <c r="AC84" s="25">
        <v>267.44890097890908</v>
      </c>
      <c r="AD84" s="25">
        <v>107.97781525149099</v>
      </c>
      <c r="AE84" s="25">
        <v>-12.840418548508985</v>
      </c>
      <c r="AF84" s="25">
        <v>0</v>
      </c>
      <c r="AG84" s="25">
        <v>0</v>
      </c>
      <c r="AH84" s="25">
        <v>0</v>
      </c>
      <c r="AI84" s="25">
        <v>101.46076875</v>
      </c>
      <c r="AJ84" s="25">
        <v>0</v>
      </c>
      <c r="AK84" s="25">
        <v>0</v>
      </c>
      <c r="AL84" s="25">
        <v>0</v>
      </c>
      <c r="AM84" s="25">
        <v>19.357465049999988</v>
      </c>
      <c r="AN84" s="25">
        <v>0.40373250686869</v>
      </c>
      <c r="AO84" s="25">
        <v>336.40108572741809</v>
      </c>
      <c r="AP84" s="25">
        <v>0</v>
      </c>
      <c r="AQ84" s="25">
        <v>0</v>
      </c>
      <c r="AR84" s="25">
        <v>0</v>
      </c>
      <c r="AS84" s="25">
        <v>0</v>
      </c>
      <c r="AT84" s="25">
        <v>0</v>
      </c>
      <c r="AU84" s="25">
        <v>384.33399701154923</v>
      </c>
      <c r="AV84" s="25">
        <v>93.578457415017525</v>
      </c>
      <c r="AW84" s="25">
        <v>93.578457415017525</v>
      </c>
      <c r="AX84" s="25">
        <v>0</v>
      </c>
      <c r="AY84" s="25">
        <v>0</v>
      </c>
      <c r="AZ84" s="25">
        <v>215.30444495853794</v>
      </c>
      <c r="BA84" s="25">
        <v>77.861174682099417</v>
      </c>
      <c r="BB84" s="25">
        <v>57.268029281849401</v>
      </c>
      <c r="BC84" s="25">
        <v>80.175240994589146</v>
      </c>
      <c r="BD84" s="25">
        <v>0</v>
      </c>
      <c r="BE84" s="25">
        <v>75.451094637993762</v>
      </c>
      <c r="BF84" s="25">
        <v>25.951203022936792</v>
      </c>
      <c r="BG84" s="25">
        <v>1.4901660226239124</v>
      </c>
      <c r="BH84" s="25">
        <v>48.009725592433057</v>
      </c>
      <c r="BI84" s="25">
        <v>0</v>
      </c>
      <c r="BJ84" s="25">
        <v>384.33399701154923</v>
      </c>
      <c r="BK84" s="25">
        <v>492.31181226304022</v>
      </c>
      <c r="BL84" s="25">
        <v>1.4577099021800639</v>
      </c>
      <c r="BM84" s="25">
        <v>1.1589228686379227</v>
      </c>
    </row>
    <row r="85" spans="1:65" x14ac:dyDescent="0.35">
      <c r="A85" s="25" t="s">
        <v>10694</v>
      </c>
      <c r="B85" s="25" t="s">
        <v>10654</v>
      </c>
      <c r="C85" s="25" t="s">
        <v>10657</v>
      </c>
      <c r="D85" s="25" t="s">
        <v>10510</v>
      </c>
      <c r="E85" s="25" t="s">
        <v>10769</v>
      </c>
      <c r="F85" s="25">
        <v>113596</v>
      </c>
      <c r="G85" s="25">
        <v>0.89711435912995197</v>
      </c>
      <c r="H85" s="25">
        <v>160</v>
      </c>
      <c r="I85" s="25">
        <v>381.09687137256304</v>
      </c>
      <c r="J85" s="42">
        <v>0.93575494231751732</v>
      </c>
      <c r="K85" s="25">
        <v>35</v>
      </c>
      <c r="L85" s="25">
        <v>98.129715482321672</v>
      </c>
      <c r="M85" s="25">
        <v>17.173125254427369</v>
      </c>
      <c r="N85" s="25">
        <v>40.328254271725797</v>
      </c>
      <c r="O85" s="25">
        <v>9.0374609616580734</v>
      </c>
      <c r="P85" s="25">
        <v>14.10762990933512</v>
      </c>
      <c r="Q85" s="25">
        <v>17.183163400732603</v>
      </c>
      <c r="R85" s="25">
        <v>3.216178278170132</v>
      </c>
      <c r="S85" s="25">
        <v>0</v>
      </c>
      <c r="T85" s="25">
        <v>13.966985122562471</v>
      </c>
      <c r="U85" s="25">
        <v>0</v>
      </c>
      <c r="V85" s="25">
        <v>0</v>
      </c>
      <c r="W85" s="25">
        <v>0</v>
      </c>
      <c r="X85" s="25">
        <v>0</v>
      </c>
      <c r="Y85" s="25">
        <v>507.83986027933827</v>
      </c>
      <c r="Z85" s="25">
        <v>0</v>
      </c>
      <c r="AA85" s="25">
        <v>173.95</v>
      </c>
      <c r="AB85" s="25">
        <v>2.98</v>
      </c>
      <c r="AC85" s="25">
        <v>330.90986027933826</v>
      </c>
      <c r="AD85" s="25">
        <v>126.74298890677522</v>
      </c>
      <c r="AE85" s="25">
        <v>-12.056233000724818</v>
      </c>
      <c r="AF85" s="25">
        <v>0</v>
      </c>
      <c r="AG85" s="25">
        <v>0</v>
      </c>
      <c r="AH85" s="25">
        <v>0</v>
      </c>
      <c r="AI85" s="25">
        <v>101.46076875</v>
      </c>
      <c r="AJ85" s="25">
        <v>0</v>
      </c>
      <c r="AK85" s="25">
        <v>0</v>
      </c>
      <c r="AL85" s="25">
        <v>0</v>
      </c>
      <c r="AM85" s="25">
        <v>37.338453157499991</v>
      </c>
      <c r="AN85" s="25">
        <v>0.38301363640172237</v>
      </c>
      <c r="AO85" s="25">
        <v>381.09687137256304</v>
      </c>
      <c r="AP85" s="25">
        <v>0</v>
      </c>
      <c r="AQ85" s="25">
        <v>0</v>
      </c>
      <c r="AR85" s="25">
        <v>0</v>
      </c>
      <c r="AS85" s="25">
        <v>0</v>
      </c>
      <c r="AT85" s="25">
        <v>0</v>
      </c>
      <c r="AU85" s="25">
        <v>395.78015226118208</v>
      </c>
      <c r="AV85" s="25">
        <v>105.01316576460391</v>
      </c>
      <c r="AW85" s="25">
        <v>105.01316576460391</v>
      </c>
      <c r="AX85" s="25">
        <v>0</v>
      </c>
      <c r="AY85" s="25">
        <v>0</v>
      </c>
      <c r="AZ85" s="25">
        <v>206.12384432473243</v>
      </c>
      <c r="BA85" s="25">
        <v>77.861174682099417</v>
      </c>
      <c r="BB85" s="25">
        <v>53.442779017763755</v>
      </c>
      <c r="BC85" s="25">
        <v>74.819890624869245</v>
      </c>
      <c r="BD85" s="25">
        <v>0</v>
      </c>
      <c r="BE85" s="25">
        <v>84.643142171845753</v>
      </c>
      <c r="BF85" s="25">
        <v>29.176482859376087</v>
      </c>
      <c r="BG85" s="25">
        <v>1.4901660226239124</v>
      </c>
      <c r="BH85" s="25">
        <v>53.976493289845756</v>
      </c>
      <c r="BI85" s="25">
        <v>0</v>
      </c>
      <c r="BJ85" s="25">
        <v>395.78015226118208</v>
      </c>
      <c r="BK85" s="25">
        <v>522.52314116795731</v>
      </c>
      <c r="BL85" s="25">
        <v>1.0776749915749961</v>
      </c>
      <c r="BM85" s="25">
        <v>0.93575494231751732</v>
      </c>
    </row>
    <row r="86" spans="1:65" x14ac:dyDescent="0.35">
      <c r="A86" s="25" t="s">
        <v>10694</v>
      </c>
      <c r="B86" s="25" t="s">
        <v>10654</v>
      </c>
      <c r="C86" s="25" t="s">
        <v>10657</v>
      </c>
      <c r="D86" s="25" t="s">
        <v>10511</v>
      </c>
      <c r="E86" s="25" t="s">
        <v>10770</v>
      </c>
      <c r="F86" s="25">
        <v>113596</v>
      </c>
      <c r="G86" s="25">
        <v>0.89711435912995197</v>
      </c>
      <c r="H86" s="25">
        <v>160</v>
      </c>
      <c r="I86" s="25">
        <v>383.92798588397335</v>
      </c>
      <c r="J86" s="42">
        <v>1.7925427197569019</v>
      </c>
      <c r="K86" s="25">
        <v>35</v>
      </c>
      <c r="L86" s="25">
        <v>94.935583308562599</v>
      </c>
      <c r="M86" s="25">
        <v>16.679201335116087</v>
      </c>
      <c r="N86" s="25">
        <v>40.328254271725797</v>
      </c>
      <c r="O86" s="25">
        <v>29.47187829077092</v>
      </c>
      <c r="P86" s="25">
        <v>7.422415198711132</v>
      </c>
      <c r="Q86" s="25">
        <v>3.4339607822437448</v>
      </c>
      <c r="R86" s="25">
        <v>3.4339607822437448</v>
      </c>
      <c r="S86" s="25">
        <v>0</v>
      </c>
      <c r="T86" s="25">
        <v>0</v>
      </c>
      <c r="U86" s="25">
        <v>25570.892383870112</v>
      </c>
      <c r="V86" s="25">
        <v>0</v>
      </c>
      <c r="W86" s="25">
        <v>0</v>
      </c>
      <c r="X86" s="25">
        <v>0</v>
      </c>
      <c r="Y86" s="25">
        <v>795.00380538430966</v>
      </c>
      <c r="Z86" s="25">
        <v>0</v>
      </c>
      <c r="AA86" s="25">
        <v>173.95</v>
      </c>
      <c r="AB86" s="25">
        <v>2.98</v>
      </c>
      <c r="AC86" s="25">
        <v>618.07380538430971</v>
      </c>
      <c r="AD86" s="25">
        <v>411.07581950033631</v>
      </c>
      <c r="AE86" s="25">
        <v>10.824806615655135</v>
      </c>
      <c r="AF86" s="25">
        <v>0</v>
      </c>
      <c r="AG86" s="25">
        <v>0</v>
      </c>
      <c r="AH86" s="25">
        <v>277.2506546552388</v>
      </c>
      <c r="AI86" s="25">
        <v>123.0003582294425</v>
      </c>
      <c r="AJ86" s="25">
        <v>0</v>
      </c>
      <c r="AK86" s="25">
        <v>0</v>
      </c>
      <c r="AL86" s="25">
        <v>0</v>
      </c>
      <c r="AM86" s="25">
        <v>0</v>
      </c>
      <c r="AN86" s="25">
        <v>0.66509179958651554</v>
      </c>
      <c r="AO86" s="25">
        <v>383.92798588397335</v>
      </c>
      <c r="AP86" s="25">
        <v>288.07546127089392</v>
      </c>
      <c r="AQ86" s="25">
        <v>10.824806615655135</v>
      </c>
      <c r="AR86" s="25">
        <v>0</v>
      </c>
      <c r="AS86" s="25">
        <v>0</v>
      </c>
      <c r="AT86" s="25">
        <v>277.2506546552388</v>
      </c>
      <c r="AU86" s="25">
        <v>442.1298406203266</v>
      </c>
      <c r="AV86" s="25">
        <v>147.59517133785704</v>
      </c>
      <c r="AW86" s="25">
        <v>147.59517133785704</v>
      </c>
      <c r="AX86" s="25">
        <v>0</v>
      </c>
      <c r="AY86" s="25">
        <v>0</v>
      </c>
      <c r="AZ86" s="25">
        <v>210.53331334391231</v>
      </c>
      <c r="BA86" s="25">
        <v>83.718984207234882</v>
      </c>
      <c r="BB86" s="25">
        <v>52.839303806948934</v>
      </c>
      <c r="BC86" s="25">
        <v>73.97502532972851</v>
      </c>
      <c r="BD86" s="25">
        <v>0</v>
      </c>
      <c r="BE86" s="25">
        <v>84.001355938557253</v>
      </c>
      <c r="BF86" s="25">
        <v>28.911957448719093</v>
      </c>
      <c r="BG86" s="25">
        <v>1.6022772097078446</v>
      </c>
      <c r="BH86" s="25">
        <v>53.487121280130317</v>
      </c>
      <c r="BI86" s="25">
        <v>0</v>
      </c>
      <c r="BJ86" s="25">
        <v>730.20530189122053</v>
      </c>
      <c r="BK86" s="25">
        <v>1141.2811213915568</v>
      </c>
      <c r="BL86" s="25">
        <v>1.1134710936007541</v>
      </c>
      <c r="BM86" s="25">
        <v>1.7925427197569019</v>
      </c>
    </row>
    <row r="87" spans="1:65" x14ac:dyDescent="0.35">
      <c r="A87" s="25" t="s">
        <v>10694</v>
      </c>
      <c r="B87" s="25" t="s">
        <v>10654</v>
      </c>
      <c r="C87" s="25" t="s">
        <v>10657</v>
      </c>
      <c r="D87" s="25" t="s">
        <v>10512</v>
      </c>
      <c r="E87" s="25" t="s">
        <v>10771</v>
      </c>
      <c r="F87" s="25">
        <v>113596</v>
      </c>
      <c r="G87" s="25">
        <v>0.89711435912995197</v>
      </c>
      <c r="H87" s="25">
        <v>160</v>
      </c>
      <c r="I87" s="25">
        <v>1329.6339557527026</v>
      </c>
      <c r="J87" s="42">
        <v>-1.6537426512904019E-2</v>
      </c>
      <c r="K87" s="25">
        <v>35</v>
      </c>
      <c r="L87" s="25">
        <v>121.26988747870843</v>
      </c>
      <c r="M87" s="25">
        <v>26.335491074134104</v>
      </c>
      <c r="N87" s="25">
        <v>40.328254271725797</v>
      </c>
      <c r="O87" s="25">
        <v>29.47187829077092</v>
      </c>
      <c r="P87" s="25">
        <v>7.422415198711132</v>
      </c>
      <c r="Q87" s="25">
        <v>3.4339607822437448</v>
      </c>
      <c r="R87" s="25">
        <v>3.4339607822437448</v>
      </c>
      <c r="S87" s="25">
        <v>0</v>
      </c>
      <c r="T87" s="25">
        <v>0</v>
      </c>
      <c r="U87" s="25">
        <v>25570.892383870112</v>
      </c>
      <c r="V87" s="25">
        <v>0</v>
      </c>
      <c r="W87" s="25">
        <v>0</v>
      </c>
      <c r="X87" s="25">
        <v>0</v>
      </c>
      <c r="Y87" s="25">
        <v>1697.1127373115864</v>
      </c>
      <c r="Z87" s="25">
        <v>0</v>
      </c>
      <c r="AA87" s="25">
        <v>173.95</v>
      </c>
      <c r="AB87" s="25">
        <v>2.98</v>
      </c>
      <c r="AC87" s="25">
        <v>1520.1827373115864</v>
      </c>
      <c r="AD87" s="25">
        <v>367.47878155888384</v>
      </c>
      <c r="AE87" s="25">
        <v>28.507331534858473</v>
      </c>
      <c r="AF87" s="25">
        <v>0</v>
      </c>
      <c r="AG87" s="25">
        <v>0</v>
      </c>
      <c r="AH87" s="25">
        <v>215.97109179458278</v>
      </c>
      <c r="AI87" s="25">
        <v>123.0003582294425</v>
      </c>
      <c r="AJ87" s="25">
        <v>0</v>
      </c>
      <c r="AK87" s="25">
        <v>0</v>
      </c>
      <c r="AL87" s="25">
        <v>0</v>
      </c>
      <c r="AM87" s="25">
        <v>0</v>
      </c>
      <c r="AN87" s="25">
        <v>0.24173329464901233</v>
      </c>
      <c r="AO87" s="25">
        <v>1329.6339557527026</v>
      </c>
      <c r="AP87" s="25">
        <v>244.47842332944126</v>
      </c>
      <c r="AQ87" s="25">
        <v>28.507331534858473</v>
      </c>
      <c r="AR87" s="25">
        <v>0</v>
      </c>
      <c r="AS87" s="25">
        <v>0</v>
      </c>
      <c r="AT87" s="25">
        <v>215.97109179458278</v>
      </c>
      <c r="AU87" s="25">
        <v>721.23680859093906</v>
      </c>
      <c r="AV87" s="25">
        <v>147.59517133785704</v>
      </c>
      <c r="AW87" s="25">
        <v>147.59517133785704</v>
      </c>
      <c r="AX87" s="25">
        <v>0</v>
      </c>
      <c r="AY87" s="25">
        <v>0</v>
      </c>
      <c r="AZ87" s="25">
        <v>354.87718060823079</v>
      </c>
      <c r="BA87" s="25">
        <v>83.718984207234882</v>
      </c>
      <c r="BB87" s="25">
        <v>112.9825818337483</v>
      </c>
      <c r="BC87" s="25">
        <v>158.17561456724761</v>
      </c>
      <c r="BD87" s="25">
        <v>0</v>
      </c>
      <c r="BE87" s="25">
        <v>218.76445664485121</v>
      </c>
      <c r="BF87" s="25">
        <v>76.197255942155564</v>
      </c>
      <c r="BG87" s="25">
        <v>1.6022772097078446</v>
      </c>
      <c r="BH87" s="25">
        <v>140.96492349298779</v>
      </c>
      <c r="BI87" s="25">
        <v>0</v>
      </c>
      <c r="BJ87" s="25">
        <v>965.71523192038035</v>
      </c>
      <c r="BK87" s="25">
        <v>1333.1940134792642</v>
      </c>
      <c r="BL87" s="25">
        <v>-1.446452672604928E-2</v>
      </c>
      <c r="BM87" s="25">
        <v>-1.6537426512904019E-2</v>
      </c>
    </row>
    <row r="88" spans="1:65" x14ac:dyDescent="0.35">
      <c r="A88" s="25" t="s">
        <v>10694</v>
      </c>
      <c r="B88" s="25" t="s">
        <v>10654</v>
      </c>
      <c r="C88" s="25" t="s">
        <v>10754</v>
      </c>
      <c r="D88" s="25" t="s">
        <v>9780</v>
      </c>
      <c r="E88" s="25" t="s">
        <v>10772</v>
      </c>
      <c r="F88" s="25">
        <v>113596</v>
      </c>
      <c r="G88" s="25">
        <v>0.89711435912995197</v>
      </c>
      <c r="H88" s="25">
        <v>160</v>
      </c>
      <c r="I88" s="40">
        <v>281.07336979646317</v>
      </c>
      <c r="J88" s="43">
        <v>1.8184987822439951</v>
      </c>
      <c r="K88" s="25">
        <v>35</v>
      </c>
      <c r="L88" s="25">
        <v>142.39405064604466</v>
      </c>
      <c r="M88" s="25">
        <v>21.459992018290979</v>
      </c>
      <c r="N88" s="25">
        <v>40.328254271725797</v>
      </c>
      <c r="O88" s="25">
        <v>7.5169647908511941</v>
      </c>
      <c r="P88" s="25">
        <v>15.614747181787349</v>
      </c>
      <c r="Q88" s="25">
        <v>17.196542299087248</v>
      </c>
      <c r="R88" s="25">
        <v>3.216178278170132</v>
      </c>
      <c r="S88" s="25">
        <v>6.739425966428751</v>
      </c>
      <c r="T88" s="25">
        <v>7.240938054488363</v>
      </c>
      <c r="U88" s="25">
        <v>0</v>
      </c>
      <c r="V88" s="25">
        <v>0</v>
      </c>
      <c r="W88" s="25">
        <v>1224.3214386098959</v>
      </c>
      <c r="X88" s="25">
        <v>0</v>
      </c>
      <c r="Y88" s="25">
        <v>481.34691880743662</v>
      </c>
      <c r="Z88" s="25">
        <v>0</v>
      </c>
      <c r="AA88" s="25">
        <v>173.95</v>
      </c>
      <c r="AB88" s="25">
        <v>2.98</v>
      </c>
      <c r="AC88" s="25">
        <v>304.41691880743667</v>
      </c>
      <c r="AD88" s="25">
        <v>200.27354901097345</v>
      </c>
      <c r="AE88" s="25">
        <v>-16.143742655453483</v>
      </c>
      <c r="AF88" s="25">
        <v>16.562256008303368</v>
      </c>
      <c r="AG88" s="25">
        <v>33.985690479076389</v>
      </c>
      <c r="AH88" s="25">
        <v>0</v>
      </c>
      <c r="AI88" s="25">
        <v>101.46076875</v>
      </c>
      <c r="AJ88" s="25">
        <v>0</v>
      </c>
      <c r="AK88" s="25">
        <v>45.051111379047228</v>
      </c>
      <c r="AL88" s="25">
        <v>0</v>
      </c>
      <c r="AM88" s="25">
        <v>19.357465049999988</v>
      </c>
      <c r="AN88" s="25">
        <v>0.65789230702272294</v>
      </c>
      <c r="AO88" s="25">
        <v>281.07336979646317</v>
      </c>
      <c r="AP88" s="25">
        <v>0</v>
      </c>
      <c r="AQ88" s="25">
        <v>0</v>
      </c>
      <c r="AR88" s="25">
        <v>0</v>
      </c>
      <c r="AS88" s="25">
        <v>0</v>
      </c>
      <c r="AT88" s="25">
        <v>0</v>
      </c>
      <c r="AU88" s="25">
        <v>450.27495049254765</v>
      </c>
      <c r="AV88" s="25">
        <v>96.971294505606778</v>
      </c>
      <c r="AW88" s="25">
        <v>96.971294505606778</v>
      </c>
      <c r="AX88" s="25">
        <v>0</v>
      </c>
      <c r="AY88" s="25">
        <v>0</v>
      </c>
      <c r="AZ88" s="25">
        <v>279.24120929594199</v>
      </c>
      <c r="BA88" s="25">
        <v>77.861174682099417</v>
      </c>
      <c r="BB88" s="25">
        <v>83.90834775576775</v>
      </c>
      <c r="BC88" s="25">
        <v>117.47168685807483</v>
      </c>
      <c r="BD88" s="25">
        <v>0</v>
      </c>
      <c r="BE88" s="25">
        <v>74.062446690998826</v>
      </c>
      <c r="BF88" s="25">
        <v>25.463958129254358</v>
      </c>
      <c r="BG88" s="25">
        <v>1.4901660226239124</v>
      </c>
      <c r="BH88" s="25">
        <v>47.108322539120557</v>
      </c>
      <c r="BI88" s="25">
        <v>0</v>
      </c>
      <c r="BJ88" s="25">
        <v>450.27495049254765</v>
      </c>
      <c r="BK88" s="25">
        <v>650.54849950352104</v>
      </c>
      <c r="BL88" s="25">
        <v>1.6790511601604117</v>
      </c>
      <c r="BM88" s="25">
        <v>1.8184987822439951</v>
      </c>
    </row>
    <row r="89" spans="1:65" x14ac:dyDescent="0.35">
      <c r="A89" s="25" t="s">
        <v>10694</v>
      </c>
      <c r="B89" s="25" t="s">
        <v>10756</v>
      </c>
      <c r="C89" s="25" t="s">
        <v>9780</v>
      </c>
      <c r="D89" s="25" t="s">
        <v>9780</v>
      </c>
      <c r="E89" s="25" t="s">
        <v>10198</v>
      </c>
      <c r="F89" s="25">
        <f>F80</f>
        <v>1134874</v>
      </c>
      <c r="G89" s="25">
        <f>G80</f>
        <v>0.89712171535257745</v>
      </c>
      <c r="H89" s="25">
        <f>(H80*N80+H88*N88)/(N80+N88)</f>
        <v>160</v>
      </c>
      <c r="I89" s="25">
        <f>(I80*N80+I88*N88)/(N80+N88)</f>
        <v>317.00964921938805</v>
      </c>
      <c r="J89" s="42">
        <f>(J80*N80+J88*N88)/(N80+N88)</f>
        <v>0.9980007364634137</v>
      </c>
      <c r="K89" s="25">
        <f>K80</f>
        <v>35</v>
      </c>
      <c r="L89" s="25">
        <f t="shared" ref="L89:W89" si="7">L80+L88</f>
        <v>788.87909171469016</v>
      </c>
      <c r="M89" s="25">
        <f t="shared" si="7"/>
        <v>86.500805653688204</v>
      </c>
      <c r="N89" s="25">
        <f t="shared" si="7"/>
        <v>443.22855468629086</v>
      </c>
      <c r="O89" s="25">
        <f t="shared" si="7"/>
        <v>82.615364836473816</v>
      </c>
      <c r="P89" s="25">
        <f t="shared" si="7"/>
        <v>171.6142181246783</v>
      </c>
      <c r="Q89" s="25">
        <f t="shared" si="7"/>
        <v>188.99897172513866</v>
      </c>
      <c r="R89" s="25">
        <f t="shared" si="7"/>
        <v>35.34747723623169</v>
      </c>
      <c r="S89" s="25">
        <f t="shared" si="7"/>
        <v>74.069807494983465</v>
      </c>
      <c r="T89" s="25">
        <f t="shared" si="7"/>
        <v>79.581686993923512</v>
      </c>
      <c r="U89" s="25">
        <f t="shared" si="7"/>
        <v>0</v>
      </c>
      <c r="V89" s="25">
        <f t="shared" si="7"/>
        <v>48926.439721022951</v>
      </c>
      <c r="W89" s="25">
        <f t="shared" si="7"/>
        <v>1224.3214386098959</v>
      </c>
      <c r="X89" s="25">
        <f>(X80*N80+X88*N88)/(N80+N88)</f>
        <v>0</v>
      </c>
      <c r="Y89" s="25">
        <f>(Y80*N80+Y88*N88)/(N80+N88)</f>
        <v>481.81136375149686</v>
      </c>
      <c r="Z89" s="25">
        <f>(Z80*N80+Z88*N88)/(N80+N88)</f>
        <v>0</v>
      </c>
      <c r="AA89" s="25">
        <f>(AA80*N80+AA88*N88)/(N80+N88)</f>
        <v>173.19551961779453</v>
      </c>
      <c r="AB89" s="25">
        <f>(AB80*N80+AB88*N88)/(N80+N88)</f>
        <v>4.4707805142373065</v>
      </c>
      <c r="AC89" s="25">
        <f>(AC80*N80+AC88*N88)/(N80+N88)</f>
        <v>304.14506361946502</v>
      </c>
      <c r="AD89" s="25">
        <f>(AD80*N80+AD88*N88)/(N80+N88)</f>
        <v>164.80171453210878</v>
      </c>
      <c r="AE89" s="25">
        <f>(AE80*N80+AE88*N88)/(N80+N88)</f>
        <v>11.345605773577486</v>
      </c>
      <c r="AF89" s="25">
        <f>(AF80*N80+AF88*N88)/(N80+N88)</f>
        <v>1.5069581247738497</v>
      </c>
      <c r="AG89" s="25">
        <f>(AG80*N80+AG88*N88)/(N80+N88)</f>
        <v>3.092272717425522</v>
      </c>
      <c r="AH89" s="25">
        <f>(AH80*N80+AH88*N88)/(N80+N88)</f>
        <v>23.267872788342167</v>
      </c>
      <c r="AI89" s="25">
        <f>(AI80*N80+AI88*N88)/(N80+N88)</f>
        <v>101.46076874999999</v>
      </c>
      <c r="AJ89" s="25">
        <f>(AJ80*N80+AJ88*N88)/(N80+N88)</f>
        <v>0.67168372249027108</v>
      </c>
      <c r="AK89" s="25">
        <f>(AK80*N80+AK88*N88)/(N80+N88)</f>
        <v>4.0990876054995535</v>
      </c>
      <c r="AL89" s="25">
        <f>(AL80*N80+AL88*N88)/(N80+N88)</f>
        <v>0</v>
      </c>
      <c r="AM89" s="25">
        <f>(AM80*N80+AM88*N88)/(N80+N88)</f>
        <v>19.357465049999995</v>
      </c>
      <c r="AN89" s="25">
        <f>(AN80*N80+AN88*N88)/(N80+N88)</f>
        <v>0.5418419575476453</v>
      </c>
      <c r="AO89" s="25">
        <f>(AO80*N80+AO88*N88)/(N80+N88)</f>
        <v>317.00964921938805</v>
      </c>
      <c r="AP89" s="25">
        <f>(AP80*N80+AP88*N88)/(N80+N88)</f>
        <v>36.082357206634306</v>
      </c>
      <c r="AQ89" s="25">
        <f>(AQ80*N80+AQ88*N88)/(N80+N88)</f>
        <v>12.814484418292141</v>
      </c>
      <c r="AR89" s="25">
        <f>(AR80*N80+AR88*N88)/(N80+N88)</f>
        <v>0</v>
      </c>
      <c r="AS89" s="25">
        <f>(AS80*N80+AS88*N88)/(N80+N88)</f>
        <v>0</v>
      </c>
      <c r="AT89" s="25">
        <f>(AT80*N80+AT88*N88)/(N80+N88)</f>
        <v>23.267872788342167</v>
      </c>
      <c r="AU89" s="25">
        <f>(AU80*N80+AU88*N88)/(N80+N88)</f>
        <v>251.68549318148359</v>
      </c>
      <c r="AV89" s="25">
        <f>(AV80*N80+AV88*N88)/(N80+N88)</f>
        <v>52.824259138420345</v>
      </c>
      <c r="AW89" s="25">
        <f>(AW80*N80+AW88*N88)/(N80+N88)</f>
        <v>52.824259138420345</v>
      </c>
      <c r="AX89" s="25">
        <f>(AX80*N80+AX88*N88)/(N80+N88)</f>
        <v>0</v>
      </c>
      <c r="AY89" s="25">
        <f>(AY80*N80+AY88*N88)/(N80+N88)</f>
        <v>0</v>
      </c>
      <c r="AZ89" s="25">
        <f>(AZ80*N80+AZ88*N88)/(N80+N88)</f>
        <v>133.08895133385832</v>
      </c>
      <c r="BA89" s="25">
        <f>(BA80*N80+BA88*N88)/(N80+N88)</f>
        <v>77.861174682099403</v>
      </c>
      <c r="BB89" s="25">
        <f>(BB80*N80+BB88*N88)/(N80+N88)</f>
        <v>23.011573604899549</v>
      </c>
      <c r="BC89" s="25">
        <f>(BC80*N80+BC88*N88)/(N80+N88)</f>
        <v>32.216203046859363</v>
      </c>
      <c r="BD89" s="25">
        <f>(BD80*N80+BD88*N88)/(N80+N88)</f>
        <v>0</v>
      </c>
      <c r="BE89" s="25">
        <f>(BE80*N80+BE88*N88)/(N80+N88)</f>
        <v>65.772282709204916</v>
      </c>
      <c r="BF89" s="25">
        <f>(BF80*N80+BF88*N88)/(N80+N88)</f>
        <v>22.555128661958246</v>
      </c>
      <c r="BG89" s="25">
        <f>(BG80*N80+BG88*N88)/(N80+N88)</f>
        <v>1.4901660226239124</v>
      </c>
      <c r="BH89" s="25">
        <f>(BH80*N80+BH88*N88)/(N80+N88)</f>
        <v>41.726988024622756</v>
      </c>
      <c r="BI89" s="25">
        <f>(BI80*N80+BI88*N88)/(N80+N88)</f>
        <v>0</v>
      </c>
      <c r="BJ89" s="25">
        <f>(BJ80*N80+BJ88*N88)/(N80+N88)</f>
        <v>287.76785038811789</v>
      </c>
      <c r="BK89" s="25">
        <f>(BK80*N80+BK88*N88)/(N80+N88)</f>
        <v>452.56956492022664</v>
      </c>
      <c r="BL89" s="25">
        <f>(BL80*N80+BL88*N88)/(N80+N88)</f>
        <v>1.0304518782408438</v>
      </c>
      <c r="BM89" s="25">
        <f>(BM80*N80+BM88*N88)/(N80+N88)</f>
        <v>0.9980007364634137</v>
      </c>
    </row>
    <row r="90" spans="1:65" x14ac:dyDescent="0.35">
      <c r="A90" s="25" t="s">
        <v>10703</v>
      </c>
      <c r="B90" s="25" t="s">
        <v>10654</v>
      </c>
      <c r="C90" s="25" t="s">
        <v>10655</v>
      </c>
      <c r="D90" s="25" t="s">
        <v>10506</v>
      </c>
      <c r="E90" s="25" t="s">
        <v>10773</v>
      </c>
      <c r="F90" s="25">
        <v>1134874</v>
      </c>
      <c r="G90" s="25">
        <v>0.89712171535257745</v>
      </c>
      <c r="H90" s="25">
        <v>160</v>
      </c>
      <c r="I90" s="25">
        <v>339.96415158272913</v>
      </c>
      <c r="J90" s="42">
        <v>0.9629754986730843</v>
      </c>
      <c r="K90" s="25">
        <v>35</v>
      </c>
      <c r="L90" s="25">
        <v>549.37727704805866</v>
      </c>
      <c r="M90" s="25">
        <v>79.424245766297375</v>
      </c>
      <c r="N90" s="25">
        <v>402.90030041456504</v>
      </c>
      <c r="O90" s="25">
        <v>75.098400045622625</v>
      </c>
      <c r="P90" s="25">
        <v>155.99947094289095</v>
      </c>
      <c r="Q90" s="25">
        <v>171.80242942605142</v>
      </c>
      <c r="R90" s="25">
        <v>32.131298958061556</v>
      </c>
      <c r="S90" s="25">
        <v>67.33038152855471</v>
      </c>
      <c r="T90" s="25">
        <v>72.340748939435144</v>
      </c>
      <c r="U90" s="25">
        <v>0</v>
      </c>
      <c r="V90" s="25">
        <v>48926.439721022951</v>
      </c>
      <c r="W90" s="25">
        <v>0</v>
      </c>
      <c r="X90" s="25">
        <v>0</v>
      </c>
      <c r="Y90" s="25">
        <v>481.85785230903832</v>
      </c>
      <c r="Z90" s="25">
        <v>0</v>
      </c>
      <c r="AA90" s="25">
        <v>173.12</v>
      </c>
      <c r="AB90" s="25">
        <v>4.62</v>
      </c>
      <c r="AC90" s="25">
        <v>304.11785230903831</v>
      </c>
      <c r="AD90" s="25">
        <v>141.89370072630919</v>
      </c>
      <c r="AE90" s="25">
        <v>14.097148604569009</v>
      </c>
      <c r="AF90" s="25">
        <v>0</v>
      </c>
      <c r="AG90" s="25">
        <v>0</v>
      </c>
      <c r="AH90" s="25">
        <v>25.596867552567744</v>
      </c>
      <c r="AI90" s="25">
        <v>101.46076875</v>
      </c>
      <c r="AJ90" s="25">
        <v>0.73891581917248972</v>
      </c>
      <c r="AK90" s="25">
        <v>0</v>
      </c>
      <c r="AL90" s="25">
        <v>0</v>
      </c>
      <c r="AM90" s="25">
        <v>0</v>
      </c>
      <c r="AN90" s="25">
        <v>0.46657471650865051</v>
      </c>
      <c r="AO90" s="25">
        <v>339.96415158272913</v>
      </c>
      <c r="AP90" s="25">
        <v>39.694016157136751</v>
      </c>
      <c r="AQ90" s="25">
        <v>14.097148604569009</v>
      </c>
      <c r="AR90" s="25">
        <v>0</v>
      </c>
      <c r="AS90" s="25">
        <v>0</v>
      </c>
      <c r="AT90" s="25">
        <v>25.596867552567744</v>
      </c>
      <c r="AU90" s="25">
        <v>284.907283826943</v>
      </c>
      <c r="AV90" s="25">
        <v>110.07270767499999</v>
      </c>
      <c r="AW90" s="25">
        <v>110.07270767499999</v>
      </c>
      <c r="AX90" s="25">
        <v>0</v>
      </c>
      <c r="AY90" s="25">
        <v>0</v>
      </c>
      <c r="AZ90" s="25">
        <v>110.33606347767314</v>
      </c>
      <c r="BA90" s="25">
        <v>77.861174682099403</v>
      </c>
      <c r="BB90" s="25">
        <v>13.531203664822389</v>
      </c>
      <c r="BC90" s="25">
        <v>18.943685130751344</v>
      </c>
      <c r="BD90" s="25">
        <v>0</v>
      </c>
      <c r="BE90" s="25">
        <v>64.49851267426989</v>
      </c>
      <c r="BF90" s="25">
        <v>22.10819180759508</v>
      </c>
      <c r="BG90" s="25">
        <v>1.4901660226239124</v>
      </c>
      <c r="BH90" s="25">
        <v>40.900154844050896</v>
      </c>
      <c r="BI90" s="25">
        <v>0</v>
      </c>
      <c r="BJ90" s="25">
        <v>324.60129998407973</v>
      </c>
      <c r="BK90" s="25">
        <v>466.49500071038892</v>
      </c>
      <c r="BL90" s="25">
        <v>1.0764811927866591</v>
      </c>
      <c r="BM90" s="25">
        <v>0.9629754986730843</v>
      </c>
    </row>
    <row r="91" spans="1:65" x14ac:dyDescent="0.35">
      <c r="A91" s="25" t="s">
        <v>10703</v>
      </c>
      <c r="B91" s="25" t="s">
        <v>10654</v>
      </c>
      <c r="C91" s="25" t="s">
        <v>10655</v>
      </c>
      <c r="D91" s="25" t="s">
        <v>10507</v>
      </c>
      <c r="E91" s="25" t="s">
        <v>10774</v>
      </c>
      <c r="F91" s="25">
        <v>1134874</v>
      </c>
      <c r="G91" s="25">
        <v>0.89712171535257745</v>
      </c>
      <c r="H91" s="25">
        <v>160</v>
      </c>
      <c r="I91" s="25">
        <v>397.52950922936355</v>
      </c>
      <c r="J91" s="42">
        <v>0.60434025054532026</v>
      </c>
      <c r="K91" s="25">
        <v>35</v>
      </c>
      <c r="L91" s="25">
        <v>549.37727704805866</v>
      </c>
      <c r="M91" s="25">
        <v>79.424245766297375</v>
      </c>
      <c r="N91" s="25">
        <v>402.90030041456504</v>
      </c>
      <c r="O91" s="25">
        <v>75.098400045622625</v>
      </c>
      <c r="P91" s="25">
        <v>155.99947094289095</v>
      </c>
      <c r="Q91" s="25">
        <v>171.80242942605142</v>
      </c>
      <c r="R91" s="25">
        <v>32.131298958061556</v>
      </c>
      <c r="S91" s="25">
        <v>67.33038152855471</v>
      </c>
      <c r="T91" s="25">
        <v>72.340748939435144</v>
      </c>
      <c r="U91" s="25">
        <v>0</v>
      </c>
      <c r="V91" s="25">
        <v>0</v>
      </c>
      <c r="W91" s="25">
        <v>12231.609930255738</v>
      </c>
      <c r="X91" s="25">
        <v>0</v>
      </c>
      <c r="Y91" s="25">
        <v>481.85785230903832</v>
      </c>
      <c r="Z91" s="25">
        <v>0</v>
      </c>
      <c r="AA91" s="25">
        <v>173.12</v>
      </c>
      <c r="AB91" s="25">
        <v>4.62</v>
      </c>
      <c r="AC91" s="25">
        <v>304.11785230903831</v>
      </c>
      <c r="AD91" s="25">
        <v>84.328343079674767</v>
      </c>
      <c r="AE91" s="25">
        <v>-15.844676157055096</v>
      </c>
      <c r="AF91" s="25">
        <v>1.6577969064034253</v>
      </c>
      <c r="AG91" s="25">
        <v>-17.173901850122316</v>
      </c>
      <c r="AH91" s="25">
        <v>0</v>
      </c>
      <c r="AI91" s="25">
        <v>101.46076875</v>
      </c>
      <c r="AJ91" s="25">
        <v>0</v>
      </c>
      <c r="AK91" s="25">
        <v>14.228355430448799</v>
      </c>
      <c r="AL91" s="25">
        <v>0</v>
      </c>
      <c r="AM91" s="25">
        <v>0</v>
      </c>
      <c r="AN91" s="25">
        <v>0.27728836843810811</v>
      </c>
      <c r="AO91" s="25">
        <v>397.52950922936355</v>
      </c>
      <c r="AP91" s="25">
        <v>0</v>
      </c>
      <c r="AQ91" s="25">
        <v>0</v>
      </c>
      <c r="AR91" s="25">
        <v>0</v>
      </c>
      <c r="AS91" s="25">
        <v>0</v>
      </c>
      <c r="AT91" s="25">
        <v>0</v>
      </c>
      <c r="AU91" s="25">
        <v>295.03259243619527</v>
      </c>
      <c r="AV91" s="25">
        <v>110.07270767499999</v>
      </c>
      <c r="AW91" s="25">
        <v>110.07270767499999</v>
      </c>
      <c r="AX91" s="25">
        <v>0</v>
      </c>
      <c r="AY91" s="25">
        <v>0</v>
      </c>
      <c r="AZ91" s="25">
        <v>110.33606347767314</v>
      </c>
      <c r="BA91" s="25">
        <v>77.861174682099403</v>
      </c>
      <c r="BB91" s="25">
        <v>13.531203664822389</v>
      </c>
      <c r="BC91" s="25">
        <v>18.943685130751344</v>
      </c>
      <c r="BD91" s="25">
        <v>0</v>
      </c>
      <c r="BE91" s="25">
        <v>74.623821283522176</v>
      </c>
      <c r="BF91" s="25">
        <v>25.660931670490619</v>
      </c>
      <c r="BG91" s="25">
        <v>1.4901660226239124</v>
      </c>
      <c r="BH91" s="25">
        <v>47.472723590407639</v>
      </c>
      <c r="BI91" s="25">
        <v>0</v>
      </c>
      <c r="BJ91" s="25">
        <v>295.03259243619527</v>
      </c>
      <c r="BK91" s="25">
        <v>379.36093551587004</v>
      </c>
      <c r="BL91" s="25">
        <v>0.78996705186087435</v>
      </c>
      <c r="BM91" s="25">
        <v>0.60434025054532026</v>
      </c>
    </row>
    <row r="92" spans="1:65" x14ac:dyDescent="0.35">
      <c r="A92" s="25" t="s">
        <v>10703</v>
      </c>
      <c r="B92" s="25" t="s">
        <v>10654</v>
      </c>
      <c r="C92" s="25" t="s">
        <v>10655</v>
      </c>
      <c r="D92" s="25" t="s">
        <v>10508</v>
      </c>
      <c r="E92" s="25" t="s">
        <v>10775</v>
      </c>
      <c r="F92" s="25">
        <v>1134874</v>
      </c>
      <c r="G92" s="25">
        <v>0.89712171535257745</v>
      </c>
      <c r="H92" s="25">
        <v>160</v>
      </c>
      <c r="I92" s="25">
        <v>382.01340428564464</v>
      </c>
      <c r="J92" s="42">
        <v>0.66371530514799437</v>
      </c>
      <c r="K92" s="25">
        <v>35</v>
      </c>
      <c r="L92" s="25">
        <v>549.37727704805866</v>
      </c>
      <c r="M92" s="25">
        <v>79.424245766297375</v>
      </c>
      <c r="N92" s="25">
        <v>402.90030041456504</v>
      </c>
      <c r="O92" s="25">
        <v>75.098400045622625</v>
      </c>
      <c r="P92" s="25">
        <v>155.99947094289095</v>
      </c>
      <c r="Q92" s="25">
        <v>171.80242942605142</v>
      </c>
      <c r="R92" s="25">
        <v>32.131298958061556</v>
      </c>
      <c r="S92" s="25">
        <v>67.33038152855471</v>
      </c>
      <c r="T92" s="25">
        <v>72.340748939435144</v>
      </c>
      <c r="U92" s="25">
        <v>0</v>
      </c>
      <c r="V92" s="25">
        <v>0</v>
      </c>
      <c r="W92" s="25">
        <v>0</v>
      </c>
      <c r="X92" s="25">
        <v>12231609.930255737</v>
      </c>
      <c r="Y92" s="25">
        <v>481.85785230903832</v>
      </c>
      <c r="Z92" s="25">
        <v>0</v>
      </c>
      <c r="AA92" s="25">
        <v>173.12</v>
      </c>
      <c r="AB92" s="25">
        <v>4.62</v>
      </c>
      <c r="AC92" s="25">
        <v>304.11785230903831</v>
      </c>
      <c r="AD92" s="25">
        <v>99.844448023393682</v>
      </c>
      <c r="AE92" s="25">
        <v>-15.844676157055096</v>
      </c>
      <c r="AF92" s="25">
        <v>0</v>
      </c>
      <c r="AG92" s="25">
        <v>0</v>
      </c>
      <c r="AH92" s="25">
        <v>0</v>
      </c>
      <c r="AI92" s="25">
        <v>101.46076875</v>
      </c>
      <c r="AJ92" s="25">
        <v>0</v>
      </c>
      <c r="AK92" s="25">
        <v>14.228355430448799</v>
      </c>
      <c r="AL92" s="25">
        <v>0</v>
      </c>
      <c r="AM92" s="25">
        <v>0</v>
      </c>
      <c r="AN92" s="25">
        <v>0.32830840828750102</v>
      </c>
      <c r="AO92" s="25">
        <v>382.01340428564464</v>
      </c>
      <c r="AP92" s="25">
        <v>0</v>
      </c>
      <c r="AQ92" s="25">
        <v>0</v>
      </c>
      <c r="AR92" s="25">
        <v>0</v>
      </c>
      <c r="AS92" s="25">
        <v>0</v>
      </c>
      <c r="AT92" s="25">
        <v>0</v>
      </c>
      <c r="AU92" s="25">
        <v>292.82154748171536</v>
      </c>
      <c r="AV92" s="25">
        <v>110.07270767499999</v>
      </c>
      <c r="AW92" s="25">
        <v>110.07270767499999</v>
      </c>
      <c r="AX92" s="25">
        <v>0</v>
      </c>
      <c r="AY92" s="25">
        <v>0</v>
      </c>
      <c r="AZ92" s="25">
        <v>110.33606347767314</v>
      </c>
      <c r="BA92" s="25">
        <v>77.861174682099403</v>
      </c>
      <c r="BB92" s="25">
        <v>13.531203664822389</v>
      </c>
      <c r="BC92" s="25">
        <v>18.943685130751344</v>
      </c>
      <c r="BD92" s="25">
        <v>0</v>
      </c>
      <c r="BE92" s="25">
        <v>72.412776329042231</v>
      </c>
      <c r="BF92" s="25">
        <v>24.885126423304673</v>
      </c>
      <c r="BG92" s="25">
        <v>1.4901660226239124</v>
      </c>
      <c r="BH92" s="25">
        <v>46.037483883113644</v>
      </c>
      <c r="BI92" s="25">
        <v>0</v>
      </c>
      <c r="BJ92" s="25">
        <v>292.82154748171536</v>
      </c>
      <c r="BK92" s="25">
        <v>392.66599550510904</v>
      </c>
      <c r="BL92" s="25">
        <v>0.8337167360317288</v>
      </c>
      <c r="BM92" s="25">
        <v>0.66371530514799437</v>
      </c>
    </row>
    <row r="93" spans="1:65" x14ac:dyDescent="0.35">
      <c r="A93" s="25" t="s">
        <v>10703</v>
      </c>
      <c r="B93" s="25" t="s">
        <v>10654</v>
      </c>
      <c r="C93" s="25" t="s">
        <v>10655</v>
      </c>
      <c r="D93" s="25" t="s">
        <v>10509</v>
      </c>
      <c r="E93" s="25" t="s">
        <v>10776</v>
      </c>
      <c r="F93" s="25">
        <v>1134874</v>
      </c>
      <c r="G93" s="25">
        <v>0.89712171535257745</v>
      </c>
      <c r="H93" s="25">
        <v>160</v>
      </c>
      <c r="I93" s="25">
        <v>355.92283901951242</v>
      </c>
      <c r="J93" s="42">
        <v>0.7214542960509891</v>
      </c>
      <c r="K93" s="25">
        <v>35</v>
      </c>
      <c r="L93" s="25">
        <v>342.86853511131426</v>
      </c>
      <c r="M93" s="25">
        <v>66.873078639178573</v>
      </c>
      <c r="N93" s="25">
        <v>402.90030041456504</v>
      </c>
      <c r="O93" s="25">
        <v>56.615550214254661</v>
      </c>
      <c r="P93" s="25">
        <v>162.60048873980804</v>
      </c>
      <c r="Q93" s="25">
        <v>183.68426146050226</v>
      </c>
      <c r="R93" s="25">
        <v>32.131298958061556</v>
      </c>
      <c r="S93" s="25">
        <v>79.212213563005548</v>
      </c>
      <c r="T93" s="25">
        <v>72.340748939435144</v>
      </c>
      <c r="U93" s="25">
        <v>0</v>
      </c>
      <c r="V93" s="25">
        <v>0</v>
      </c>
      <c r="W93" s="25">
        <v>0</v>
      </c>
      <c r="X93" s="25">
        <v>0</v>
      </c>
      <c r="Y93" s="25">
        <v>444.86604509995624</v>
      </c>
      <c r="Z93" s="25">
        <v>0</v>
      </c>
      <c r="AA93" s="25">
        <v>173.12</v>
      </c>
      <c r="AB93" s="25">
        <v>4.62</v>
      </c>
      <c r="AC93" s="25">
        <v>267.12604509995623</v>
      </c>
      <c r="AD93" s="25">
        <v>88.943206080443815</v>
      </c>
      <c r="AE93" s="25">
        <v>-12.517562669556179</v>
      </c>
      <c r="AF93" s="25">
        <v>0</v>
      </c>
      <c r="AG93" s="25">
        <v>0</v>
      </c>
      <c r="AH93" s="25">
        <v>0</v>
      </c>
      <c r="AI93" s="25">
        <v>101.46076875</v>
      </c>
      <c r="AJ93" s="25">
        <v>0</v>
      </c>
      <c r="AK93" s="25">
        <v>0</v>
      </c>
      <c r="AL93" s="25">
        <v>0</v>
      </c>
      <c r="AM93" s="25">
        <v>0</v>
      </c>
      <c r="AN93" s="25">
        <v>0.33296343696909841</v>
      </c>
      <c r="AO93" s="25">
        <v>355.92283901951242</v>
      </c>
      <c r="AP93" s="25">
        <v>0</v>
      </c>
      <c r="AQ93" s="25">
        <v>0</v>
      </c>
      <c r="AR93" s="25">
        <v>0</v>
      </c>
      <c r="AS93" s="25">
        <v>0</v>
      </c>
      <c r="AT93" s="25">
        <v>0</v>
      </c>
      <c r="AU93" s="25">
        <v>269.9649002928042</v>
      </c>
      <c r="AV93" s="25">
        <v>107.12985850000001</v>
      </c>
      <c r="AW93" s="25">
        <v>107.12985850000001</v>
      </c>
      <c r="AX93" s="25">
        <v>0</v>
      </c>
      <c r="AY93" s="25">
        <v>0</v>
      </c>
      <c r="AZ93" s="25">
        <v>96.167711663024775</v>
      </c>
      <c r="BA93" s="25">
        <v>77.861174682099403</v>
      </c>
      <c r="BB93" s="25">
        <v>7.6277237420522344</v>
      </c>
      <c r="BC93" s="25">
        <v>10.678813238873127</v>
      </c>
      <c r="BD93" s="25">
        <v>0</v>
      </c>
      <c r="BE93" s="25">
        <v>66.66733012977943</v>
      </c>
      <c r="BF93" s="25">
        <v>22.869180388475623</v>
      </c>
      <c r="BG93" s="25">
        <v>1.4901660226239124</v>
      </c>
      <c r="BH93" s="25">
        <v>42.3079837186799</v>
      </c>
      <c r="BI93" s="25">
        <v>0</v>
      </c>
      <c r="BJ93" s="25">
        <v>269.9649002928042</v>
      </c>
      <c r="BK93" s="25">
        <v>358.90810637324802</v>
      </c>
      <c r="BL93" s="25">
        <v>0.96127676796624695</v>
      </c>
      <c r="BM93" s="25">
        <v>0.7214542960509891</v>
      </c>
    </row>
    <row r="94" spans="1:65" x14ac:dyDescent="0.35">
      <c r="A94" s="25" t="s">
        <v>10703</v>
      </c>
      <c r="B94" s="25" t="s">
        <v>10654</v>
      </c>
      <c r="C94" s="25" t="s">
        <v>10655</v>
      </c>
      <c r="D94" s="25" t="s">
        <v>10510</v>
      </c>
      <c r="E94" s="25" t="s">
        <v>10777</v>
      </c>
      <c r="F94" s="25">
        <v>1134874</v>
      </c>
      <c r="G94" s="25">
        <v>0.89712171535257745</v>
      </c>
      <c r="H94" s="25">
        <v>160</v>
      </c>
      <c r="I94" s="25">
        <v>442.08841373391152</v>
      </c>
      <c r="J94" s="42">
        <v>0.44532711989812729</v>
      </c>
      <c r="K94" s="25">
        <v>35</v>
      </c>
      <c r="L94" s="25">
        <v>587.5492595398905</v>
      </c>
      <c r="M94" s="25">
        <v>78.517617235140719</v>
      </c>
      <c r="N94" s="25">
        <v>402.90030041456504</v>
      </c>
      <c r="O94" s="25">
        <v>90.288950072152986</v>
      </c>
      <c r="P94" s="25">
        <v>140.94258309102315</v>
      </c>
      <c r="Q94" s="25">
        <v>171.66876725138886</v>
      </c>
      <c r="R94" s="25">
        <v>32.131298958061556</v>
      </c>
      <c r="S94" s="25">
        <v>0</v>
      </c>
      <c r="T94" s="25">
        <v>139.53746829332735</v>
      </c>
      <c r="U94" s="25">
        <v>0</v>
      </c>
      <c r="V94" s="25">
        <v>0</v>
      </c>
      <c r="W94" s="25">
        <v>0</v>
      </c>
      <c r="X94" s="25">
        <v>0</v>
      </c>
      <c r="Y94" s="25">
        <v>520.07140488126242</v>
      </c>
      <c r="Z94" s="25">
        <v>0</v>
      </c>
      <c r="AA94" s="25">
        <v>173.12</v>
      </c>
      <c r="AB94" s="25">
        <v>4.62</v>
      </c>
      <c r="AC94" s="25">
        <v>342.33140488126247</v>
      </c>
      <c r="AD94" s="25">
        <v>77.982991147350901</v>
      </c>
      <c r="AE94" s="25">
        <v>-23.477777602649017</v>
      </c>
      <c r="AF94" s="25">
        <v>0</v>
      </c>
      <c r="AG94" s="25">
        <v>0</v>
      </c>
      <c r="AH94" s="25">
        <v>0</v>
      </c>
      <c r="AI94" s="25">
        <v>101.46076875</v>
      </c>
      <c r="AJ94" s="25">
        <v>0</v>
      </c>
      <c r="AK94" s="25">
        <v>0</v>
      </c>
      <c r="AL94" s="25">
        <v>0</v>
      </c>
      <c r="AM94" s="25">
        <v>0</v>
      </c>
      <c r="AN94" s="25">
        <v>0.22779969945906445</v>
      </c>
      <c r="AO94" s="25">
        <v>442.08841373391152</v>
      </c>
      <c r="AP94" s="25">
        <v>0</v>
      </c>
      <c r="AQ94" s="25">
        <v>0</v>
      </c>
      <c r="AR94" s="25">
        <v>0</v>
      </c>
      <c r="AS94" s="25">
        <v>0</v>
      </c>
      <c r="AT94" s="25">
        <v>0</v>
      </c>
      <c r="AU94" s="25">
        <v>296.22237376236615</v>
      </c>
      <c r="AV94" s="25">
        <v>116.78533159999998</v>
      </c>
      <c r="AW94" s="25">
        <v>116.78533159999998</v>
      </c>
      <c r="AX94" s="25">
        <v>0</v>
      </c>
      <c r="AY94" s="25">
        <v>0</v>
      </c>
      <c r="AZ94" s="25">
        <v>100.49111763578487</v>
      </c>
      <c r="BA94" s="25">
        <v>77.861174682099403</v>
      </c>
      <c r="BB94" s="25">
        <v>9.4291428973689477</v>
      </c>
      <c r="BC94" s="25">
        <v>13.200800056316526</v>
      </c>
      <c r="BD94" s="25">
        <v>0</v>
      </c>
      <c r="BE94" s="25">
        <v>78.945924526581308</v>
      </c>
      <c r="BF94" s="25">
        <v>27.177459124195579</v>
      </c>
      <c r="BG94" s="25">
        <v>1.4901660226239124</v>
      </c>
      <c r="BH94" s="25">
        <v>50.278299379761812</v>
      </c>
      <c r="BI94" s="25">
        <v>0</v>
      </c>
      <c r="BJ94" s="25">
        <v>296.22237376236615</v>
      </c>
      <c r="BK94" s="25">
        <v>374.20536490971705</v>
      </c>
      <c r="BL94" s="25">
        <v>0.57509757276502338</v>
      </c>
      <c r="BM94" s="25">
        <v>0.44532711989812729</v>
      </c>
    </row>
    <row r="95" spans="1:65" x14ac:dyDescent="0.35">
      <c r="A95" s="25" t="s">
        <v>10703</v>
      </c>
      <c r="B95" s="25" t="s">
        <v>10654</v>
      </c>
      <c r="C95" s="25" t="s">
        <v>10655</v>
      </c>
      <c r="D95" s="25" t="s">
        <v>10511</v>
      </c>
      <c r="E95" s="25" t="s">
        <v>10778</v>
      </c>
      <c r="F95" s="25">
        <v>1134874</v>
      </c>
      <c r="G95" s="25">
        <v>0.89712171535257745</v>
      </c>
      <c r="H95" s="25">
        <v>160</v>
      </c>
      <c r="I95" s="25">
        <v>510.56701813947552</v>
      </c>
      <c r="J95" s="42">
        <v>0.5413149587332361</v>
      </c>
      <c r="K95" s="25">
        <v>35</v>
      </c>
      <c r="L95" s="25">
        <v>1608.3970242052608</v>
      </c>
      <c r="M95" s="25">
        <v>113.81449710891413</v>
      </c>
      <c r="N95" s="25">
        <v>402.90030041456504</v>
      </c>
      <c r="O95" s="25">
        <v>294.43944032702996</v>
      </c>
      <c r="P95" s="25">
        <v>74.153800291300684</v>
      </c>
      <c r="Q95" s="25">
        <v>34.307059796234327</v>
      </c>
      <c r="R95" s="25">
        <v>34.307059796234327</v>
      </c>
      <c r="S95" s="25">
        <v>0</v>
      </c>
      <c r="T95" s="25">
        <v>0</v>
      </c>
      <c r="U95" s="25">
        <v>255466.55587700193</v>
      </c>
      <c r="V95" s="25">
        <v>0</v>
      </c>
      <c r="W95" s="25">
        <v>0</v>
      </c>
      <c r="X95" s="25">
        <v>0</v>
      </c>
      <c r="Y95" s="25">
        <v>822.28093808605752</v>
      </c>
      <c r="Z95" s="25">
        <v>0</v>
      </c>
      <c r="AA95" s="25">
        <v>173.12</v>
      </c>
      <c r="AB95" s="25">
        <v>4.62</v>
      </c>
      <c r="AC95" s="25">
        <v>644.54093808605751</v>
      </c>
      <c r="AD95" s="25">
        <v>311.713919946582</v>
      </c>
      <c r="AE95" s="25">
        <v>37.291939317402893</v>
      </c>
      <c r="AF95" s="25">
        <v>0</v>
      </c>
      <c r="AG95" s="25">
        <v>0</v>
      </c>
      <c r="AH95" s="25">
        <v>29.754739714240383</v>
      </c>
      <c r="AI95" s="25">
        <v>123.00035822944255</v>
      </c>
      <c r="AJ95" s="25">
        <v>121.66688268549618</v>
      </c>
      <c r="AK95" s="25">
        <v>0</v>
      </c>
      <c r="AL95" s="25">
        <v>0</v>
      </c>
      <c r="AM95" s="25">
        <v>0</v>
      </c>
      <c r="AN95" s="25">
        <v>0.48362160031635215</v>
      </c>
      <c r="AO95" s="25">
        <v>510.56701813947552</v>
      </c>
      <c r="AP95" s="25">
        <v>67.046679031643279</v>
      </c>
      <c r="AQ95" s="25">
        <v>37.291939317402893</v>
      </c>
      <c r="AR95" s="25">
        <v>0</v>
      </c>
      <c r="AS95" s="25">
        <v>0</v>
      </c>
      <c r="AT95" s="25">
        <v>29.754739714240383</v>
      </c>
      <c r="AU95" s="25">
        <v>377.1579034625538</v>
      </c>
      <c r="AV95" s="25">
        <v>146.56093899999999</v>
      </c>
      <c r="AW95" s="25">
        <v>146.56093899999999</v>
      </c>
      <c r="AX95" s="25">
        <v>0</v>
      </c>
      <c r="AY95" s="25">
        <v>0</v>
      </c>
      <c r="AZ95" s="25">
        <v>121.3738053375919</v>
      </c>
      <c r="BA95" s="25">
        <v>83.718984207234897</v>
      </c>
      <c r="BB95" s="25">
        <v>15.68950880431542</v>
      </c>
      <c r="BC95" s="25">
        <v>21.965312326041587</v>
      </c>
      <c r="BD95" s="25">
        <v>0</v>
      </c>
      <c r="BE95" s="25">
        <v>109.22315912496188</v>
      </c>
      <c r="BF95" s="25">
        <v>37.761712952720714</v>
      </c>
      <c r="BG95" s="25">
        <v>1.602277209707845</v>
      </c>
      <c r="BH95" s="25">
        <v>69.859168962533317</v>
      </c>
      <c r="BI95" s="25">
        <v>0</v>
      </c>
      <c r="BJ95" s="25">
        <v>444.2045824941971</v>
      </c>
      <c r="BK95" s="25">
        <v>755.91850244077909</v>
      </c>
      <c r="BL95" s="25">
        <v>0.42879753328844467</v>
      </c>
      <c r="BM95" s="25">
        <v>0.5413149587332361</v>
      </c>
    </row>
    <row r="96" spans="1:65" x14ac:dyDescent="0.35">
      <c r="A96" s="25" t="s">
        <v>10703</v>
      </c>
      <c r="B96" s="25" t="s">
        <v>10654</v>
      </c>
      <c r="C96" s="25" t="s">
        <v>10655</v>
      </c>
      <c r="D96" s="25" t="s">
        <v>10512</v>
      </c>
      <c r="E96" s="25" t="s">
        <v>10779</v>
      </c>
      <c r="F96" s="25">
        <v>1134874</v>
      </c>
      <c r="G96" s="25">
        <v>0.89712171535257745</v>
      </c>
      <c r="H96" s="25">
        <v>160</v>
      </c>
      <c r="I96" s="65">
        <v>1367.7665626554049</v>
      </c>
      <c r="J96" s="43">
        <v>-0.32639713354036964</v>
      </c>
      <c r="K96" s="25">
        <v>35</v>
      </c>
      <c r="L96" s="25">
        <v>611.5239178964863</v>
      </c>
      <c r="M96" s="25">
        <v>77.243090432950567</v>
      </c>
      <c r="N96" s="25">
        <v>402.90030041456504</v>
      </c>
      <c r="O96" s="25">
        <v>294.43944032702996</v>
      </c>
      <c r="P96" s="25">
        <v>74.153800291300684</v>
      </c>
      <c r="Q96" s="25">
        <v>34.307059796234327</v>
      </c>
      <c r="R96" s="25">
        <v>34.307059796234327</v>
      </c>
      <c r="S96" s="25">
        <v>0</v>
      </c>
      <c r="T96" s="25">
        <v>0</v>
      </c>
      <c r="U96" s="25">
        <v>255466.55587700193</v>
      </c>
      <c r="V96" s="25">
        <v>0</v>
      </c>
      <c r="W96" s="25">
        <v>0</v>
      </c>
      <c r="X96" s="25">
        <v>0</v>
      </c>
      <c r="Y96" s="25">
        <v>1711.7730846976945</v>
      </c>
      <c r="Z96" s="25">
        <v>0</v>
      </c>
      <c r="AA96" s="25">
        <v>173.12</v>
      </c>
      <c r="AB96" s="25">
        <v>4.62</v>
      </c>
      <c r="AC96" s="25">
        <v>1534.0330846976944</v>
      </c>
      <c r="AD96" s="25">
        <v>344.00652204228959</v>
      </c>
      <c r="AE96" s="25">
        <v>42.357678920966571</v>
      </c>
      <c r="AF96" s="25">
        <v>0</v>
      </c>
      <c r="AG96" s="25">
        <v>0</v>
      </c>
      <c r="AH96" s="25">
        <v>33.591931732788836</v>
      </c>
      <c r="AI96" s="25">
        <v>123.00035822944255</v>
      </c>
      <c r="AJ96" s="25">
        <v>145.05655315909149</v>
      </c>
      <c r="AK96" s="25">
        <v>0</v>
      </c>
      <c r="AL96" s="25">
        <v>0</v>
      </c>
      <c r="AM96" s="25">
        <v>0</v>
      </c>
      <c r="AN96" s="25">
        <v>0.22424974107392315</v>
      </c>
      <c r="AO96" s="25">
        <v>1367.7665626554049</v>
      </c>
      <c r="AP96" s="25">
        <v>75.9496106537554</v>
      </c>
      <c r="AQ96" s="25">
        <v>42.357678920966571</v>
      </c>
      <c r="AR96" s="25">
        <v>0</v>
      </c>
      <c r="AS96" s="25">
        <v>0</v>
      </c>
      <c r="AT96" s="25">
        <v>33.591931732788836</v>
      </c>
      <c r="AU96" s="25">
        <v>502.64186659856102</v>
      </c>
      <c r="AV96" s="25">
        <v>146.56093899999999</v>
      </c>
      <c r="AW96" s="25">
        <v>146.56093899999999</v>
      </c>
      <c r="AX96" s="25">
        <v>0</v>
      </c>
      <c r="AY96" s="25">
        <v>0</v>
      </c>
      <c r="AZ96" s="25">
        <v>121.3738053375919</v>
      </c>
      <c r="BA96" s="25">
        <v>83.718984207234897</v>
      </c>
      <c r="BB96" s="25">
        <v>15.68950880431542</v>
      </c>
      <c r="BC96" s="25">
        <v>21.965312326041587</v>
      </c>
      <c r="BD96" s="25">
        <v>0</v>
      </c>
      <c r="BE96" s="25">
        <v>234.70712226096913</v>
      </c>
      <c r="BF96" s="25">
        <v>81.791173702196943</v>
      </c>
      <c r="BG96" s="25">
        <v>1.602277209707845</v>
      </c>
      <c r="BH96" s="25">
        <v>151.31367134906435</v>
      </c>
      <c r="BI96" s="25">
        <v>0</v>
      </c>
      <c r="BJ96" s="25">
        <v>578.59147725231639</v>
      </c>
      <c r="BK96" s="25">
        <v>922.59799929460598</v>
      </c>
      <c r="BL96" s="25">
        <v>-0.29102050656949535</v>
      </c>
      <c r="BM96" s="25">
        <v>-0.32639713354036964</v>
      </c>
    </row>
    <row r="97" spans="1:65" x14ac:dyDescent="0.35">
      <c r="A97" s="25" t="s">
        <v>10703</v>
      </c>
      <c r="B97" s="25" t="s">
        <v>10654</v>
      </c>
      <c r="C97" s="25" t="s">
        <v>10745</v>
      </c>
      <c r="D97" s="25" t="s">
        <v>9780</v>
      </c>
      <c r="E97" s="25" t="s">
        <v>10780</v>
      </c>
      <c r="F97" s="25">
        <v>1134874</v>
      </c>
      <c r="G97" s="25">
        <v>0.89712171535257745</v>
      </c>
      <c r="H97" s="25">
        <v>160</v>
      </c>
      <c r="I97" s="40">
        <v>339.96415158272913</v>
      </c>
      <c r="J97" s="43">
        <v>0.9629754986730843</v>
      </c>
      <c r="K97" s="25">
        <v>35</v>
      </c>
      <c r="L97" s="25">
        <v>549.37727704805866</v>
      </c>
      <c r="M97" s="25">
        <v>79.424245766297375</v>
      </c>
      <c r="N97" s="25">
        <v>402.90030041456504</v>
      </c>
      <c r="O97" s="25">
        <v>75.098400045622625</v>
      </c>
      <c r="P97" s="25">
        <v>155.99947094289095</v>
      </c>
      <c r="Q97" s="25">
        <v>171.80242942605142</v>
      </c>
      <c r="R97" s="25">
        <v>32.131298958061556</v>
      </c>
      <c r="S97" s="25">
        <v>67.33038152855471</v>
      </c>
      <c r="T97" s="25">
        <v>72.340748939435144</v>
      </c>
      <c r="U97" s="25">
        <v>0</v>
      </c>
      <c r="V97" s="25">
        <v>48926.439721022951</v>
      </c>
      <c r="W97" s="25">
        <v>0</v>
      </c>
      <c r="X97" s="25">
        <v>0</v>
      </c>
      <c r="Y97" s="25">
        <v>481.85785230903832</v>
      </c>
      <c r="Z97" s="25">
        <v>0</v>
      </c>
      <c r="AA97" s="25">
        <v>173.12</v>
      </c>
      <c r="AB97" s="25">
        <v>4.62</v>
      </c>
      <c r="AC97" s="25">
        <v>304.11785230903831</v>
      </c>
      <c r="AD97" s="25">
        <v>141.89370072630919</v>
      </c>
      <c r="AE97" s="25">
        <v>14.097148604569009</v>
      </c>
      <c r="AF97" s="25">
        <v>0</v>
      </c>
      <c r="AG97" s="25">
        <v>0</v>
      </c>
      <c r="AH97" s="25">
        <v>25.596867552567744</v>
      </c>
      <c r="AI97" s="25">
        <v>101.46076875</v>
      </c>
      <c r="AJ97" s="25">
        <v>0.73891581917248972</v>
      </c>
      <c r="AK97" s="25">
        <v>0</v>
      </c>
      <c r="AL97" s="25">
        <v>0</v>
      </c>
      <c r="AM97" s="25">
        <v>0</v>
      </c>
      <c r="AN97" s="25">
        <v>0.46657471650865051</v>
      </c>
      <c r="AO97" s="25">
        <v>339.96415158272913</v>
      </c>
      <c r="AP97" s="25">
        <v>39.694016157136751</v>
      </c>
      <c r="AQ97" s="25">
        <v>14.097148604569009</v>
      </c>
      <c r="AR97" s="25">
        <v>0</v>
      </c>
      <c r="AS97" s="25">
        <v>0</v>
      </c>
      <c r="AT97" s="25">
        <v>25.596867552567744</v>
      </c>
      <c r="AU97" s="25">
        <v>284.907283826943</v>
      </c>
      <c r="AV97" s="25">
        <v>110.07270767499999</v>
      </c>
      <c r="AW97" s="25">
        <v>110.07270767499999</v>
      </c>
      <c r="AX97" s="25">
        <v>0</v>
      </c>
      <c r="AY97" s="25">
        <v>0</v>
      </c>
      <c r="AZ97" s="25">
        <v>110.33606347767314</v>
      </c>
      <c r="BA97" s="25">
        <v>77.861174682099403</v>
      </c>
      <c r="BB97" s="25">
        <v>13.531203664822389</v>
      </c>
      <c r="BC97" s="25">
        <v>18.943685130751344</v>
      </c>
      <c r="BD97" s="25">
        <v>0</v>
      </c>
      <c r="BE97" s="25">
        <v>64.49851267426989</v>
      </c>
      <c r="BF97" s="25">
        <v>22.10819180759508</v>
      </c>
      <c r="BG97" s="25">
        <v>1.4901660226239124</v>
      </c>
      <c r="BH97" s="25">
        <v>40.900154844050896</v>
      </c>
      <c r="BI97" s="25">
        <v>0</v>
      </c>
      <c r="BJ97" s="25">
        <v>324.60129998407973</v>
      </c>
      <c r="BK97" s="25">
        <v>466.49500071038892</v>
      </c>
      <c r="BL97" s="25">
        <v>1.0764811927866591</v>
      </c>
      <c r="BM97" s="25">
        <v>0.9629754986730843</v>
      </c>
    </row>
    <row r="98" spans="1:65" x14ac:dyDescent="0.35">
      <c r="A98" s="25" t="s">
        <v>10703</v>
      </c>
      <c r="B98" s="25" t="s">
        <v>10654</v>
      </c>
      <c r="C98" s="25" t="s">
        <v>10657</v>
      </c>
      <c r="D98" s="25" t="s">
        <v>10506</v>
      </c>
      <c r="E98" s="25" t="s">
        <v>10781</v>
      </c>
      <c r="F98" s="25">
        <v>113596</v>
      </c>
      <c r="G98" s="25">
        <v>0.89711435912995197</v>
      </c>
      <c r="H98" s="25">
        <v>160</v>
      </c>
      <c r="I98" s="25">
        <v>339.52871350286438</v>
      </c>
      <c r="J98" s="42">
        <v>1.3950454218311208</v>
      </c>
      <c r="K98" s="25">
        <v>35</v>
      </c>
      <c r="L98" s="25">
        <v>104.37918891243436</v>
      </c>
      <c r="M98" s="25">
        <v>19.895552733988445</v>
      </c>
      <c r="N98" s="25">
        <v>40.328254271725797</v>
      </c>
      <c r="O98" s="25">
        <v>7.5169647908511941</v>
      </c>
      <c r="P98" s="25">
        <v>15.614747181787349</v>
      </c>
      <c r="Q98" s="25">
        <v>17.196542299087248</v>
      </c>
      <c r="R98" s="25">
        <v>3.216178278170132</v>
      </c>
      <c r="S98" s="25">
        <v>6.739425966428751</v>
      </c>
      <c r="T98" s="25">
        <v>7.240938054488363</v>
      </c>
      <c r="U98" s="25">
        <v>0</v>
      </c>
      <c r="V98" s="25">
        <v>4897.2857544395838</v>
      </c>
      <c r="W98" s="25">
        <v>0</v>
      </c>
      <c r="X98" s="25">
        <v>0</v>
      </c>
      <c r="Y98" s="25">
        <v>481.34691880743662</v>
      </c>
      <c r="Z98" s="25">
        <v>0</v>
      </c>
      <c r="AA98" s="25">
        <v>173.95</v>
      </c>
      <c r="AB98" s="25">
        <v>2.98</v>
      </c>
      <c r="AC98" s="25">
        <v>304.41691880743667</v>
      </c>
      <c r="AD98" s="25">
        <v>141.81820530457225</v>
      </c>
      <c r="AE98" s="25">
        <v>14.363230714975094</v>
      </c>
      <c r="AF98" s="25">
        <v>0</v>
      </c>
      <c r="AG98" s="25">
        <v>0</v>
      </c>
      <c r="AH98" s="25">
        <v>25.994205839597186</v>
      </c>
      <c r="AI98" s="25">
        <v>101.46076875</v>
      </c>
      <c r="AJ98" s="25">
        <v>0</v>
      </c>
      <c r="AK98" s="25">
        <v>0</v>
      </c>
      <c r="AL98" s="25">
        <v>0</v>
      </c>
      <c r="AM98" s="25">
        <v>0</v>
      </c>
      <c r="AN98" s="25">
        <v>0.46586834220696322</v>
      </c>
      <c r="AO98" s="25">
        <v>339.52871350286438</v>
      </c>
      <c r="AP98" s="25">
        <v>40.357436554572281</v>
      </c>
      <c r="AQ98" s="25">
        <v>14.363230714975094</v>
      </c>
      <c r="AR98" s="25">
        <v>0</v>
      </c>
      <c r="AS98" s="25">
        <v>0</v>
      </c>
      <c r="AT98" s="25">
        <v>25.994205839597186</v>
      </c>
      <c r="AU98" s="25">
        <v>430.89925430067325</v>
      </c>
      <c r="AV98" s="25">
        <v>109.06770132499999</v>
      </c>
      <c r="AW98" s="25">
        <v>109.06770132499999</v>
      </c>
      <c r="AX98" s="25">
        <v>0</v>
      </c>
      <c r="AY98" s="25">
        <v>0</v>
      </c>
      <c r="AZ98" s="25">
        <v>257.50038573201618</v>
      </c>
      <c r="BA98" s="25">
        <v>77.861174682099417</v>
      </c>
      <c r="BB98" s="25">
        <v>74.849671270798652</v>
      </c>
      <c r="BC98" s="25">
        <v>104.7895397791181</v>
      </c>
      <c r="BD98" s="25">
        <v>0</v>
      </c>
      <c r="BE98" s="25">
        <v>64.331167243657092</v>
      </c>
      <c r="BF98" s="25">
        <v>22.049474112643221</v>
      </c>
      <c r="BG98" s="25">
        <v>1.4901660226239124</v>
      </c>
      <c r="BH98" s="25">
        <v>40.791527108389957</v>
      </c>
      <c r="BI98" s="25">
        <v>0</v>
      </c>
      <c r="BJ98" s="25">
        <v>471.25669085524555</v>
      </c>
      <c r="BK98" s="25">
        <v>613.07489615981785</v>
      </c>
      <c r="BL98" s="25">
        <v>1.555951552259158</v>
      </c>
      <c r="BM98" s="25">
        <v>1.3950454218311208</v>
      </c>
    </row>
    <row r="99" spans="1:65" x14ac:dyDescent="0.35">
      <c r="A99" s="25" t="s">
        <v>10703</v>
      </c>
      <c r="B99" s="25" t="s">
        <v>10654</v>
      </c>
      <c r="C99" s="25" t="s">
        <v>10657</v>
      </c>
      <c r="D99" s="25" t="s">
        <v>10507</v>
      </c>
      <c r="E99" s="25" t="s">
        <v>10782</v>
      </c>
      <c r="F99" s="25">
        <v>113596</v>
      </c>
      <c r="G99" s="25">
        <v>0.89711435912995197</v>
      </c>
      <c r="H99" s="25">
        <v>160</v>
      </c>
      <c r="I99" s="25">
        <v>524.98175872477486</v>
      </c>
      <c r="J99" s="42">
        <v>0.52952012454729314</v>
      </c>
      <c r="K99" s="25">
        <v>35</v>
      </c>
      <c r="L99" s="25">
        <v>104.37918891243436</v>
      </c>
      <c r="M99" s="25">
        <v>19.895552733988445</v>
      </c>
      <c r="N99" s="25">
        <v>40.328254271725797</v>
      </c>
      <c r="O99" s="25">
        <v>7.5169647908511941</v>
      </c>
      <c r="P99" s="25">
        <v>15.614747181787349</v>
      </c>
      <c r="Q99" s="25">
        <v>17.196542299087248</v>
      </c>
      <c r="R99" s="25">
        <v>3.216178278170132</v>
      </c>
      <c r="S99" s="25">
        <v>6.739425966428751</v>
      </c>
      <c r="T99" s="25">
        <v>7.240938054488363</v>
      </c>
      <c r="U99" s="25">
        <v>0</v>
      </c>
      <c r="V99" s="25">
        <v>0</v>
      </c>
      <c r="W99" s="25">
        <v>1224.3214386098959</v>
      </c>
      <c r="X99" s="25">
        <v>0</v>
      </c>
      <c r="Y99" s="25">
        <v>481.34691880743662</v>
      </c>
      <c r="Z99" s="25">
        <v>0</v>
      </c>
      <c r="AA99" s="25">
        <v>173.95</v>
      </c>
      <c r="AB99" s="25">
        <v>2.98</v>
      </c>
      <c r="AC99" s="25">
        <v>304.41691880743667</v>
      </c>
      <c r="AD99" s="25">
        <v>-43.63483991733824</v>
      </c>
      <c r="AE99" s="25">
        <v>-16.143742655453483</v>
      </c>
      <c r="AF99" s="25">
        <v>16.562256008303368</v>
      </c>
      <c r="AG99" s="25">
        <v>-171.57623952881386</v>
      </c>
      <c r="AH99" s="25">
        <v>0</v>
      </c>
      <c r="AI99" s="25">
        <v>101.46076875</v>
      </c>
      <c r="AJ99" s="25">
        <v>0</v>
      </c>
      <c r="AK99" s="25">
        <v>26.062117508625668</v>
      </c>
      <c r="AL99" s="25">
        <v>0</v>
      </c>
      <c r="AM99" s="25">
        <v>0</v>
      </c>
      <c r="AN99" s="25">
        <v>-0.14333907618630123</v>
      </c>
      <c r="AO99" s="25">
        <v>524.98175872477486</v>
      </c>
      <c r="AP99" s="25">
        <v>0</v>
      </c>
      <c r="AQ99" s="25">
        <v>0</v>
      </c>
      <c r="AR99" s="25">
        <v>0</v>
      </c>
      <c r="AS99" s="25">
        <v>0</v>
      </c>
      <c r="AT99" s="25">
        <v>0</v>
      </c>
      <c r="AU99" s="25">
        <v>461.04016498977467</v>
      </c>
      <c r="AV99" s="25">
        <v>109.06770132499999</v>
      </c>
      <c r="AW99" s="25">
        <v>109.06770132499999</v>
      </c>
      <c r="AX99" s="25">
        <v>0</v>
      </c>
      <c r="AY99" s="25">
        <v>0</v>
      </c>
      <c r="AZ99" s="25">
        <v>257.50038573201618</v>
      </c>
      <c r="BA99" s="25">
        <v>77.861174682099417</v>
      </c>
      <c r="BB99" s="25">
        <v>74.849671270798652</v>
      </c>
      <c r="BC99" s="25">
        <v>104.7895397791181</v>
      </c>
      <c r="BD99" s="25">
        <v>0</v>
      </c>
      <c r="BE99" s="25">
        <v>94.472077932758495</v>
      </c>
      <c r="BF99" s="25">
        <v>32.625232249170033</v>
      </c>
      <c r="BG99" s="25">
        <v>1.4901660226239124</v>
      </c>
      <c r="BH99" s="25">
        <v>60.356679660964552</v>
      </c>
      <c r="BI99" s="25">
        <v>0</v>
      </c>
      <c r="BJ99" s="25">
        <v>461.04016498977467</v>
      </c>
      <c r="BK99" s="25">
        <v>417.40532507243643</v>
      </c>
      <c r="BL99" s="25">
        <v>0.91318316785423259</v>
      </c>
      <c r="BM99" s="25">
        <v>0.52952012454729314</v>
      </c>
    </row>
    <row r="100" spans="1:65" x14ac:dyDescent="0.35">
      <c r="A100" s="25" t="s">
        <v>10703</v>
      </c>
      <c r="B100" s="25" t="s">
        <v>10654</v>
      </c>
      <c r="C100" s="25" t="s">
        <v>10657</v>
      </c>
      <c r="D100" s="25" t="s">
        <v>10508</v>
      </c>
      <c r="E100" s="25" t="s">
        <v>10783</v>
      </c>
      <c r="F100" s="25">
        <v>113596</v>
      </c>
      <c r="G100" s="25">
        <v>0.89711435912995197</v>
      </c>
      <c r="H100" s="25">
        <v>160</v>
      </c>
      <c r="I100" s="25">
        <v>363.8017544127627</v>
      </c>
      <c r="J100" s="42">
        <v>1.146445592596371</v>
      </c>
      <c r="K100" s="25">
        <v>35</v>
      </c>
      <c r="L100" s="25">
        <v>104.37918891243436</v>
      </c>
      <c r="M100" s="25">
        <v>19.895552733988445</v>
      </c>
      <c r="N100" s="25">
        <v>40.328254271725797</v>
      </c>
      <c r="O100" s="25">
        <v>7.5169647908511941</v>
      </c>
      <c r="P100" s="25">
        <v>15.614747181787349</v>
      </c>
      <c r="Q100" s="25">
        <v>17.196542299087248</v>
      </c>
      <c r="R100" s="25">
        <v>3.216178278170132</v>
      </c>
      <c r="S100" s="25">
        <v>6.739425966428751</v>
      </c>
      <c r="T100" s="25">
        <v>7.240938054488363</v>
      </c>
      <c r="U100" s="25">
        <v>0</v>
      </c>
      <c r="V100" s="25">
        <v>0</v>
      </c>
      <c r="W100" s="25">
        <v>0</v>
      </c>
      <c r="X100" s="25">
        <v>1224321.438609896</v>
      </c>
      <c r="Y100" s="25">
        <v>481.34691880743662</v>
      </c>
      <c r="Z100" s="25">
        <v>0</v>
      </c>
      <c r="AA100" s="25">
        <v>173.95</v>
      </c>
      <c r="AB100" s="25">
        <v>2.98</v>
      </c>
      <c r="AC100" s="25">
        <v>304.41691880743667</v>
      </c>
      <c r="AD100" s="25">
        <v>117.54516439467392</v>
      </c>
      <c r="AE100" s="25">
        <v>-16.143742655453483</v>
      </c>
      <c r="AF100" s="25">
        <v>0</v>
      </c>
      <c r="AG100" s="25">
        <v>0</v>
      </c>
      <c r="AH100" s="25">
        <v>0</v>
      </c>
      <c r="AI100" s="25">
        <v>101.46076875</v>
      </c>
      <c r="AJ100" s="25">
        <v>0</v>
      </c>
      <c r="AK100" s="25">
        <v>32.228138300127462</v>
      </c>
      <c r="AL100" s="25">
        <v>0</v>
      </c>
      <c r="AM100" s="25">
        <v>0</v>
      </c>
      <c r="AN100" s="25">
        <v>0.38613216655355748</v>
      </c>
      <c r="AO100" s="25">
        <v>363.8017544127627</v>
      </c>
      <c r="AP100" s="25">
        <v>0</v>
      </c>
      <c r="AQ100" s="25">
        <v>0</v>
      </c>
      <c r="AR100" s="25">
        <v>0</v>
      </c>
      <c r="AS100" s="25">
        <v>0</v>
      </c>
      <c r="AT100" s="25">
        <v>0</v>
      </c>
      <c r="AU100" s="25">
        <v>438.95067233810192</v>
      </c>
      <c r="AV100" s="25">
        <v>109.06770132499999</v>
      </c>
      <c r="AW100" s="25">
        <v>109.06770132499999</v>
      </c>
      <c r="AX100" s="25">
        <v>0</v>
      </c>
      <c r="AY100" s="25">
        <v>0</v>
      </c>
      <c r="AZ100" s="25">
        <v>257.50038573201618</v>
      </c>
      <c r="BA100" s="25">
        <v>77.861174682099417</v>
      </c>
      <c r="BB100" s="25">
        <v>74.849671270798652</v>
      </c>
      <c r="BC100" s="25">
        <v>104.7895397791181</v>
      </c>
      <c r="BD100" s="25">
        <v>0</v>
      </c>
      <c r="BE100" s="25">
        <v>72.382585281085767</v>
      </c>
      <c r="BF100" s="25">
        <v>24.874533073144509</v>
      </c>
      <c r="BG100" s="25">
        <v>1.4901660226239124</v>
      </c>
      <c r="BH100" s="25">
        <v>46.017886185317337</v>
      </c>
      <c r="BI100" s="25">
        <v>0</v>
      </c>
      <c r="BJ100" s="25">
        <v>438.95067233810192</v>
      </c>
      <c r="BK100" s="25">
        <v>556.49583673277584</v>
      </c>
      <c r="BL100" s="25">
        <v>1.3700911222650161</v>
      </c>
      <c r="BM100" s="25">
        <v>1.146445592596371</v>
      </c>
    </row>
    <row r="101" spans="1:65" x14ac:dyDescent="0.35">
      <c r="A101" s="25" t="s">
        <v>10703</v>
      </c>
      <c r="B101" s="25" t="s">
        <v>10654</v>
      </c>
      <c r="C101" s="25" t="s">
        <v>10657</v>
      </c>
      <c r="D101" s="25" t="s">
        <v>10509</v>
      </c>
      <c r="E101" s="25" t="s">
        <v>10784</v>
      </c>
      <c r="F101" s="25">
        <v>113596</v>
      </c>
      <c r="G101" s="25">
        <v>0.89711435912995197</v>
      </c>
      <c r="H101" s="25">
        <v>160</v>
      </c>
      <c r="I101" s="25">
        <v>355.75855077741807</v>
      </c>
      <c r="J101" s="42">
        <v>0.99052451384913343</v>
      </c>
      <c r="K101" s="25">
        <v>35</v>
      </c>
      <c r="L101" s="25">
        <v>68.532601357604378</v>
      </c>
      <c r="M101" s="25">
        <v>16.613584634767975</v>
      </c>
      <c r="N101" s="25">
        <v>40.328254271725797</v>
      </c>
      <c r="O101" s="25">
        <v>5.6669262902629089</v>
      </c>
      <c r="P101" s="25">
        <v>16.27547521771174</v>
      </c>
      <c r="Q101" s="25">
        <v>18.385852763751142</v>
      </c>
      <c r="R101" s="25">
        <v>3.216178278170132</v>
      </c>
      <c r="S101" s="25">
        <v>7.9287364310926494</v>
      </c>
      <c r="T101" s="25">
        <v>7.240938054488363</v>
      </c>
      <c r="U101" s="25">
        <v>0</v>
      </c>
      <c r="V101" s="25">
        <v>0</v>
      </c>
      <c r="W101" s="25">
        <v>0</v>
      </c>
      <c r="X101" s="25">
        <v>0</v>
      </c>
      <c r="Y101" s="25">
        <v>444.37890097890909</v>
      </c>
      <c r="Z101" s="25">
        <v>0</v>
      </c>
      <c r="AA101" s="25">
        <v>173.95</v>
      </c>
      <c r="AB101" s="25">
        <v>2.98</v>
      </c>
      <c r="AC101" s="25">
        <v>267.44890097890908</v>
      </c>
      <c r="AD101" s="25">
        <v>88.620350201491021</v>
      </c>
      <c r="AE101" s="25">
        <v>-12.840418548508985</v>
      </c>
      <c r="AF101" s="25">
        <v>0</v>
      </c>
      <c r="AG101" s="25">
        <v>0</v>
      </c>
      <c r="AH101" s="25">
        <v>0</v>
      </c>
      <c r="AI101" s="25">
        <v>101.46076875</v>
      </c>
      <c r="AJ101" s="25">
        <v>0</v>
      </c>
      <c r="AK101" s="25">
        <v>0</v>
      </c>
      <c r="AL101" s="25">
        <v>0</v>
      </c>
      <c r="AM101" s="25">
        <v>0</v>
      </c>
      <c r="AN101" s="25">
        <v>0.33135432554452554</v>
      </c>
      <c r="AO101" s="25">
        <v>355.75855077741807</v>
      </c>
      <c r="AP101" s="25">
        <v>0</v>
      </c>
      <c r="AQ101" s="25">
        <v>0</v>
      </c>
      <c r="AR101" s="25">
        <v>0</v>
      </c>
      <c r="AS101" s="25">
        <v>0</v>
      </c>
      <c r="AT101" s="25">
        <v>0</v>
      </c>
      <c r="AU101" s="25">
        <v>366.21611633389239</v>
      </c>
      <c r="AV101" s="25">
        <v>106.15172149999999</v>
      </c>
      <c r="AW101" s="25">
        <v>106.15172149999999</v>
      </c>
      <c r="AX101" s="25">
        <v>0</v>
      </c>
      <c r="AY101" s="25">
        <v>0</v>
      </c>
      <c r="AZ101" s="25">
        <v>193.42047577861138</v>
      </c>
      <c r="BA101" s="25">
        <v>77.861174682099417</v>
      </c>
      <c r="BB101" s="25">
        <v>48.149708790213317</v>
      </c>
      <c r="BC101" s="25">
        <v>67.409592306298634</v>
      </c>
      <c r="BD101" s="25">
        <v>0</v>
      </c>
      <c r="BE101" s="25">
        <v>66.643919055280989</v>
      </c>
      <c r="BF101" s="25">
        <v>22.860965976370906</v>
      </c>
      <c r="BG101" s="25">
        <v>1.4901660226239124</v>
      </c>
      <c r="BH101" s="25">
        <v>42.292787056286173</v>
      </c>
      <c r="BI101" s="25">
        <v>0</v>
      </c>
      <c r="BJ101" s="25">
        <v>366.21611633389239</v>
      </c>
      <c r="BK101" s="25">
        <v>454.83646653538341</v>
      </c>
      <c r="BL101" s="25">
        <v>1.3175883851706813</v>
      </c>
      <c r="BM101" s="25">
        <v>0.99052451384913343</v>
      </c>
    </row>
    <row r="102" spans="1:65" x14ac:dyDescent="0.35">
      <c r="A102" s="25" t="s">
        <v>10703</v>
      </c>
      <c r="B102" s="25" t="s">
        <v>10654</v>
      </c>
      <c r="C102" s="25" t="s">
        <v>10657</v>
      </c>
      <c r="D102" s="25" t="s">
        <v>10510</v>
      </c>
      <c r="E102" s="25" t="s">
        <v>10785</v>
      </c>
      <c r="F102" s="25">
        <v>113596</v>
      </c>
      <c r="G102" s="25">
        <v>0.89711435912995197</v>
      </c>
      <c r="H102" s="25">
        <v>160</v>
      </c>
      <c r="I102" s="25">
        <v>418.43532453006304</v>
      </c>
      <c r="J102" s="42">
        <v>0.7157584190591646</v>
      </c>
      <c r="K102" s="25">
        <v>35</v>
      </c>
      <c r="L102" s="25">
        <v>60.834940085193196</v>
      </c>
      <c r="M102" s="25">
        <v>15.472629044540122</v>
      </c>
      <c r="N102" s="25">
        <v>40.328254271725797</v>
      </c>
      <c r="O102" s="25">
        <v>9.0374609616580734</v>
      </c>
      <c r="P102" s="25">
        <v>14.10762990933512</v>
      </c>
      <c r="Q102" s="25">
        <v>17.183163400732603</v>
      </c>
      <c r="R102" s="25">
        <v>3.216178278170132</v>
      </c>
      <c r="S102" s="25">
        <v>0</v>
      </c>
      <c r="T102" s="25">
        <v>13.966985122562471</v>
      </c>
      <c r="U102" s="25">
        <v>0</v>
      </c>
      <c r="V102" s="25">
        <v>0</v>
      </c>
      <c r="W102" s="25">
        <v>0</v>
      </c>
      <c r="X102" s="25">
        <v>0</v>
      </c>
      <c r="Y102" s="25">
        <v>507.83986027933827</v>
      </c>
      <c r="Z102" s="25">
        <v>0</v>
      </c>
      <c r="AA102" s="25">
        <v>173.95</v>
      </c>
      <c r="AB102" s="25">
        <v>2.98</v>
      </c>
      <c r="AC102" s="25">
        <v>330.90986027933826</v>
      </c>
      <c r="AD102" s="25">
        <v>89.404535749275226</v>
      </c>
      <c r="AE102" s="25">
        <v>-12.056233000724818</v>
      </c>
      <c r="AF102" s="25">
        <v>0</v>
      </c>
      <c r="AG102" s="25">
        <v>0</v>
      </c>
      <c r="AH102" s="25">
        <v>0</v>
      </c>
      <c r="AI102" s="25">
        <v>101.46076875</v>
      </c>
      <c r="AJ102" s="25">
        <v>0</v>
      </c>
      <c r="AK102" s="25">
        <v>0</v>
      </c>
      <c r="AL102" s="25">
        <v>0</v>
      </c>
      <c r="AM102" s="25">
        <v>0</v>
      </c>
      <c r="AN102" s="25">
        <v>0.27017791393041052</v>
      </c>
      <c r="AO102" s="25">
        <v>418.43532453006304</v>
      </c>
      <c r="AP102" s="25">
        <v>0</v>
      </c>
      <c r="AQ102" s="25">
        <v>0</v>
      </c>
      <c r="AR102" s="25">
        <v>0</v>
      </c>
      <c r="AS102" s="25">
        <v>0</v>
      </c>
      <c r="AT102" s="25">
        <v>0</v>
      </c>
      <c r="AU102" s="25">
        <v>376.00393089420947</v>
      </c>
      <c r="AV102" s="25">
        <v>115.71903639999999</v>
      </c>
      <c r="AW102" s="25">
        <v>115.71903639999999</v>
      </c>
      <c r="AX102" s="25">
        <v>0</v>
      </c>
      <c r="AY102" s="25">
        <v>0</v>
      </c>
      <c r="AZ102" s="25">
        <v>184.70953517917658</v>
      </c>
      <c r="BA102" s="25">
        <v>77.861174682099417</v>
      </c>
      <c r="BB102" s="25">
        <v>44.520150207115485</v>
      </c>
      <c r="BC102" s="25">
        <v>62.328210289961675</v>
      </c>
      <c r="BD102" s="25">
        <v>0</v>
      </c>
      <c r="BE102" s="25">
        <v>75.575359315032898</v>
      </c>
      <c r="BF102" s="25">
        <v>25.994804664003155</v>
      </c>
      <c r="BG102" s="25">
        <v>1.4901660226239124</v>
      </c>
      <c r="BH102" s="25">
        <v>48.090388628405833</v>
      </c>
      <c r="BI102" s="25">
        <v>0</v>
      </c>
      <c r="BJ102" s="25">
        <v>376.00393089420947</v>
      </c>
      <c r="BK102" s="25">
        <v>465.4084666434847</v>
      </c>
      <c r="BL102" s="25">
        <v>0.90507610172547892</v>
      </c>
      <c r="BM102" s="25">
        <v>0.7157584190591646</v>
      </c>
    </row>
    <row r="103" spans="1:65" x14ac:dyDescent="0.35">
      <c r="A103" s="25" t="s">
        <v>10703</v>
      </c>
      <c r="B103" s="25" t="s">
        <v>10654</v>
      </c>
      <c r="C103" s="25" t="s">
        <v>10657</v>
      </c>
      <c r="D103" s="25" t="s">
        <v>10511</v>
      </c>
      <c r="E103" s="25" t="s">
        <v>10786</v>
      </c>
      <c r="F103" s="25">
        <v>113596</v>
      </c>
      <c r="G103" s="25">
        <v>0.89711435912995197</v>
      </c>
      <c r="H103" s="25">
        <v>160</v>
      </c>
      <c r="I103" s="25">
        <v>364.62741661363162</v>
      </c>
      <c r="J103" s="42">
        <v>1.8988007207061819</v>
      </c>
      <c r="K103" s="25">
        <v>35</v>
      </c>
      <c r="L103" s="25">
        <v>60.834940085193196</v>
      </c>
      <c r="M103" s="25">
        <v>14.375188878001971</v>
      </c>
      <c r="N103" s="25">
        <v>40.328254271725797</v>
      </c>
      <c r="O103" s="25">
        <v>29.47187829077092</v>
      </c>
      <c r="P103" s="25">
        <v>7.422415198711132</v>
      </c>
      <c r="Q103" s="25">
        <v>3.4339607822437448</v>
      </c>
      <c r="R103" s="25">
        <v>3.4339607822437448</v>
      </c>
      <c r="S103" s="25">
        <v>0</v>
      </c>
      <c r="T103" s="25">
        <v>0</v>
      </c>
      <c r="U103" s="25">
        <v>25570.892383870112</v>
      </c>
      <c r="V103" s="25">
        <v>0</v>
      </c>
      <c r="W103" s="25">
        <v>0</v>
      </c>
      <c r="X103" s="25">
        <v>0</v>
      </c>
      <c r="Y103" s="25">
        <v>795.80063208274464</v>
      </c>
      <c r="Z103" s="25">
        <v>0</v>
      </c>
      <c r="AA103" s="25">
        <v>173.95</v>
      </c>
      <c r="AB103" s="25">
        <v>2.98</v>
      </c>
      <c r="AC103" s="25">
        <v>618.87063208274469</v>
      </c>
      <c r="AD103" s="25">
        <v>431.17321546911302</v>
      </c>
      <c r="AE103" s="25">
        <v>11.621633314090156</v>
      </c>
      <c r="AF103" s="25">
        <v>0</v>
      </c>
      <c r="AG103" s="25">
        <v>0</v>
      </c>
      <c r="AH103" s="25">
        <v>296.55122392558042</v>
      </c>
      <c r="AI103" s="25">
        <v>123.0003582294425</v>
      </c>
      <c r="AJ103" s="25">
        <v>0</v>
      </c>
      <c r="AK103" s="25">
        <v>0</v>
      </c>
      <c r="AL103" s="25">
        <v>0</v>
      </c>
      <c r="AM103" s="25">
        <v>0</v>
      </c>
      <c r="AN103" s="25">
        <v>0.69670976956532005</v>
      </c>
      <c r="AO103" s="25">
        <v>364.62741661363162</v>
      </c>
      <c r="AP103" s="25">
        <v>308.17285723967058</v>
      </c>
      <c r="AQ103" s="25">
        <v>11.621633314090156</v>
      </c>
      <c r="AR103" s="25">
        <v>0</v>
      </c>
      <c r="AS103" s="25">
        <v>0</v>
      </c>
      <c r="AT103" s="25">
        <v>296.55122392558042</v>
      </c>
      <c r="AU103" s="25">
        <v>406.87936082915792</v>
      </c>
      <c r="AV103" s="25">
        <v>145.22278099999997</v>
      </c>
      <c r="AW103" s="25">
        <v>145.22278099999997</v>
      </c>
      <c r="AX103" s="25">
        <v>0</v>
      </c>
      <c r="AY103" s="25">
        <v>0</v>
      </c>
      <c r="AZ103" s="25">
        <v>190.56734470431203</v>
      </c>
      <c r="BA103" s="25">
        <v>83.718984207234882</v>
      </c>
      <c r="BB103" s="25">
        <v>44.520150207115485</v>
      </c>
      <c r="BC103" s="25">
        <v>62.328210289961675</v>
      </c>
      <c r="BD103" s="25">
        <v>0</v>
      </c>
      <c r="BE103" s="25">
        <v>71.089235124845899</v>
      </c>
      <c r="BF103" s="25">
        <v>24.381388742153707</v>
      </c>
      <c r="BG103" s="25">
        <v>1.6022772097078446</v>
      </c>
      <c r="BH103" s="25">
        <v>45.105569172984353</v>
      </c>
      <c r="BI103" s="25">
        <v>0</v>
      </c>
      <c r="BJ103" s="25">
        <v>715.05221806882855</v>
      </c>
      <c r="BK103" s="25">
        <v>1146.2254335379416</v>
      </c>
      <c r="BL103" s="25">
        <v>1.1187391444398467</v>
      </c>
      <c r="BM103" s="25">
        <v>1.8988007207061819</v>
      </c>
    </row>
    <row r="104" spans="1:65" x14ac:dyDescent="0.35">
      <c r="A104" s="25" t="s">
        <v>10703</v>
      </c>
      <c r="B104" s="25" t="s">
        <v>10654</v>
      </c>
      <c r="C104" s="25" t="s">
        <v>10657</v>
      </c>
      <c r="D104" s="25" t="s">
        <v>10512</v>
      </c>
      <c r="E104" s="25" t="s">
        <v>10787</v>
      </c>
      <c r="F104" s="25">
        <v>113596</v>
      </c>
      <c r="G104" s="25">
        <v>0.89711435912995197</v>
      </c>
      <c r="H104" s="25">
        <v>160</v>
      </c>
      <c r="I104" s="40">
        <v>1310.3333864823614</v>
      </c>
      <c r="J104" s="43">
        <v>-1.2133993964465602E-2</v>
      </c>
      <c r="K104" s="25">
        <v>35</v>
      </c>
      <c r="L104" s="25">
        <v>87.169244255339038</v>
      </c>
      <c r="M104" s="25">
        <v>24.031478617020042</v>
      </c>
      <c r="N104" s="25">
        <v>40.328254271725797</v>
      </c>
      <c r="O104" s="25">
        <v>29.47187829077092</v>
      </c>
      <c r="P104" s="25">
        <v>7.422415198711132</v>
      </c>
      <c r="Q104" s="25">
        <v>3.4339607822437448</v>
      </c>
      <c r="R104" s="25">
        <v>3.4339607822437448</v>
      </c>
      <c r="S104" s="25">
        <v>0</v>
      </c>
      <c r="T104" s="25">
        <v>0</v>
      </c>
      <c r="U104" s="25">
        <v>25570.892383870112</v>
      </c>
      <c r="V104" s="25">
        <v>0</v>
      </c>
      <c r="W104" s="25">
        <v>0</v>
      </c>
      <c r="X104" s="25">
        <v>0</v>
      </c>
      <c r="Y104" s="25">
        <v>1699.8512249913801</v>
      </c>
      <c r="Z104" s="25">
        <v>0</v>
      </c>
      <c r="AA104" s="25">
        <v>173.95</v>
      </c>
      <c r="AB104" s="25">
        <v>2.98</v>
      </c>
      <c r="AC104" s="25">
        <v>1522.9212249913801</v>
      </c>
      <c r="AD104" s="25">
        <v>389.5178385090187</v>
      </c>
      <c r="AE104" s="25">
        <v>31.245819214652165</v>
      </c>
      <c r="AF104" s="25">
        <v>0</v>
      </c>
      <c r="AG104" s="25">
        <v>0</v>
      </c>
      <c r="AH104" s="25">
        <v>235.27166106492399</v>
      </c>
      <c r="AI104" s="25">
        <v>123.0003582294425</v>
      </c>
      <c r="AJ104" s="25">
        <v>0</v>
      </c>
      <c r="AK104" s="25">
        <v>0</v>
      </c>
      <c r="AL104" s="25">
        <v>0</v>
      </c>
      <c r="AM104" s="25">
        <v>0</v>
      </c>
      <c r="AN104" s="25">
        <v>0.25577018175134003</v>
      </c>
      <c r="AO104" s="25">
        <v>1310.3333864823614</v>
      </c>
      <c r="AP104" s="25">
        <v>266.51748027957615</v>
      </c>
      <c r="AQ104" s="25">
        <v>31.245819214652165</v>
      </c>
      <c r="AR104" s="25">
        <v>0</v>
      </c>
      <c r="AS104" s="25">
        <v>0</v>
      </c>
      <c r="AT104" s="25">
        <v>235.27166106492399</v>
      </c>
      <c r="AU104" s="25">
        <v>685.98632879977038</v>
      </c>
      <c r="AV104" s="25">
        <v>145.22278099999997</v>
      </c>
      <c r="AW104" s="25">
        <v>145.22278099999997</v>
      </c>
      <c r="AX104" s="25">
        <v>0</v>
      </c>
      <c r="AY104" s="25">
        <v>0</v>
      </c>
      <c r="AZ104" s="25">
        <v>334.91121196863048</v>
      </c>
      <c r="BA104" s="25">
        <v>83.718984207234882</v>
      </c>
      <c r="BB104" s="25">
        <v>104.66342823391484</v>
      </c>
      <c r="BC104" s="25">
        <v>146.52879952748074</v>
      </c>
      <c r="BD104" s="25">
        <v>0</v>
      </c>
      <c r="BE104" s="25">
        <v>205.85233583113992</v>
      </c>
      <c r="BF104" s="25">
        <v>71.666687235590203</v>
      </c>
      <c r="BG104" s="25">
        <v>1.6022772097078446</v>
      </c>
      <c r="BH104" s="25">
        <v>132.58337138584187</v>
      </c>
      <c r="BI104" s="25">
        <v>0</v>
      </c>
      <c r="BJ104" s="25">
        <v>952.50380907934652</v>
      </c>
      <c r="BK104" s="25">
        <v>1342.0216475883653</v>
      </c>
      <c r="BL104" s="25">
        <v>-1.0440183735113902E-2</v>
      </c>
      <c r="BM104" s="25">
        <v>-1.2133993964465602E-2</v>
      </c>
    </row>
    <row r="105" spans="1:65" x14ac:dyDescent="0.35">
      <c r="A105" s="25" t="s">
        <v>10703</v>
      </c>
      <c r="B105" s="25" t="s">
        <v>10654</v>
      </c>
      <c r="C105" s="25" t="s">
        <v>10754</v>
      </c>
      <c r="D105" s="25" t="s">
        <v>9780</v>
      </c>
      <c r="E105" s="25" t="s">
        <v>10788</v>
      </c>
      <c r="F105" s="25">
        <v>113596</v>
      </c>
      <c r="G105" s="25">
        <v>0.89711435912995197</v>
      </c>
      <c r="H105" s="25">
        <v>160</v>
      </c>
      <c r="I105" s="40">
        <v>339.52871350286438</v>
      </c>
      <c r="J105" s="43">
        <v>1.3950454218311208</v>
      </c>
      <c r="K105" s="25">
        <v>35</v>
      </c>
      <c r="L105" s="25">
        <v>104.37918891243436</v>
      </c>
      <c r="M105" s="25">
        <v>19.895552733988445</v>
      </c>
      <c r="N105" s="25">
        <v>40.328254271725797</v>
      </c>
      <c r="O105" s="25">
        <v>7.5169647908511941</v>
      </c>
      <c r="P105" s="25">
        <v>15.614747181787349</v>
      </c>
      <c r="Q105" s="25">
        <v>17.196542299087248</v>
      </c>
      <c r="R105" s="25">
        <v>3.216178278170132</v>
      </c>
      <c r="S105" s="25">
        <v>6.739425966428751</v>
      </c>
      <c r="T105" s="25">
        <v>7.240938054488363</v>
      </c>
      <c r="U105" s="25">
        <v>0</v>
      </c>
      <c r="V105" s="25">
        <v>4897.2857544395838</v>
      </c>
      <c r="W105" s="25">
        <v>0</v>
      </c>
      <c r="X105" s="25">
        <v>0</v>
      </c>
      <c r="Y105" s="25">
        <v>481.34691880743662</v>
      </c>
      <c r="Z105" s="25">
        <v>0</v>
      </c>
      <c r="AA105" s="25">
        <v>173.95</v>
      </c>
      <c r="AB105" s="25">
        <v>2.98</v>
      </c>
      <c r="AC105" s="25">
        <v>304.41691880743667</v>
      </c>
      <c r="AD105" s="25">
        <v>141.81820530457225</v>
      </c>
      <c r="AE105" s="25">
        <v>14.363230714975094</v>
      </c>
      <c r="AF105" s="25">
        <v>0</v>
      </c>
      <c r="AG105" s="25">
        <v>0</v>
      </c>
      <c r="AH105" s="25">
        <v>25.994205839597186</v>
      </c>
      <c r="AI105" s="25">
        <v>101.46076875</v>
      </c>
      <c r="AJ105" s="25">
        <v>0</v>
      </c>
      <c r="AK105" s="25">
        <v>0</v>
      </c>
      <c r="AL105" s="25">
        <v>0</v>
      </c>
      <c r="AM105" s="25">
        <v>0</v>
      </c>
      <c r="AN105" s="25">
        <v>0.46586834220696322</v>
      </c>
      <c r="AO105" s="25">
        <v>339.52871350286438</v>
      </c>
      <c r="AP105" s="25">
        <v>40.357436554572281</v>
      </c>
      <c r="AQ105" s="25">
        <v>14.363230714975094</v>
      </c>
      <c r="AR105" s="25">
        <v>0</v>
      </c>
      <c r="AS105" s="25">
        <v>0</v>
      </c>
      <c r="AT105" s="25">
        <v>25.994205839597186</v>
      </c>
      <c r="AU105" s="25">
        <v>430.89925430067325</v>
      </c>
      <c r="AV105" s="25">
        <v>109.06770132499999</v>
      </c>
      <c r="AW105" s="25">
        <v>109.06770132499999</v>
      </c>
      <c r="AX105" s="25">
        <v>0</v>
      </c>
      <c r="AY105" s="25">
        <v>0</v>
      </c>
      <c r="AZ105" s="25">
        <v>257.50038573201618</v>
      </c>
      <c r="BA105" s="25">
        <v>77.861174682099417</v>
      </c>
      <c r="BB105" s="25">
        <v>74.849671270798652</v>
      </c>
      <c r="BC105" s="25">
        <v>104.7895397791181</v>
      </c>
      <c r="BD105" s="25">
        <v>0</v>
      </c>
      <c r="BE105" s="25">
        <v>64.331167243657092</v>
      </c>
      <c r="BF105" s="25">
        <v>22.049474112643221</v>
      </c>
      <c r="BG105" s="25">
        <v>1.4901660226239124</v>
      </c>
      <c r="BH105" s="25">
        <v>40.791527108389957</v>
      </c>
      <c r="BI105" s="25">
        <v>0</v>
      </c>
      <c r="BJ105" s="25">
        <v>471.25669085524555</v>
      </c>
      <c r="BK105" s="25">
        <v>613.07489615981785</v>
      </c>
      <c r="BL105" s="25">
        <v>1.555951552259158</v>
      </c>
      <c r="BM105" s="25">
        <v>1.3950454218311208</v>
      </c>
    </row>
    <row r="106" spans="1:65" x14ac:dyDescent="0.35">
      <c r="A106" s="25" t="s">
        <v>10703</v>
      </c>
      <c r="B106" s="25" t="s">
        <v>10756</v>
      </c>
      <c r="C106" s="25" t="s">
        <v>9780</v>
      </c>
      <c r="D106" s="25" t="s">
        <v>9780</v>
      </c>
      <c r="E106" s="25" t="s">
        <v>10199</v>
      </c>
      <c r="F106" s="25">
        <f>F97</f>
        <v>1134874</v>
      </c>
      <c r="G106" s="25">
        <f>G97</f>
        <v>0.89712171535257745</v>
      </c>
      <c r="H106" s="25">
        <f>(H97*N97+H105*N105)/(N97+N105)</f>
        <v>160</v>
      </c>
      <c r="I106" s="25">
        <f>(I97*N97+I105*N105)/(N97+N105)</f>
        <v>339.92453216421757</v>
      </c>
      <c r="J106" s="42">
        <f>(J97*N97+J105*N105)/(N97+N105)</f>
        <v>1.0022884570555042</v>
      </c>
      <c r="K106" s="25">
        <f>K97</f>
        <v>35</v>
      </c>
      <c r="L106" s="25">
        <f t="shared" ref="L106:W106" si="8">L97+L105</f>
        <v>653.75646596049296</v>
      </c>
      <c r="M106" s="25">
        <f t="shared" si="8"/>
        <v>99.319798500285827</v>
      </c>
      <c r="N106" s="25">
        <f t="shared" si="8"/>
        <v>443.22855468629086</v>
      </c>
      <c r="O106" s="25">
        <f t="shared" si="8"/>
        <v>82.615364836473816</v>
      </c>
      <c r="P106" s="25">
        <f t="shared" si="8"/>
        <v>171.6142181246783</v>
      </c>
      <c r="Q106" s="25">
        <f t="shared" si="8"/>
        <v>188.99897172513866</v>
      </c>
      <c r="R106" s="25">
        <f t="shared" si="8"/>
        <v>35.34747723623169</v>
      </c>
      <c r="S106" s="25">
        <f t="shared" si="8"/>
        <v>74.069807494983465</v>
      </c>
      <c r="T106" s="25">
        <f t="shared" si="8"/>
        <v>79.581686993923512</v>
      </c>
      <c r="U106" s="25">
        <f t="shared" si="8"/>
        <v>0</v>
      </c>
      <c r="V106" s="25">
        <f t="shared" si="8"/>
        <v>53823.725475462532</v>
      </c>
      <c r="W106" s="25">
        <f t="shared" si="8"/>
        <v>0</v>
      </c>
      <c r="X106" s="25">
        <f>(X97*N97+X105*N105)/(N97+N105)</f>
        <v>0</v>
      </c>
      <c r="Y106" s="25">
        <f>(Y97*N97+Y105*N105)/(N97+N105)</f>
        <v>481.81136375149686</v>
      </c>
      <c r="Z106" s="25">
        <f>(Z97*N97+Z105*N105)/(N97+N105)</f>
        <v>0</v>
      </c>
      <c r="AA106" s="25">
        <f>(AA97*N97+AA105*N105)/(N97+N105)</f>
        <v>173.19551961779453</v>
      </c>
      <c r="AB106" s="25">
        <f>(AB97*N97+AB105*N105)/(N97+N105)</f>
        <v>4.4707805142373065</v>
      </c>
      <c r="AC106" s="25">
        <f>(AC97*N97+AC105*N105)/(N97+N105)</f>
        <v>304.14506361946502</v>
      </c>
      <c r="AD106" s="25">
        <f>(AD97*N97+AD105*N105)/(N97+N105)</f>
        <v>141.88683158727929</v>
      </c>
      <c r="AE106" s="25">
        <f>(AE97*N97+AE105*N105)/(N97+N105)</f>
        <v>14.121358748279649</v>
      </c>
      <c r="AF106" s="25">
        <f>(AF97*N97+AF105*N105)/(N97+N105)</f>
        <v>0</v>
      </c>
      <c r="AG106" s="25">
        <f>(AG97*N97+AG105*N105)/(N97+N105)</f>
        <v>0</v>
      </c>
      <c r="AH106" s="25">
        <f>(AH97*N97+AH105*N105)/(N97+N105)</f>
        <v>25.633020366509427</v>
      </c>
      <c r="AI106" s="25">
        <f>(AI97*N97+AI105*N105)/(N97+N105)</f>
        <v>101.46076874999999</v>
      </c>
      <c r="AJ106" s="25">
        <f>(AJ97*N97+AJ105*N105)/(N97+N105)</f>
        <v>0.67168372249027108</v>
      </c>
      <c r="AK106" s="25">
        <f>(AK97*N97+AK105*N105)/(N97+N105)</f>
        <v>0</v>
      </c>
      <c r="AL106" s="25">
        <f>(AL97*N97+AL105*N105)/(N97+N105)</f>
        <v>0</v>
      </c>
      <c r="AM106" s="25">
        <f>(AM97*N97+AM105*N105)/(N97+N105)</f>
        <v>0</v>
      </c>
      <c r="AN106" s="25">
        <f>(AN97*N97+AN105*N105)/(N97+N105)</f>
        <v>0.46651044528300789</v>
      </c>
      <c r="AO106" s="25">
        <f>(AO97*N97+AO105*N105)/(N97+N105)</f>
        <v>339.92453216421757</v>
      </c>
      <c r="AP106" s="25">
        <f>(AP97*N97+AP105*N105)/(N97+N105)</f>
        <v>39.754379114789074</v>
      </c>
      <c r="AQ106" s="25">
        <f>(AQ97*N97+AQ105*N105)/(N97+N105)</f>
        <v>14.121358748279649</v>
      </c>
      <c r="AR106" s="25">
        <f>(AR97*N97+AR105*N105)/(N97+N105)</f>
        <v>0</v>
      </c>
      <c r="AS106" s="25">
        <f>(AS97*N97+AS105*N105)/(N97+N105)</f>
        <v>0</v>
      </c>
      <c r="AT106" s="25">
        <f>(AT97*N97+AT105*N105)/(N97+N105)</f>
        <v>25.633020366509427</v>
      </c>
      <c r="AU106" s="25">
        <f>(AU97*N97+AU105*N105)/(N97+N105)</f>
        <v>298.19072697302374</v>
      </c>
      <c r="AV106" s="25">
        <f>(AV97*N97+AV105*N105)/(N97+N105)</f>
        <v>109.9812646684541</v>
      </c>
      <c r="AW106" s="25">
        <f>(AW97*N97+AW105*N105)/(N97+N105)</f>
        <v>109.9812646684541</v>
      </c>
      <c r="AX106" s="25">
        <f>(AX97*N97+AX105*N105)/(N97+N105)</f>
        <v>0</v>
      </c>
      <c r="AY106" s="25">
        <f>(AY97*N97+AY105*N105)/(N97+N105)</f>
        <v>0</v>
      </c>
      <c r="AZ106" s="25">
        <f>(AZ97*N97+AZ105*N105)/(N97+N105)</f>
        <v>123.72617597121486</v>
      </c>
      <c r="BA106" s="25">
        <f>(BA97*N97+BA105*N105)/(N97+N105)</f>
        <v>77.861174682099403</v>
      </c>
      <c r="BB106" s="25">
        <f>(BB97*N97+BB105*N105)/(N97+N105)</f>
        <v>19.1104172037981</v>
      </c>
      <c r="BC106" s="25">
        <f>(BC97*N97+BC105*N105)/(N97+N105)</f>
        <v>26.75458408531734</v>
      </c>
      <c r="BD106" s="25">
        <f>(BD97*N97+BD105*N105)/(N97+N105)</f>
        <v>0</v>
      </c>
      <c r="BE106" s="25">
        <f>(BE97*N97+BE105*N105)/(N97+N105)</f>
        <v>64.483286333354783</v>
      </c>
      <c r="BF106" s="25">
        <f>(BF97*N97+BF105*N105)/(N97+N105)</f>
        <v>22.102849231835393</v>
      </c>
      <c r="BG106" s="25">
        <f>(BG97*N97+BG105*N105)/(N97+N105)</f>
        <v>1.4901660226239124</v>
      </c>
      <c r="BH106" s="25">
        <f>(BH97*N97+BH105*N105)/(N97+N105)</f>
        <v>40.890271078895474</v>
      </c>
      <c r="BI106" s="25">
        <f>(BI97*N97+BI105*N105)/(N97+N105)</f>
        <v>0</v>
      </c>
      <c r="BJ106" s="25">
        <f>(BJ97*N97+BJ105*N105)/(N97+N105)</f>
        <v>337.94510608781275</v>
      </c>
      <c r="BK106" s="25">
        <f>(BK97*N97+BK105*N105)/(N97+N105)</f>
        <v>479.83193767509209</v>
      </c>
      <c r="BL106" s="25">
        <f>(BL97*N97+BL105*N105)/(N97+N105)</f>
        <v>1.1201069979567446</v>
      </c>
      <c r="BM106" s="25">
        <f>(BM97*N97+BM105*N105)/(N97+N105)</f>
        <v>1.0022884570555042</v>
      </c>
    </row>
    <row r="107" spans="1:65" x14ac:dyDescent="0.35">
      <c r="A107" s="25" t="s">
        <v>10683</v>
      </c>
      <c r="B107" s="25" t="s">
        <v>10504</v>
      </c>
      <c r="C107" s="25" t="s">
        <v>10660</v>
      </c>
      <c r="D107" s="25" t="s">
        <v>10506</v>
      </c>
      <c r="E107" s="25" t="s">
        <v>10789</v>
      </c>
      <c r="F107" s="25">
        <v>1134611</v>
      </c>
      <c r="G107" s="25">
        <v>0.89712625302283622</v>
      </c>
      <c r="H107" s="25">
        <v>160</v>
      </c>
      <c r="I107" s="25">
        <v>340.0649055894088</v>
      </c>
      <c r="J107" s="42">
        <v>0.80663201293323883</v>
      </c>
      <c r="K107" s="25">
        <v>35</v>
      </c>
      <c r="L107" s="25">
        <v>646.37228072000005</v>
      </c>
      <c r="M107" s="25">
        <v>65.032436771067296</v>
      </c>
      <c r="N107" s="25">
        <v>402.80896818294815</v>
      </c>
      <c r="O107" s="25">
        <v>75.081376219976519</v>
      </c>
      <c r="P107" s="25">
        <v>155.96410790196592</v>
      </c>
      <c r="Q107" s="25">
        <v>171.76348406100564</v>
      </c>
      <c r="R107" s="25">
        <v>32.124015212590109</v>
      </c>
      <c r="S107" s="25">
        <v>67.315118611167208</v>
      </c>
      <c r="T107" s="25">
        <v>72.324350237248339</v>
      </c>
      <c r="U107" s="25">
        <v>0</v>
      </c>
      <c r="V107" s="25">
        <v>48915.348736677217</v>
      </c>
      <c r="W107" s="25">
        <v>0</v>
      </c>
      <c r="X107" s="25">
        <v>0</v>
      </c>
      <c r="Y107" s="25">
        <v>481.95807364156963</v>
      </c>
      <c r="Z107" s="25">
        <v>0</v>
      </c>
      <c r="AA107" s="25">
        <v>173.22</v>
      </c>
      <c r="AB107" s="25">
        <v>4.62</v>
      </c>
      <c r="AC107" s="25">
        <v>304.11807364156965</v>
      </c>
      <c r="AD107" s="25">
        <v>141.89316805216083</v>
      </c>
      <c r="AE107" s="25">
        <v>14.097345526080964</v>
      </c>
      <c r="AF107" s="25">
        <v>0</v>
      </c>
      <c r="AG107" s="25">
        <v>0</v>
      </c>
      <c r="AH107" s="25">
        <v>25.602671343497537</v>
      </c>
      <c r="AI107" s="25">
        <v>101.46076874999997</v>
      </c>
      <c r="AJ107" s="25">
        <v>0.73238243258237268</v>
      </c>
      <c r="AK107" s="25">
        <v>0</v>
      </c>
      <c r="AL107" s="25">
        <v>0</v>
      </c>
      <c r="AM107" s="25">
        <v>0</v>
      </c>
      <c r="AN107" s="25">
        <v>0.46657262540533723</v>
      </c>
      <c r="AO107" s="25">
        <v>340.0649055894088</v>
      </c>
      <c r="AP107" s="25">
        <v>39.700016869578505</v>
      </c>
      <c r="AQ107" s="25">
        <v>14.097345526080964</v>
      </c>
      <c r="AR107" s="25">
        <v>0</v>
      </c>
      <c r="AS107" s="25">
        <v>0</v>
      </c>
      <c r="AT107" s="25">
        <v>25.602671343497537</v>
      </c>
      <c r="AU107" s="25">
        <v>231.83212804336696</v>
      </c>
      <c r="AV107" s="25">
        <v>48.408644594818085</v>
      </c>
      <c r="AW107" s="25">
        <v>48.408644594818085</v>
      </c>
      <c r="AX107" s="25">
        <v>0</v>
      </c>
      <c r="AY107" s="25">
        <v>0</v>
      </c>
      <c r="AZ107" s="25">
        <v>118.46744643779827</v>
      </c>
      <c r="BA107" s="25">
        <v>77.861174682099431</v>
      </c>
      <c r="BB107" s="25">
        <v>16.919279898207851</v>
      </c>
      <c r="BC107" s="25">
        <v>23.686991857490991</v>
      </c>
      <c r="BD107" s="25">
        <v>0</v>
      </c>
      <c r="BE107" s="25">
        <v>64.956037010750606</v>
      </c>
      <c r="BF107" s="25">
        <v>22.268726662500594</v>
      </c>
      <c r="BG107" s="25">
        <v>1.4901660226239126</v>
      </c>
      <c r="BH107" s="25">
        <v>41.197144325626091</v>
      </c>
      <c r="BI107" s="25">
        <v>0</v>
      </c>
      <c r="BJ107" s="25">
        <v>271.53214491294545</v>
      </c>
      <c r="BK107" s="25">
        <v>413.42531296510629</v>
      </c>
      <c r="BL107" s="25">
        <v>0.90197611749583895</v>
      </c>
      <c r="BM107" s="25">
        <v>0.80663201293323883</v>
      </c>
    </row>
    <row r="108" spans="1:65" x14ac:dyDescent="0.35">
      <c r="A108" s="25" t="s">
        <v>10683</v>
      </c>
      <c r="B108" s="25" t="s">
        <v>10504</v>
      </c>
      <c r="C108" s="25" t="s">
        <v>10660</v>
      </c>
      <c r="D108" s="25" t="s">
        <v>10507</v>
      </c>
      <c r="E108" s="25" t="s">
        <v>10790</v>
      </c>
      <c r="F108" s="25">
        <v>1134611</v>
      </c>
      <c r="G108" s="25">
        <v>0.89712625302283622</v>
      </c>
      <c r="H108" s="25">
        <v>160</v>
      </c>
      <c r="I108" s="25">
        <v>397.63024387659664</v>
      </c>
      <c r="J108" s="42">
        <v>0.47071012235214366</v>
      </c>
      <c r="K108" s="25">
        <v>35</v>
      </c>
      <c r="L108" s="25">
        <v>646.37228072000005</v>
      </c>
      <c r="M108" s="25">
        <v>65.032436771067296</v>
      </c>
      <c r="N108" s="25">
        <v>402.80896818294815</v>
      </c>
      <c r="O108" s="25">
        <v>75.081376219976519</v>
      </c>
      <c r="P108" s="25">
        <v>155.96410790196592</v>
      </c>
      <c r="Q108" s="25">
        <v>171.76348406100564</v>
      </c>
      <c r="R108" s="25">
        <v>32.124015212590109</v>
      </c>
      <c r="S108" s="25">
        <v>67.315118611167208</v>
      </c>
      <c r="T108" s="25">
        <v>72.324350237248339</v>
      </c>
      <c r="U108" s="25">
        <v>0</v>
      </c>
      <c r="V108" s="25">
        <v>0</v>
      </c>
      <c r="W108" s="25">
        <v>12228.837184169304</v>
      </c>
      <c r="X108" s="25">
        <v>0</v>
      </c>
      <c r="Y108" s="25">
        <v>481.95807364156963</v>
      </c>
      <c r="Z108" s="25">
        <v>0</v>
      </c>
      <c r="AA108" s="25">
        <v>173.22</v>
      </c>
      <c r="AB108" s="25">
        <v>4.62</v>
      </c>
      <c r="AC108" s="25">
        <v>304.11807364156965</v>
      </c>
      <c r="AD108" s="25">
        <v>84.327829764972989</v>
      </c>
      <c r="AE108" s="25">
        <v>-15.844897489586433</v>
      </c>
      <c r="AF108" s="25">
        <v>1.6581727925007792</v>
      </c>
      <c r="AG108" s="25">
        <v>-17.17779583189888</v>
      </c>
      <c r="AH108" s="25">
        <v>0</v>
      </c>
      <c r="AI108" s="25">
        <v>101.46076874999997</v>
      </c>
      <c r="AJ108" s="25">
        <v>0</v>
      </c>
      <c r="AK108" s="25">
        <v>14.231581543957551</v>
      </c>
      <c r="AL108" s="25">
        <v>0</v>
      </c>
      <c r="AM108" s="25">
        <v>0</v>
      </c>
      <c r="AN108" s="25">
        <v>0.27728647875219964</v>
      </c>
      <c r="AO108" s="25">
        <v>397.63024387659664</v>
      </c>
      <c r="AP108" s="25">
        <v>0</v>
      </c>
      <c r="AQ108" s="25">
        <v>0</v>
      </c>
      <c r="AR108" s="25">
        <v>0</v>
      </c>
      <c r="AS108" s="25">
        <v>0</v>
      </c>
      <c r="AT108" s="25">
        <v>0</v>
      </c>
      <c r="AU108" s="25">
        <v>241.95882462266221</v>
      </c>
      <c r="AV108" s="25">
        <v>48.408644594818085</v>
      </c>
      <c r="AW108" s="25">
        <v>48.408644594818085</v>
      </c>
      <c r="AX108" s="25">
        <v>0</v>
      </c>
      <c r="AY108" s="25">
        <v>0</v>
      </c>
      <c r="AZ108" s="25">
        <v>118.46744643779827</v>
      </c>
      <c r="BA108" s="25">
        <v>77.861174682099431</v>
      </c>
      <c r="BB108" s="25">
        <v>16.919279898207851</v>
      </c>
      <c r="BC108" s="25">
        <v>23.686991857490991</v>
      </c>
      <c r="BD108" s="25">
        <v>0</v>
      </c>
      <c r="BE108" s="25">
        <v>75.082733590045848</v>
      </c>
      <c r="BF108" s="25">
        <v>25.821953532428747</v>
      </c>
      <c r="BG108" s="25">
        <v>1.4901660226239126</v>
      </c>
      <c r="BH108" s="25">
        <v>47.77061403499318</v>
      </c>
      <c r="BI108" s="25">
        <v>0</v>
      </c>
      <c r="BJ108" s="25">
        <v>241.95882462266221</v>
      </c>
      <c r="BK108" s="25">
        <v>326.28665438763517</v>
      </c>
      <c r="BL108" s="25">
        <v>0.61544708114474123</v>
      </c>
      <c r="BM108" s="25">
        <v>0.47071012235214366</v>
      </c>
    </row>
    <row r="109" spans="1:65" x14ac:dyDescent="0.35">
      <c r="A109" s="25" t="s">
        <v>10683</v>
      </c>
      <c r="B109" s="25" t="s">
        <v>10504</v>
      </c>
      <c r="C109" s="25" t="s">
        <v>10660</v>
      </c>
      <c r="D109" s="25" t="s">
        <v>10508</v>
      </c>
      <c r="E109" s="25" t="s">
        <v>10791</v>
      </c>
      <c r="F109" s="25">
        <v>1134611</v>
      </c>
      <c r="G109" s="25">
        <v>0.89712625302283622</v>
      </c>
      <c r="H109" s="25">
        <v>160</v>
      </c>
      <c r="I109" s="25">
        <v>382.11062083719855</v>
      </c>
      <c r="J109" s="42">
        <v>0.52465607227328059</v>
      </c>
      <c r="K109" s="25">
        <v>35</v>
      </c>
      <c r="L109" s="25">
        <v>646.37228072000005</v>
      </c>
      <c r="M109" s="25">
        <v>65.032436771067296</v>
      </c>
      <c r="N109" s="25">
        <v>402.80896818294815</v>
      </c>
      <c r="O109" s="25">
        <v>75.081376219976519</v>
      </c>
      <c r="P109" s="25">
        <v>155.96410790196592</v>
      </c>
      <c r="Q109" s="25">
        <v>171.76348406100564</v>
      </c>
      <c r="R109" s="25">
        <v>32.124015212590109</v>
      </c>
      <c r="S109" s="25">
        <v>67.315118611167208</v>
      </c>
      <c r="T109" s="25">
        <v>72.324350237248339</v>
      </c>
      <c r="U109" s="25">
        <v>0</v>
      </c>
      <c r="V109" s="25">
        <v>0</v>
      </c>
      <c r="W109" s="25">
        <v>0</v>
      </c>
      <c r="X109" s="25">
        <v>12228837.184169304</v>
      </c>
      <c r="Y109" s="25">
        <v>481.95807364156963</v>
      </c>
      <c r="Z109" s="25">
        <v>0</v>
      </c>
      <c r="AA109" s="25">
        <v>173.22</v>
      </c>
      <c r="AB109" s="25">
        <v>4.62</v>
      </c>
      <c r="AC109" s="25">
        <v>304.11807364156965</v>
      </c>
      <c r="AD109" s="25">
        <v>99.847452804371073</v>
      </c>
      <c r="AE109" s="25">
        <v>-15.844897489586433</v>
      </c>
      <c r="AF109" s="25">
        <v>0</v>
      </c>
      <c r="AG109" s="25">
        <v>0</v>
      </c>
      <c r="AH109" s="25">
        <v>0</v>
      </c>
      <c r="AI109" s="25">
        <v>101.46076874999997</v>
      </c>
      <c r="AJ109" s="25">
        <v>0</v>
      </c>
      <c r="AK109" s="25">
        <v>14.231581543957551</v>
      </c>
      <c r="AL109" s="25">
        <v>0</v>
      </c>
      <c r="AM109" s="25">
        <v>0</v>
      </c>
      <c r="AN109" s="25">
        <v>0.32831804966004824</v>
      </c>
      <c r="AO109" s="25">
        <v>382.11062083719855</v>
      </c>
      <c r="AP109" s="25">
        <v>0</v>
      </c>
      <c r="AQ109" s="25">
        <v>0</v>
      </c>
      <c r="AR109" s="25">
        <v>0</v>
      </c>
      <c r="AS109" s="25">
        <v>0</v>
      </c>
      <c r="AT109" s="25">
        <v>0</v>
      </c>
      <c r="AU109" s="25">
        <v>239.74727833954796</v>
      </c>
      <c r="AV109" s="25">
        <v>48.408644594818085</v>
      </c>
      <c r="AW109" s="25">
        <v>48.408644594818085</v>
      </c>
      <c r="AX109" s="25">
        <v>0</v>
      </c>
      <c r="AY109" s="25">
        <v>0</v>
      </c>
      <c r="AZ109" s="25">
        <v>118.46744643779827</v>
      </c>
      <c r="BA109" s="25">
        <v>77.861174682099431</v>
      </c>
      <c r="BB109" s="25">
        <v>16.919279898207851</v>
      </c>
      <c r="BC109" s="25">
        <v>23.686991857490991</v>
      </c>
      <c r="BD109" s="25">
        <v>0</v>
      </c>
      <c r="BE109" s="25">
        <v>72.871187306931617</v>
      </c>
      <c r="BF109" s="25">
        <v>25.045972380458842</v>
      </c>
      <c r="BG109" s="25">
        <v>1.4901660226239126</v>
      </c>
      <c r="BH109" s="25">
        <v>46.335048903848858</v>
      </c>
      <c r="BI109" s="25">
        <v>0</v>
      </c>
      <c r="BJ109" s="25">
        <v>239.74727833954796</v>
      </c>
      <c r="BK109" s="25">
        <v>339.59473114391903</v>
      </c>
      <c r="BL109" s="25">
        <v>0.65920665319822147</v>
      </c>
      <c r="BM109" s="25">
        <v>0.52465607227328059</v>
      </c>
    </row>
    <row r="110" spans="1:65" x14ac:dyDescent="0.35">
      <c r="A110" s="25" t="s">
        <v>10683</v>
      </c>
      <c r="B110" s="25" t="s">
        <v>10504</v>
      </c>
      <c r="C110" s="25" t="s">
        <v>10660</v>
      </c>
      <c r="D110" s="25" t="s">
        <v>10509</v>
      </c>
      <c r="E110" s="25" t="s">
        <v>10792</v>
      </c>
      <c r="F110" s="25">
        <v>1134611</v>
      </c>
      <c r="G110" s="25">
        <v>0.89712625302283622</v>
      </c>
      <c r="H110" s="25">
        <v>160</v>
      </c>
      <c r="I110" s="25">
        <v>356.02331689656876</v>
      </c>
      <c r="J110" s="42">
        <v>0.575695028050901</v>
      </c>
      <c r="K110" s="25">
        <v>35</v>
      </c>
      <c r="L110" s="25">
        <v>442.47743281864803</v>
      </c>
      <c r="M110" s="25">
        <v>51.692163565782927</v>
      </c>
      <c r="N110" s="25">
        <v>402.80896818294815</v>
      </c>
      <c r="O110" s="25">
        <v>56.602716209067871</v>
      </c>
      <c r="P110" s="25">
        <v>162.56362933443327</v>
      </c>
      <c r="Q110" s="25">
        <v>183.64262263944696</v>
      </c>
      <c r="R110" s="25">
        <v>32.124015212590109</v>
      </c>
      <c r="S110" s="25">
        <v>79.194257189608479</v>
      </c>
      <c r="T110" s="25">
        <v>72.324350237248339</v>
      </c>
      <c r="U110" s="25">
        <v>0</v>
      </c>
      <c r="V110" s="25">
        <v>0</v>
      </c>
      <c r="W110" s="25">
        <v>0</v>
      </c>
      <c r="X110" s="25">
        <v>0</v>
      </c>
      <c r="Y110" s="25">
        <v>444.96628403848445</v>
      </c>
      <c r="Z110" s="25">
        <v>0</v>
      </c>
      <c r="AA110" s="25">
        <v>173.22</v>
      </c>
      <c r="AB110" s="25">
        <v>4.62</v>
      </c>
      <c r="AC110" s="25">
        <v>267.12628403848441</v>
      </c>
      <c r="AD110" s="25">
        <v>88.942967141915688</v>
      </c>
      <c r="AE110" s="25">
        <v>-12.517801608084328</v>
      </c>
      <c r="AF110" s="25">
        <v>0</v>
      </c>
      <c r="AG110" s="25">
        <v>0</v>
      </c>
      <c r="AH110" s="25">
        <v>0</v>
      </c>
      <c r="AI110" s="25">
        <v>101.46076874999997</v>
      </c>
      <c r="AJ110" s="25">
        <v>0</v>
      </c>
      <c r="AK110" s="25">
        <v>0</v>
      </c>
      <c r="AL110" s="25">
        <v>0</v>
      </c>
      <c r="AM110" s="25">
        <v>0</v>
      </c>
      <c r="AN110" s="25">
        <v>0.33296224466290941</v>
      </c>
      <c r="AO110" s="25">
        <v>356.02331689656876</v>
      </c>
      <c r="AP110" s="25">
        <v>0</v>
      </c>
      <c r="AQ110" s="25">
        <v>0</v>
      </c>
      <c r="AR110" s="25">
        <v>0</v>
      </c>
      <c r="AS110" s="25">
        <v>0</v>
      </c>
      <c r="AT110" s="25">
        <v>0</v>
      </c>
      <c r="AU110" s="25">
        <v>218.14417030411366</v>
      </c>
      <c r="AV110" s="25">
        <v>46.54089422631489</v>
      </c>
      <c r="AW110" s="25">
        <v>46.54089422631489</v>
      </c>
      <c r="AX110" s="25">
        <v>0</v>
      </c>
      <c r="AY110" s="25">
        <v>0</v>
      </c>
      <c r="AZ110" s="25">
        <v>104.48294328924749</v>
      </c>
      <c r="BA110" s="25">
        <v>77.861174682099431</v>
      </c>
      <c r="BB110" s="25">
        <v>11.09240358631169</v>
      </c>
      <c r="BC110" s="25">
        <v>15.529365020836366</v>
      </c>
      <c r="BD110" s="25">
        <v>0</v>
      </c>
      <c r="BE110" s="25">
        <v>67.120332788551281</v>
      </c>
      <c r="BF110" s="25">
        <v>23.028128689799075</v>
      </c>
      <c r="BG110" s="25">
        <v>1.4901660226239126</v>
      </c>
      <c r="BH110" s="25">
        <v>42.602038076128288</v>
      </c>
      <c r="BI110" s="25">
        <v>0</v>
      </c>
      <c r="BJ110" s="25">
        <v>218.14417030411366</v>
      </c>
      <c r="BK110" s="25">
        <v>307.08713744602937</v>
      </c>
      <c r="BL110" s="25">
        <v>0.76728074193558804</v>
      </c>
      <c r="BM110" s="25">
        <v>0.575695028050901</v>
      </c>
    </row>
    <row r="111" spans="1:65" x14ac:dyDescent="0.35">
      <c r="A111" s="25" t="s">
        <v>10683</v>
      </c>
      <c r="B111" s="25" t="s">
        <v>10504</v>
      </c>
      <c r="C111" s="25" t="s">
        <v>10660</v>
      </c>
      <c r="D111" s="25" t="s">
        <v>10510</v>
      </c>
      <c r="E111" s="25" t="s">
        <v>10793</v>
      </c>
      <c r="F111" s="25">
        <v>1134611</v>
      </c>
      <c r="G111" s="25">
        <v>0.89712625302283622</v>
      </c>
      <c r="H111" s="25">
        <v>160</v>
      </c>
      <c r="I111" s="25">
        <v>442.18841373391149</v>
      </c>
      <c r="J111" s="42">
        <v>0.31942532349479857</v>
      </c>
      <c r="K111" s="25">
        <v>35</v>
      </c>
      <c r="L111" s="25">
        <v>678.64314479252471</v>
      </c>
      <c r="M111" s="25">
        <v>65.927333825821677</v>
      </c>
      <c r="N111" s="25">
        <v>402.80896818294815</v>
      </c>
      <c r="O111" s="25">
        <v>90.268482747378215</v>
      </c>
      <c r="P111" s="25">
        <v>140.91063324975892</v>
      </c>
      <c r="Q111" s="25">
        <v>171.62985218581096</v>
      </c>
      <c r="R111" s="25">
        <v>32.124015212590109</v>
      </c>
      <c r="S111" s="25">
        <v>0</v>
      </c>
      <c r="T111" s="25">
        <v>139.50583697322082</v>
      </c>
      <c r="U111" s="25">
        <v>0</v>
      </c>
      <c r="V111" s="25">
        <v>0</v>
      </c>
      <c r="W111" s="25">
        <v>0</v>
      </c>
      <c r="X111" s="25">
        <v>0</v>
      </c>
      <c r="Y111" s="25">
        <v>520.17140488126245</v>
      </c>
      <c r="Z111" s="25">
        <v>0</v>
      </c>
      <c r="AA111" s="25">
        <v>173.22</v>
      </c>
      <c r="AB111" s="25">
        <v>4.62</v>
      </c>
      <c r="AC111" s="25">
        <v>342.33140488126247</v>
      </c>
      <c r="AD111" s="25">
        <v>77.982991147350958</v>
      </c>
      <c r="AE111" s="25">
        <v>-23.477777602649017</v>
      </c>
      <c r="AF111" s="25">
        <v>0</v>
      </c>
      <c r="AG111" s="25">
        <v>0</v>
      </c>
      <c r="AH111" s="25">
        <v>0</v>
      </c>
      <c r="AI111" s="25">
        <v>101.46076874999997</v>
      </c>
      <c r="AJ111" s="25">
        <v>0</v>
      </c>
      <c r="AK111" s="25">
        <v>0</v>
      </c>
      <c r="AL111" s="25">
        <v>0</v>
      </c>
      <c r="AM111" s="25">
        <v>0</v>
      </c>
      <c r="AN111" s="25">
        <v>0.22779969945906461</v>
      </c>
      <c r="AO111" s="25">
        <v>442.18841373391149</v>
      </c>
      <c r="AP111" s="25">
        <v>0</v>
      </c>
      <c r="AQ111" s="25">
        <v>0</v>
      </c>
      <c r="AR111" s="25">
        <v>0</v>
      </c>
      <c r="AS111" s="25">
        <v>0</v>
      </c>
      <c r="AT111" s="25">
        <v>0</v>
      </c>
      <c r="AU111" s="25">
        <v>240.59459083651799</v>
      </c>
      <c r="AV111" s="25">
        <v>52.982327768409213</v>
      </c>
      <c r="AW111" s="25">
        <v>52.982327768409213</v>
      </c>
      <c r="AX111" s="25">
        <v>0</v>
      </c>
      <c r="AY111" s="25">
        <v>0</v>
      </c>
      <c r="AZ111" s="25">
        <v>108.19395058186454</v>
      </c>
      <c r="BA111" s="25">
        <v>77.861174682099431</v>
      </c>
      <c r="BB111" s="25">
        <v>12.638656624902131</v>
      </c>
      <c r="BC111" s="25">
        <v>17.694119274862981</v>
      </c>
      <c r="BD111" s="25">
        <v>0</v>
      </c>
      <c r="BE111" s="25">
        <v>79.418312486244247</v>
      </c>
      <c r="BF111" s="25">
        <v>27.343209285480818</v>
      </c>
      <c r="BG111" s="25">
        <v>1.4901660226239126</v>
      </c>
      <c r="BH111" s="25">
        <v>50.584937178139512</v>
      </c>
      <c r="BI111" s="25">
        <v>0</v>
      </c>
      <c r="BJ111" s="25">
        <v>240.59459083651799</v>
      </c>
      <c r="BK111" s="25">
        <v>318.57758198386898</v>
      </c>
      <c r="BL111" s="25">
        <v>0.41260069946430328</v>
      </c>
      <c r="BM111" s="25">
        <v>0.31942532349479857</v>
      </c>
    </row>
    <row r="112" spans="1:65" x14ac:dyDescent="0.35">
      <c r="A112" s="25" t="s">
        <v>10683</v>
      </c>
      <c r="B112" s="25" t="s">
        <v>10504</v>
      </c>
      <c r="C112" s="25" t="s">
        <v>10660</v>
      </c>
      <c r="D112" s="25" t="s">
        <v>10511</v>
      </c>
      <c r="E112" s="25" t="s">
        <v>10794</v>
      </c>
      <c r="F112" s="25">
        <v>1134611</v>
      </c>
      <c r="G112" s="25">
        <v>0.89712625302283622</v>
      </c>
      <c r="H112" s="25">
        <v>160</v>
      </c>
      <c r="I112" s="25">
        <v>509.46912071832259</v>
      </c>
      <c r="J112" s="42">
        <v>0.43119752146436191</v>
      </c>
      <c r="K112" s="25">
        <v>35</v>
      </c>
      <c r="L112" s="25">
        <v>1672.6121965229991</v>
      </c>
      <c r="M112" s="25">
        <v>109.08736245725036</v>
      </c>
      <c r="N112" s="25">
        <v>402.80896818294815</v>
      </c>
      <c r="O112" s="25">
        <v>294.3726947546553</v>
      </c>
      <c r="P112" s="25">
        <v>74.136990594071619</v>
      </c>
      <c r="Q112" s="25">
        <v>34.299282834221195</v>
      </c>
      <c r="R112" s="25">
        <v>34.299282834221195</v>
      </c>
      <c r="S112" s="25">
        <v>0</v>
      </c>
      <c r="T112" s="25">
        <v>0</v>
      </c>
      <c r="U112" s="25">
        <v>255408.64494810038</v>
      </c>
      <c r="V112" s="25">
        <v>0</v>
      </c>
      <c r="W112" s="25">
        <v>0</v>
      </c>
      <c r="X112" s="25">
        <v>0</v>
      </c>
      <c r="Y112" s="25">
        <v>822.60340170133713</v>
      </c>
      <c r="Z112" s="25">
        <v>0</v>
      </c>
      <c r="AA112" s="25">
        <v>173.22</v>
      </c>
      <c r="AB112" s="25">
        <v>4.62</v>
      </c>
      <c r="AC112" s="25">
        <v>644.7634017013371</v>
      </c>
      <c r="AD112" s="25">
        <v>313.13428098301455</v>
      </c>
      <c r="AE112" s="25">
        <v>37.514402932682515</v>
      </c>
      <c r="AF112" s="25">
        <v>0</v>
      </c>
      <c r="AG112" s="25">
        <v>0</v>
      </c>
      <c r="AH112" s="25">
        <v>29.930036007530767</v>
      </c>
      <c r="AI112" s="25">
        <v>123.00035822944251</v>
      </c>
      <c r="AJ112" s="25">
        <v>122.68948381335869</v>
      </c>
      <c r="AK112" s="25">
        <v>0</v>
      </c>
      <c r="AL112" s="25">
        <v>0</v>
      </c>
      <c r="AM112" s="25">
        <v>0</v>
      </c>
      <c r="AN112" s="25">
        <v>0.48565765388784032</v>
      </c>
      <c r="AO112" s="25">
        <v>509.46912071832259</v>
      </c>
      <c r="AP112" s="25">
        <v>67.444438940213274</v>
      </c>
      <c r="AQ112" s="25">
        <v>37.514402932682515</v>
      </c>
      <c r="AR112" s="25">
        <v>0</v>
      </c>
      <c r="AS112" s="25">
        <v>0</v>
      </c>
      <c r="AT112" s="25">
        <v>29.930036007530767</v>
      </c>
      <c r="AU112" s="25">
        <v>318.86650389447777</v>
      </c>
      <c r="AV112" s="25">
        <v>82.203700734707127</v>
      </c>
      <c r="AW112" s="25">
        <v>82.203700734707127</v>
      </c>
      <c r="AX112" s="25">
        <v>0</v>
      </c>
      <c r="AY112" s="25">
        <v>0</v>
      </c>
      <c r="AZ112" s="25">
        <v>126.8838787546356</v>
      </c>
      <c r="BA112" s="25">
        <v>83.718984207234897</v>
      </c>
      <c r="BB112" s="25">
        <v>17.985372728083629</v>
      </c>
      <c r="BC112" s="25">
        <v>25.179521819317078</v>
      </c>
      <c r="BD112" s="25">
        <v>0</v>
      </c>
      <c r="BE112" s="25">
        <v>109.77892440513507</v>
      </c>
      <c r="BF112" s="25">
        <v>37.95671831418499</v>
      </c>
      <c r="BG112" s="25">
        <v>1.602277209707845</v>
      </c>
      <c r="BH112" s="25">
        <v>70.21992888124224</v>
      </c>
      <c r="BI112" s="25">
        <v>0</v>
      </c>
      <c r="BJ112" s="25">
        <v>386.31094283469105</v>
      </c>
      <c r="BK112" s="25">
        <v>699.4452238177056</v>
      </c>
      <c r="BL112" s="25">
        <v>0.34071695374876132</v>
      </c>
      <c r="BM112" s="25">
        <v>0.43119752146436191</v>
      </c>
    </row>
    <row r="113" spans="1:65" x14ac:dyDescent="0.35">
      <c r="A113" s="25" t="s">
        <v>10683</v>
      </c>
      <c r="B113" s="25" t="s">
        <v>10504</v>
      </c>
      <c r="C113" s="25" t="s">
        <v>10660</v>
      </c>
      <c r="D113" s="25" t="s">
        <v>10512</v>
      </c>
      <c r="E113" s="25" t="s">
        <v>10795</v>
      </c>
      <c r="F113" s="25">
        <v>1134611</v>
      </c>
      <c r="G113" s="25">
        <v>0.89712625302283622</v>
      </c>
      <c r="H113" s="25">
        <v>160</v>
      </c>
      <c r="I113" s="65">
        <v>1366.663409191701</v>
      </c>
      <c r="J113" s="43">
        <v>-0.36813981328063344</v>
      </c>
      <c r="K113" s="25">
        <v>35</v>
      </c>
      <c r="L113" s="25">
        <v>675.75247986162481</v>
      </c>
      <c r="M113" s="25">
        <v>72.517764513223938</v>
      </c>
      <c r="N113" s="25">
        <v>402.80896818294815</v>
      </c>
      <c r="O113" s="25">
        <v>294.3726947546553</v>
      </c>
      <c r="P113" s="25">
        <v>74.136990594071619</v>
      </c>
      <c r="Q113" s="25">
        <v>34.299282834221195</v>
      </c>
      <c r="R113" s="25">
        <v>34.299282834221195</v>
      </c>
      <c r="S113" s="25">
        <v>0</v>
      </c>
      <c r="T113" s="25">
        <v>0</v>
      </c>
      <c r="U113" s="25">
        <v>255408.64494810038</v>
      </c>
      <c r="V113" s="25">
        <v>0</v>
      </c>
      <c r="W113" s="25">
        <v>0</v>
      </c>
      <c r="X113" s="25">
        <v>0</v>
      </c>
      <c r="Y113" s="25">
        <v>1712.0965262347936</v>
      </c>
      <c r="Z113" s="25">
        <v>0</v>
      </c>
      <c r="AA113" s="25">
        <v>173.22</v>
      </c>
      <c r="AB113" s="25">
        <v>4.62</v>
      </c>
      <c r="AC113" s="25">
        <v>1534.2565262347937</v>
      </c>
      <c r="AD113" s="25">
        <v>345.43311704309258</v>
      </c>
      <c r="AE113" s="25">
        <v>42.581120458065762</v>
      </c>
      <c r="AF113" s="25">
        <v>0</v>
      </c>
      <c r="AG113" s="25">
        <v>0</v>
      </c>
      <c r="AH113" s="25">
        <v>33.768838987903514</v>
      </c>
      <c r="AI113" s="25">
        <v>123.00035822944251</v>
      </c>
      <c r="AJ113" s="25">
        <v>146.08279936768085</v>
      </c>
      <c r="AK113" s="25">
        <v>0</v>
      </c>
      <c r="AL113" s="25">
        <v>0</v>
      </c>
      <c r="AM113" s="25">
        <v>0</v>
      </c>
      <c r="AN113" s="25">
        <v>0.22514691066090306</v>
      </c>
      <c r="AO113" s="25">
        <v>1366.663409191701</v>
      </c>
      <c r="AP113" s="25">
        <v>76.349959445969276</v>
      </c>
      <c r="AQ113" s="25">
        <v>42.581120458065762</v>
      </c>
      <c r="AR113" s="25">
        <v>0</v>
      </c>
      <c r="AS113" s="25">
        <v>0</v>
      </c>
      <c r="AT113" s="25">
        <v>33.768838987903514</v>
      </c>
      <c r="AU113" s="25">
        <v>444.35023746842512</v>
      </c>
      <c r="AV113" s="25">
        <v>82.203700734707127</v>
      </c>
      <c r="AW113" s="25">
        <v>82.203700734707127</v>
      </c>
      <c r="AX113" s="25">
        <v>0</v>
      </c>
      <c r="AY113" s="25">
        <v>0</v>
      </c>
      <c r="AZ113" s="25">
        <v>126.8838787546356</v>
      </c>
      <c r="BA113" s="25">
        <v>83.718984207234897</v>
      </c>
      <c r="BB113" s="25">
        <v>17.985372728083629</v>
      </c>
      <c r="BC113" s="25">
        <v>25.179521819317078</v>
      </c>
      <c r="BD113" s="25">
        <v>0</v>
      </c>
      <c r="BE113" s="25">
        <v>235.26265797908241</v>
      </c>
      <c r="BF113" s="25">
        <v>81.986098515570021</v>
      </c>
      <c r="BG113" s="25">
        <v>1.602277209707845</v>
      </c>
      <c r="BH113" s="25">
        <v>151.67428225380453</v>
      </c>
      <c r="BI113" s="25">
        <v>0</v>
      </c>
      <c r="BJ113" s="25">
        <v>520.70019691439438</v>
      </c>
      <c r="BK113" s="25">
        <v>866.13331395748696</v>
      </c>
      <c r="BL113" s="25">
        <v>-0.32792639540665164</v>
      </c>
      <c r="BM113" s="25">
        <v>-0.36813981328063344</v>
      </c>
    </row>
    <row r="114" spans="1:65" x14ac:dyDescent="0.35">
      <c r="A114" s="25" t="s">
        <v>10683</v>
      </c>
      <c r="B114" s="25" t="s">
        <v>10504</v>
      </c>
      <c r="C114" s="25" t="s">
        <v>10796</v>
      </c>
      <c r="D114" s="25" t="s">
        <v>9780</v>
      </c>
      <c r="E114" s="25" t="s">
        <v>10797</v>
      </c>
      <c r="F114" s="25">
        <v>1134611</v>
      </c>
      <c r="G114" s="25">
        <v>0.89712625302283622</v>
      </c>
      <c r="H114" s="25">
        <v>160</v>
      </c>
      <c r="I114" s="40">
        <v>340.0649055894088</v>
      </c>
      <c r="J114" s="43">
        <v>0.80663201293323883</v>
      </c>
      <c r="K114" s="25">
        <v>35</v>
      </c>
      <c r="L114" s="25">
        <v>646.37228072000005</v>
      </c>
      <c r="M114" s="25">
        <v>65.032436771067296</v>
      </c>
      <c r="N114" s="25">
        <v>402.80896818294815</v>
      </c>
      <c r="O114" s="25">
        <v>75.081376219976519</v>
      </c>
      <c r="P114" s="25">
        <v>155.96410790196592</v>
      </c>
      <c r="Q114" s="25">
        <v>171.76348406100564</v>
      </c>
      <c r="R114" s="25">
        <v>32.124015212590109</v>
      </c>
      <c r="S114" s="25">
        <v>67.315118611167208</v>
      </c>
      <c r="T114" s="25">
        <v>72.324350237248339</v>
      </c>
      <c r="U114" s="25">
        <v>0</v>
      </c>
      <c r="V114" s="25">
        <v>48915.348736677217</v>
      </c>
      <c r="W114" s="25">
        <v>0</v>
      </c>
      <c r="X114" s="25">
        <v>0</v>
      </c>
      <c r="Y114" s="25">
        <v>481.95807364156963</v>
      </c>
      <c r="Z114" s="25">
        <v>0</v>
      </c>
      <c r="AA114" s="25">
        <v>173.22</v>
      </c>
      <c r="AB114" s="25">
        <v>4.62</v>
      </c>
      <c r="AC114" s="25">
        <v>304.11807364156965</v>
      </c>
      <c r="AD114" s="25">
        <v>141.89316805216083</v>
      </c>
      <c r="AE114" s="25">
        <v>14.097345526080964</v>
      </c>
      <c r="AF114" s="25">
        <v>0</v>
      </c>
      <c r="AG114" s="25">
        <v>0</v>
      </c>
      <c r="AH114" s="25">
        <v>25.602671343497537</v>
      </c>
      <c r="AI114" s="25">
        <v>101.46076874999997</v>
      </c>
      <c r="AJ114" s="25">
        <v>0.73238243258237268</v>
      </c>
      <c r="AK114" s="25">
        <v>0</v>
      </c>
      <c r="AL114" s="25">
        <v>0</v>
      </c>
      <c r="AM114" s="25">
        <v>0</v>
      </c>
      <c r="AN114" s="25">
        <v>0.46657262540533723</v>
      </c>
      <c r="AO114" s="25">
        <v>340.0649055894088</v>
      </c>
      <c r="AP114" s="25">
        <v>39.700016869578505</v>
      </c>
      <c r="AQ114" s="25">
        <v>14.097345526080964</v>
      </c>
      <c r="AR114" s="25">
        <v>0</v>
      </c>
      <c r="AS114" s="25">
        <v>0</v>
      </c>
      <c r="AT114" s="25">
        <v>25.602671343497537</v>
      </c>
      <c r="AU114" s="25">
        <v>231.83212804336696</v>
      </c>
      <c r="AV114" s="25">
        <v>48.408644594818085</v>
      </c>
      <c r="AW114" s="25">
        <v>48.408644594818085</v>
      </c>
      <c r="AX114" s="25">
        <v>0</v>
      </c>
      <c r="AY114" s="25">
        <v>0</v>
      </c>
      <c r="AZ114" s="25">
        <v>118.46744643779827</v>
      </c>
      <c r="BA114" s="25">
        <v>77.861174682099431</v>
      </c>
      <c r="BB114" s="25">
        <v>16.919279898207851</v>
      </c>
      <c r="BC114" s="25">
        <v>23.686991857490991</v>
      </c>
      <c r="BD114" s="25">
        <v>0</v>
      </c>
      <c r="BE114" s="25">
        <v>64.956037010750606</v>
      </c>
      <c r="BF114" s="25">
        <v>22.268726662500594</v>
      </c>
      <c r="BG114" s="25">
        <v>1.4901660226239126</v>
      </c>
      <c r="BH114" s="25">
        <v>41.197144325626091</v>
      </c>
      <c r="BI114" s="25">
        <v>0</v>
      </c>
      <c r="BJ114" s="25">
        <v>271.53214491294545</v>
      </c>
      <c r="BK114" s="25">
        <v>413.42531296510629</v>
      </c>
      <c r="BL114" s="25">
        <v>0.90197611749583895</v>
      </c>
      <c r="BM114" s="25">
        <v>0.80663201293323883</v>
      </c>
    </row>
    <row r="115" spans="1:65" x14ac:dyDescent="0.35">
      <c r="A115" s="25" t="s">
        <v>10683</v>
      </c>
      <c r="B115" s="25" t="s">
        <v>10504</v>
      </c>
      <c r="C115" s="25" t="s">
        <v>10505</v>
      </c>
      <c r="D115" s="25" t="s">
        <v>10506</v>
      </c>
      <c r="E115" s="25" t="s">
        <v>10798</v>
      </c>
      <c r="F115" s="25">
        <v>113859</v>
      </c>
      <c r="G115" s="25">
        <v>0.89714423282726408</v>
      </c>
      <c r="H115" s="25">
        <v>160</v>
      </c>
      <c r="I115" s="25">
        <v>340.15871350286443</v>
      </c>
      <c r="J115" s="42">
        <v>1.4456554931634322</v>
      </c>
      <c r="K115" s="25">
        <v>35</v>
      </c>
      <c r="L115" s="25">
        <v>142.52034419370563</v>
      </c>
      <c r="M115" s="25">
        <v>21.468688137739662</v>
      </c>
      <c r="N115" s="25">
        <v>40.422969178587763</v>
      </c>
      <c r="O115" s="25">
        <v>7.5346191285582771</v>
      </c>
      <c r="P115" s="25">
        <v>15.651419964968868</v>
      </c>
      <c r="Q115" s="25">
        <v>17.236930085060621</v>
      </c>
      <c r="R115" s="25">
        <v>3.2237317919923743</v>
      </c>
      <c r="S115" s="25">
        <v>6.7552541770528114</v>
      </c>
      <c r="T115" s="25">
        <v>7.257944116015433</v>
      </c>
      <c r="U115" s="25">
        <v>0</v>
      </c>
      <c r="V115" s="25">
        <v>4908.787515983312</v>
      </c>
      <c r="W115" s="25">
        <v>0</v>
      </c>
      <c r="X115" s="25">
        <v>0</v>
      </c>
      <c r="Y115" s="25">
        <v>481.97691880743668</v>
      </c>
      <c r="Z115" s="25">
        <v>0</v>
      </c>
      <c r="AA115" s="25">
        <v>174.58</v>
      </c>
      <c r="AB115" s="25">
        <v>2.98</v>
      </c>
      <c r="AC115" s="25">
        <v>304.41691880743667</v>
      </c>
      <c r="AD115" s="25">
        <v>141.81820530457225</v>
      </c>
      <c r="AE115" s="25">
        <v>14.36323071497509</v>
      </c>
      <c r="AF115" s="25">
        <v>0</v>
      </c>
      <c r="AG115" s="25">
        <v>0</v>
      </c>
      <c r="AH115" s="25">
        <v>25.9942058395972</v>
      </c>
      <c r="AI115" s="25">
        <v>101.46076874999997</v>
      </c>
      <c r="AJ115" s="25">
        <v>0</v>
      </c>
      <c r="AK115" s="25">
        <v>0</v>
      </c>
      <c r="AL115" s="25">
        <v>0</v>
      </c>
      <c r="AM115" s="25">
        <v>0</v>
      </c>
      <c r="AN115" s="25">
        <v>0.46586834220696322</v>
      </c>
      <c r="AO115" s="25">
        <v>340.15871350286443</v>
      </c>
      <c r="AP115" s="25">
        <v>40.357436554572288</v>
      </c>
      <c r="AQ115" s="25">
        <v>14.36323071497509</v>
      </c>
      <c r="AR115" s="25">
        <v>0</v>
      </c>
      <c r="AS115" s="25">
        <v>0</v>
      </c>
      <c r="AT115" s="25">
        <v>25.9942058395972</v>
      </c>
      <c r="AU115" s="25">
        <v>448.99358967111425</v>
      </c>
      <c r="AV115" s="25">
        <v>96.924786956652596</v>
      </c>
      <c r="AW115" s="25">
        <v>96.924786956652596</v>
      </c>
      <c r="AX115" s="25">
        <v>0</v>
      </c>
      <c r="AY115" s="25">
        <v>0</v>
      </c>
      <c r="AZ115" s="25">
        <v>278.79000581873299</v>
      </c>
      <c r="BA115" s="25">
        <v>77.861174682099417</v>
      </c>
      <c r="BB115" s="25">
        <v>83.720346306930665</v>
      </c>
      <c r="BC115" s="25">
        <v>117.20848482970294</v>
      </c>
      <c r="BD115" s="25">
        <v>0</v>
      </c>
      <c r="BE115" s="25">
        <v>73.278796895728632</v>
      </c>
      <c r="BF115" s="25">
        <v>25.188993288808675</v>
      </c>
      <c r="BG115" s="25">
        <v>1.4901660226239122</v>
      </c>
      <c r="BH115" s="25">
        <v>46.59963758429604</v>
      </c>
      <c r="BI115" s="25">
        <v>0</v>
      </c>
      <c r="BJ115" s="25">
        <v>489.35102622568655</v>
      </c>
      <c r="BK115" s="25">
        <v>631.1692315302588</v>
      </c>
      <c r="BL115" s="25">
        <v>1.6153908746244396</v>
      </c>
      <c r="BM115" s="25">
        <v>1.4456554931634322</v>
      </c>
    </row>
    <row r="116" spans="1:65" x14ac:dyDescent="0.35">
      <c r="A116" s="25" t="s">
        <v>10683</v>
      </c>
      <c r="B116" s="25" t="s">
        <v>10504</v>
      </c>
      <c r="C116" s="25" t="s">
        <v>10505</v>
      </c>
      <c r="D116" s="25" t="s">
        <v>10507</v>
      </c>
      <c r="E116" s="25" t="s">
        <v>10799</v>
      </c>
      <c r="F116" s="25">
        <v>113859</v>
      </c>
      <c r="G116" s="25">
        <v>0.89714423282726408</v>
      </c>
      <c r="H116" s="25">
        <v>160</v>
      </c>
      <c r="I116" s="25">
        <v>525.21334824522921</v>
      </c>
      <c r="J116" s="42">
        <v>0.56439805899512208</v>
      </c>
      <c r="K116" s="25">
        <v>35</v>
      </c>
      <c r="L116" s="25">
        <v>142.52034419370563</v>
      </c>
      <c r="M116" s="25">
        <v>21.468688137739662</v>
      </c>
      <c r="N116" s="25">
        <v>40.422969178587763</v>
      </c>
      <c r="O116" s="25">
        <v>7.5346191285582771</v>
      </c>
      <c r="P116" s="25">
        <v>15.651419964968868</v>
      </c>
      <c r="Q116" s="25">
        <v>17.236930085060621</v>
      </c>
      <c r="R116" s="25">
        <v>3.2237317919923743</v>
      </c>
      <c r="S116" s="25">
        <v>6.7552541770528114</v>
      </c>
      <c r="T116" s="25">
        <v>7.257944116015433</v>
      </c>
      <c r="U116" s="25">
        <v>0</v>
      </c>
      <c r="V116" s="25">
        <v>0</v>
      </c>
      <c r="W116" s="25">
        <v>1227.196878995828</v>
      </c>
      <c r="X116" s="25">
        <v>0</v>
      </c>
      <c r="Y116" s="25">
        <v>481.97691880743668</v>
      </c>
      <c r="Z116" s="25">
        <v>0</v>
      </c>
      <c r="AA116" s="25">
        <v>174.58</v>
      </c>
      <c r="AB116" s="25">
        <v>2.98</v>
      </c>
      <c r="AC116" s="25">
        <v>304.41691880743667</v>
      </c>
      <c r="AD116" s="25">
        <v>-43.236429437792538</v>
      </c>
      <c r="AE116" s="25">
        <v>-16.143742655453483</v>
      </c>
      <c r="AF116" s="25">
        <v>16.523449048618637</v>
      </c>
      <c r="AG116" s="25">
        <v>-171.17421988807686</v>
      </c>
      <c r="AH116" s="25">
        <v>0</v>
      </c>
      <c r="AI116" s="25">
        <v>101.46076874999997</v>
      </c>
      <c r="AJ116" s="25">
        <v>0</v>
      </c>
      <c r="AK116" s="25">
        <v>26.097315307119267</v>
      </c>
      <c r="AL116" s="25">
        <v>0</v>
      </c>
      <c r="AM116" s="25">
        <v>0</v>
      </c>
      <c r="AN116" s="25">
        <v>-0.14203031029672292</v>
      </c>
      <c r="AO116" s="25">
        <v>525.21334824522921</v>
      </c>
      <c r="AP116" s="25">
        <v>0</v>
      </c>
      <c r="AQ116" s="25">
        <v>0</v>
      </c>
      <c r="AR116" s="25">
        <v>0</v>
      </c>
      <c r="AS116" s="25">
        <v>0</v>
      </c>
      <c r="AT116" s="25">
        <v>0</v>
      </c>
      <c r="AU116" s="25">
        <v>479.0827425531657</v>
      </c>
      <c r="AV116" s="25">
        <v>96.924786956652596</v>
      </c>
      <c r="AW116" s="25">
        <v>96.924786956652596</v>
      </c>
      <c r="AX116" s="25">
        <v>0</v>
      </c>
      <c r="AY116" s="25">
        <v>0</v>
      </c>
      <c r="AZ116" s="25">
        <v>278.79000581873299</v>
      </c>
      <c r="BA116" s="25">
        <v>77.861174682099417</v>
      </c>
      <c r="BB116" s="25">
        <v>83.720346306930665</v>
      </c>
      <c r="BC116" s="25">
        <v>117.20848482970294</v>
      </c>
      <c r="BD116" s="25">
        <v>0</v>
      </c>
      <c r="BE116" s="25">
        <v>103.3679497777801</v>
      </c>
      <c r="BF116" s="25">
        <v>35.746590791282877</v>
      </c>
      <c r="BG116" s="25">
        <v>1.4901660226239122</v>
      </c>
      <c r="BH116" s="25">
        <v>66.131192963873318</v>
      </c>
      <c r="BI116" s="25">
        <v>0</v>
      </c>
      <c r="BJ116" s="25">
        <v>479.0827425531657</v>
      </c>
      <c r="BK116" s="25">
        <v>435.84631311537316</v>
      </c>
      <c r="BL116" s="25">
        <v>0.97376123334145959</v>
      </c>
      <c r="BM116" s="25">
        <v>0.56439805899512208</v>
      </c>
    </row>
    <row r="117" spans="1:65" x14ac:dyDescent="0.35">
      <c r="A117" s="25" t="s">
        <v>10683</v>
      </c>
      <c r="B117" s="25" t="s">
        <v>10504</v>
      </c>
      <c r="C117" s="25" t="s">
        <v>10505</v>
      </c>
      <c r="D117" s="25" t="s">
        <v>10508</v>
      </c>
      <c r="E117" s="25" t="s">
        <v>10800</v>
      </c>
      <c r="F117" s="25">
        <v>113859</v>
      </c>
      <c r="G117" s="25">
        <v>0.89714423282726408</v>
      </c>
      <c r="H117" s="25">
        <v>160</v>
      </c>
      <c r="I117" s="25">
        <v>364.41100419436646</v>
      </c>
      <c r="J117" s="42">
        <v>1.1942394672638819</v>
      </c>
      <c r="K117" s="25">
        <v>35</v>
      </c>
      <c r="L117" s="25">
        <v>142.52034419370563</v>
      </c>
      <c r="M117" s="25">
        <v>21.468688137739662</v>
      </c>
      <c r="N117" s="25">
        <v>40.422969178587763</v>
      </c>
      <c r="O117" s="25">
        <v>7.5346191285582771</v>
      </c>
      <c r="P117" s="25">
        <v>15.651419964968868</v>
      </c>
      <c r="Q117" s="25">
        <v>17.236930085060621</v>
      </c>
      <c r="R117" s="25">
        <v>3.2237317919923743</v>
      </c>
      <c r="S117" s="25">
        <v>6.7552541770528114</v>
      </c>
      <c r="T117" s="25">
        <v>7.257944116015433</v>
      </c>
      <c r="U117" s="25">
        <v>0</v>
      </c>
      <c r="V117" s="25">
        <v>0</v>
      </c>
      <c r="W117" s="25">
        <v>0</v>
      </c>
      <c r="X117" s="25">
        <v>1227196.8789958281</v>
      </c>
      <c r="Y117" s="25">
        <v>481.97691880743668</v>
      </c>
      <c r="Z117" s="25">
        <v>0</v>
      </c>
      <c r="AA117" s="25">
        <v>174.58</v>
      </c>
      <c r="AB117" s="25">
        <v>2.98</v>
      </c>
      <c r="AC117" s="25">
        <v>304.41691880743667</v>
      </c>
      <c r="AD117" s="25">
        <v>117.56591461307022</v>
      </c>
      <c r="AE117" s="25">
        <v>-16.143742655453483</v>
      </c>
      <c r="AF117" s="25">
        <v>0</v>
      </c>
      <c r="AG117" s="25">
        <v>0</v>
      </c>
      <c r="AH117" s="25">
        <v>0</v>
      </c>
      <c r="AI117" s="25">
        <v>101.46076874999997</v>
      </c>
      <c r="AJ117" s="25">
        <v>0</v>
      </c>
      <c r="AK117" s="25">
        <v>32.24888851852382</v>
      </c>
      <c r="AL117" s="25">
        <v>0</v>
      </c>
      <c r="AM117" s="25">
        <v>0</v>
      </c>
      <c r="AN117" s="25">
        <v>0.38620033036809703</v>
      </c>
      <c r="AO117" s="25">
        <v>364.41100419436646</v>
      </c>
      <c r="AP117" s="25">
        <v>0</v>
      </c>
      <c r="AQ117" s="25">
        <v>0</v>
      </c>
      <c r="AR117" s="25">
        <v>0</v>
      </c>
      <c r="AS117" s="25">
        <v>0</v>
      </c>
      <c r="AT117" s="25">
        <v>0</v>
      </c>
      <c r="AU117" s="25">
        <v>457.04500770854293</v>
      </c>
      <c r="AV117" s="25">
        <v>96.924786956652596</v>
      </c>
      <c r="AW117" s="25">
        <v>96.924786956652596</v>
      </c>
      <c r="AX117" s="25">
        <v>0</v>
      </c>
      <c r="AY117" s="25">
        <v>0</v>
      </c>
      <c r="AZ117" s="25">
        <v>278.79000581873299</v>
      </c>
      <c r="BA117" s="25">
        <v>77.861174682099417</v>
      </c>
      <c r="BB117" s="25">
        <v>83.720346306930665</v>
      </c>
      <c r="BC117" s="25">
        <v>117.20848482970294</v>
      </c>
      <c r="BD117" s="25">
        <v>0</v>
      </c>
      <c r="BE117" s="25">
        <v>81.330214933157322</v>
      </c>
      <c r="BF117" s="25">
        <v>28.014052249309966</v>
      </c>
      <c r="BG117" s="25">
        <v>1.4901660226239122</v>
      </c>
      <c r="BH117" s="25">
        <v>51.825996661223435</v>
      </c>
      <c r="BI117" s="25">
        <v>0</v>
      </c>
      <c r="BJ117" s="25">
        <v>457.04500770854293</v>
      </c>
      <c r="BK117" s="25">
        <v>574.61092232161309</v>
      </c>
      <c r="BL117" s="25">
        <v>1.4295986084448371</v>
      </c>
      <c r="BM117" s="25">
        <v>1.1942394672638819</v>
      </c>
    </row>
    <row r="118" spans="1:65" x14ac:dyDescent="0.35">
      <c r="A118" s="25" t="s">
        <v>10683</v>
      </c>
      <c r="B118" s="25" t="s">
        <v>10504</v>
      </c>
      <c r="C118" s="25" t="s">
        <v>10505</v>
      </c>
      <c r="D118" s="25" t="s">
        <v>10509</v>
      </c>
      <c r="E118" s="25" t="s">
        <v>10801</v>
      </c>
      <c r="F118" s="25">
        <v>113859</v>
      </c>
      <c r="G118" s="25">
        <v>0.89714423282726408</v>
      </c>
      <c r="H118" s="25">
        <v>160</v>
      </c>
      <c r="I118" s="25">
        <v>356.38855077741812</v>
      </c>
      <c r="J118" s="42">
        <v>1.0388273193341446</v>
      </c>
      <c r="K118" s="25">
        <v>35</v>
      </c>
      <c r="L118" s="25">
        <v>106.92692176803848</v>
      </c>
      <c r="M118" s="25">
        <v>18.125814514570372</v>
      </c>
      <c r="N118" s="25">
        <v>40.422969178587763</v>
      </c>
      <c r="O118" s="25">
        <v>5.6802356289751534</v>
      </c>
      <c r="P118" s="25">
        <v>16.313699786248559</v>
      </c>
      <c r="Q118" s="25">
        <v>18.429033763364053</v>
      </c>
      <c r="R118" s="25">
        <v>3.2237317919923743</v>
      </c>
      <c r="S118" s="25">
        <v>7.9473578553562474</v>
      </c>
      <c r="T118" s="25">
        <v>7.257944116015433</v>
      </c>
      <c r="U118" s="25">
        <v>0</v>
      </c>
      <c r="V118" s="25">
        <v>0</v>
      </c>
      <c r="W118" s="25">
        <v>0</v>
      </c>
      <c r="X118" s="25">
        <v>0</v>
      </c>
      <c r="Y118" s="25">
        <v>445.00890097890908</v>
      </c>
      <c r="Z118" s="25">
        <v>0</v>
      </c>
      <c r="AA118" s="25">
        <v>174.58</v>
      </c>
      <c r="AB118" s="25">
        <v>2.98</v>
      </c>
      <c r="AC118" s="25">
        <v>267.44890097890908</v>
      </c>
      <c r="AD118" s="25">
        <v>88.620350201490965</v>
      </c>
      <c r="AE118" s="25">
        <v>-12.840418548508984</v>
      </c>
      <c r="AF118" s="25">
        <v>0</v>
      </c>
      <c r="AG118" s="25">
        <v>0</v>
      </c>
      <c r="AH118" s="25">
        <v>0</v>
      </c>
      <c r="AI118" s="25">
        <v>101.46076874999997</v>
      </c>
      <c r="AJ118" s="25">
        <v>0</v>
      </c>
      <c r="AK118" s="25">
        <v>0</v>
      </c>
      <c r="AL118" s="25">
        <v>0</v>
      </c>
      <c r="AM118" s="25">
        <v>0</v>
      </c>
      <c r="AN118" s="25">
        <v>0.33135432554452537</v>
      </c>
      <c r="AO118" s="25">
        <v>356.38855077741812</v>
      </c>
      <c r="AP118" s="25">
        <v>0</v>
      </c>
      <c r="AQ118" s="25">
        <v>0</v>
      </c>
      <c r="AR118" s="25">
        <v>0</v>
      </c>
      <c r="AS118" s="25">
        <v>0</v>
      </c>
      <c r="AT118" s="25">
        <v>0</v>
      </c>
      <c r="AU118" s="25">
        <v>384.05471362290399</v>
      </c>
      <c r="AV118" s="25">
        <v>93.533129521778179</v>
      </c>
      <c r="AW118" s="25">
        <v>93.533129521778179</v>
      </c>
      <c r="AX118" s="25">
        <v>0</v>
      </c>
      <c r="AY118" s="25">
        <v>0</v>
      </c>
      <c r="AZ118" s="25">
        <v>215.00563208462114</v>
      </c>
      <c r="BA118" s="25">
        <v>77.861174682099417</v>
      </c>
      <c r="BB118" s="25">
        <v>57.143523917717381</v>
      </c>
      <c r="BC118" s="25">
        <v>80.000933484804321</v>
      </c>
      <c r="BD118" s="25">
        <v>0</v>
      </c>
      <c r="BE118" s="25">
        <v>75.515952016504684</v>
      </c>
      <c r="BF118" s="25">
        <v>25.973959997852905</v>
      </c>
      <c r="BG118" s="25">
        <v>1.4901660226239122</v>
      </c>
      <c r="BH118" s="25">
        <v>48.051825996027873</v>
      </c>
      <c r="BI118" s="25">
        <v>0</v>
      </c>
      <c r="BJ118" s="25">
        <v>384.05471362290399</v>
      </c>
      <c r="BK118" s="25">
        <v>472.67506382439495</v>
      </c>
      <c r="BL118" s="25">
        <v>1.3842874713277726</v>
      </c>
      <c r="BM118" s="25">
        <v>1.0388273193341446</v>
      </c>
    </row>
    <row r="119" spans="1:65" x14ac:dyDescent="0.35">
      <c r="A119" s="25" t="s">
        <v>10683</v>
      </c>
      <c r="B119" s="25" t="s">
        <v>10504</v>
      </c>
      <c r="C119" s="25" t="s">
        <v>10505</v>
      </c>
      <c r="D119" s="25" t="s">
        <v>10510</v>
      </c>
      <c r="E119" s="25" t="s">
        <v>10802</v>
      </c>
      <c r="F119" s="25">
        <v>113859</v>
      </c>
      <c r="G119" s="25">
        <v>0.89714423282726408</v>
      </c>
      <c r="H119" s="25">
        <v>160</v>
      </c>
      <c r="I119" s="25">
        <v>419.06532453006309</v>
      </c>
      <c r="J119" s="42">
        <v>0.76121006698172211</v>
      </c>
      <c r="K119" s="25">
        <v>35</v>
      </c>
      <c r="L119" s="25">
        <v>98.1734924497609</v>
      </c>
      <c r="M119" s="25">
        <v>17.178948906554648</v>
      </c>
      <c r="N119" s="25">
        <v>40.422969178587763</v>
      </c>
      <c r="O119" s="25">
        <v>9.0586863354985727</v>
      </c>
      <c r="P119" s="25">
        <v>14.14076307805357</v>
      </c>
      <c r="Q119" s="25">
        <v>17.223519765035626</v>
      </c>
      <c r="R119" s="25">
        <v>3.2237317919923743</v>
      </c>
      <c r="S119" s="25">
        <v>0</v>
      </c>
      <c r="T119" s="25">
        <v>13.999787973043251</v>
      </c>
      <c r="U119" s="25">
        <v>0</v>
      </c>
      <c r="V119" s="25">
        <v>0</v>
      </c>
      <c r="W119" s="25">
        <v>0</v>
      </c>
      <c r="X119" s="25">
        <v>0</v>
      </c>
      <c r="Y119" s="25">
        <v>508.46986027933826</v>
      </c>
      <c r="Z119" s="25">
        <v>0</v>
      </c>
      <c r="AA119" s="25">
        <v>174.58</v>
      </c>
      <c r="AB119" s="25">
        <v>2.98</v>
      </c>
      <c r="AC119" s="25">
        <v>330.90986027933826</v>
      </c>
      <c r="AD119" s="25">
        <v>89.404535749275169</v>
      </c>
      <c r="AE119" s="25">
        <v>-12.056233000724815</v>
      </c>
      <c r="AF119" s="25">
        <v>0</v>
      </c>
      <c r="AG119" s="25">
        <v>0</v>
      </c>
      <c r="AH119" s="25">
        <v>0</v>
      </c>
      <c r="AI119" s="25">
        <v>101.46076874999997</v>
      </c>
      <c r="AJ119" s="25">
        <v>0</v>
      </c>
      <c r="AK119" s="25">
        <v>0</v>
      </c>
      <c r="AL119" s="25">
        <v>0</v>
      </c>
      <c r="AM119" s="25">
        <v>0</v>
      </c>
      <c r="AN119" s="25">
        <v>0.27017791393041035</v>
      </c>
      <c r="AO119" s="25">
        <v>419.06532453006309</v>
      </c>
      <c r="AP119" s="25">
        <v>0</v>
      </c>
      <c r="AQ119" s="25">
        <v>0</v>
      </c>
      <c r="AR119" s="25">
        <v>0</v>
      </c>
      <c r="AS119" s="25">
        <v>0</v>
      </c>
      <c r="AT119" s="25">
        <v>0</v>
      </c>
      <c r="AU119" s="25">
        <v>395.50206828530958</v>
      </c>
      <c r="AV119" s="25">
        <v>104.96416927977893</v>
      </c>
      <c r="AW119" s="25">
        <v>104.96416927977893</v>
      </c>
      <c r="AX119" s="25">
        <v>0</v>
      </c>
      <c r="AY119" s="25">
        <v>0</v>
      </c>
      <c r="AZ119" s="25">
        <v>205.83047397236169</v>
      </c>
      <c r="BA119" s="25">
        <v>77.861174682099417</v>
      </c>
      <c r="BB119" s="25">
        <v>53.320541370942621</v>
      </c>
      <c r="BC119" s="25">
        <v>74.648757919319664</v>
      </c>
      <c r="BD119" s="25">
        <v>0</v>
      </c>
      <c r="BE119" s="25">
        <v>84.707425033168931</v>
      </c>
      <c r="BF119" s="25">
        <v>29.199038249314039</v>
      </c>
      <c r="BG119" s="25">
        <v>1.4901660226239122</v>
      </c>
      <c r="BH119" s="25">
        <v>54.018220761230971</v>
      </c>
      <c r="BI119" s="25">
        <v>0</v>
      </c>
      <c r="BJ119" s="25">
        <v>395.50206828530958</v>
      </c>
      <c r="BK119" s="25">
        <v>484.90660403458475</v>
      </c>
      <c r="BL119" s="25">
        <v>0.96399890739419081</v>
      </c>
      <c r="BM119" s="25">
        <v>0.76121006698172211</v>
      </c>
    </row>
    <row r="120" spans="1:65" x14ac:dyDescent="0.35">
      <c r="A120" s="25" t="s">
        <v>10683</v>
      </c>
      <c r="B120" s="25" t="s">
        <v>10504</v>
      </c>
      <c r="C120" s="25" t="s">
        <v>10505</v>
      </c>
      <c r="D120" s="25" t="s">
        <v>10511</v>
      </c>
      <c r="E120" s="25" t="s">
        <v>10803</v>
      </c>
      <c r="F120" s="25">
        <v>113859</v>
      </c>
      <c r="G120" s="25">
        <v>0.89714423282726408</v>
      </c>
      <c r="H120" s="25">
        <v>160</v>
      </c>
      <c r="I120" s="25">
        <v>384.97413857986862</v>
      </c>
      <c r="J120" s="42">
        <v>1.7849524200243738</v>
      </c>
      <c r="K120" s="25">
        <v>35</v>
      </c>
      <c r="L120" s="25">
        <v>94.971858539643392</v>
      </c>
      <c r="M120" s="25">
        <v>16.683864957907609</v>
      </c>
      <c r="N120" s="25">
        <v>40.422969178587763</v>
      </c>
      <c r="O120" s="25">
        <v>29.541095921381693</v>
      </c>
      <c r="P120" s="25">
        <v>7.439847477319077</v>
      </c>
      <c r="Q120" s="25">
        <v>3.4420257798869947</v>
      </c>
      <c r="R120" s="25">
        <v>3.4420257798869947</v>
      </c>
      <c r="S120" s="25">
        <v>0</v>
      </c>
      <c r="T120" s="25">
        <v>0</v>
      </c>
      <c r="U120" s="25">
        <v>25630.948161990265</v>
      </c>
      <c r="V120" s="25">
        <v>0</v>
      </c>
      <c r="W120" s="25">
        <v>0</v>
      </c>
      <c r="X120" s="25">
        <v>0</v>
      </c>
      <c r="Y120" s="25">
        <v>795.64346695754466</v>
      </c>
      <c r="Z120" s="25">
        <v>0</v>
      </c>
      <c r="AA120" s="25">
        <v>174.58</v>
      </c>
      <c r="AB120" s="25">
        <v>2.98</v>
      </c>
      <c r="AC120" s="25">
        <v>618.0834669575446</v>
      </c>
      <c r="AD120" s="25">
        <v>410.66932837767604</v>
      </c>
      <c r="AE120" s="25">
        <v>10.834468188890026</v>
      </c>
      <c r="AF120" s="25">
        <v>0</v>
      </c>
      <c r="AG120" s="25">
        <v>0</v>
      </c>
      <c r="AH120" s="25">
        <v>276.83450195934353</v>
      </c>
      <c r="AI120" s="25">
        <v>123.00035822944253</v>
      </c>
      <c r="AJ120" s="25">
        <v>0</v>
      </c>
      <c r="AK120" s="25">
        <v>0</v>
      </c>
      <c r="AL120" s="25">
        <v>0</v>
      </c>
      <c r="AM120" s="25">
        <v>0</v>
      </c>
      <c r="AN120" s="25">
        <v>0.66442373940069233</v>
      </c>
      <c r="AO120" s="25">
        <v>384.97413857986862</v>
      </c>
      <c r="AP120" s="25">
        <v>287.66897014823354</v>
      </c>
      <c r="AQ120" s="25">
        <v>10.834468188890026</v>
      </c>
      <c r="AR120" s="25">
        <v>0</v>
      </c>
      <c r="AS120" s="25">
        <v>0</v>
      </c>
      <c r="AT120" s="25">
        <v>276.83450195934353</v>
      </c>
      <c r="AU120" s="25">
        <v>441.9056887365702</v>
      </c>
      <c r="AV120" s="25">
        <v>147.54274298660459</v>
      </c>
      <c r="AW120" s="25">
        <v>147.54274298660459</v>
      </c>
      <c r="AX120" s="25">
        <v>0</v>
      </c>
      <c r="AY120" s="25">
        <v>0</v>
      </c>
      <c r="AZ120" s="25">
        <v>210.23994299154162</v>
      </c>
      <c r="BA120" s="25">
        <v>83.718984207234882</v>
      </c>
      <c r="BB120" s="25">
        <v>52.717066160127821</v>
      </c>
      <c r="BC120" s="25">
        <v>73.803892624178943</v>
      </c>
      <c r="BD120" s="25">
        <v>0</v>
      </c>
      <c r="BE120" s="25">
        <v>84.123002758423979</v>
      </c>
      <c r="BF120" s="25">
        <v>28.95464054340917</v>
      </c>
      <c r="BG120" s="25">
        <v>1.6022772097078448</v>
      </c>
      <c r="BH120" s="25">
        <v>53.566085005306967</v>
      </c>
      <c r="BI120" s="25">
        <v>0</v>
      </c>
      <c r="BJ120" s="25">
        <v>729.57465888480374</v>
      </c>
      <c r="BK120" s="25">
        <v>1140.2439872624798</v>
      </c>
      <c r="BL120" s="25">
        <v>1.1117600729354817</v>
      </c>
      <c r="BM120" s="25">
        <v>1.7849524200243738</v>
      </c>
    </row>
    <row r="121" spans="1:65" x14ac:dyDescent="0.35">
      <c r="A121" s="25" t="s">
        <v>10683</v>
      </c>
      <c r="B121" s="25" t="s">
        <v>10504</v>
      </c>
      <c r="C121" s="25" t="s">
        <v>10505</v>
      </c>
      <c r="D121" s="25" t="s">
        <v>10512</v>
      </c>
      <c r="E121" s="25" t="s">
        <v>10804</v>
      </c>
      <c r="F121" s="25">
        <v>113859</v>
      </c>
      <c r="G121" s="25">
        <v>0.89714423282726408</v>
      </c>
      <c r="H121" s="25">
        <v>160</v>
      </c>
      <c r="I121" s="65">
        <v>1330.4619351475151</v>
      </c>
      <c r="J121" s="43">
        <v>-1.7215806245439367E-2</v>
      </c>
      <c r="K121" s="25">
        <v>35</v>
      </c>
      <c r="L121" s="25">
        <v>121.44045217546015</v>
      </c>
      <c r="M121" s="25">
        <v>26.348034683882769</v>
      </c>
      <c r="N121" s="25">
        <v>40.422969178587763</v>
      </c>
      <c r="O121" s="25">
        <v>29.541095921381693</v>
      </c>
      <c r="P121" s="25">
        <v>7.439847477319077</v>
      </c>
      <c r="Q121" s="25">
        <v>3.4420257798869947</v>
      </c>
      <c r="R121" s="25">
        <v>3.4420257798869947</v>
      </c>
      <c r="S121" s="25">
        <v>0</v>
      </c>
      <c r="T121" s="25">
        <v>0</v>
      </c>
      <c r="U121" s="25">
        <v>25630.948161990265</v>
      </c>
      <c r="V121" s="25">
        <v>0</v>
      </c>
      <c r="W121" s="25">
        <v>0</v>
      </c>
      <c r="X121" s="25">
        <v>0</v>
      </c>
      <c r="Y121" s="25">
        <v>1697.7865497180064</v>
      </c>
      <c r="Z121" s="25">
        <v>0</v>
      </c>
      <c r="AA121" s="25">
        <v>174.58</v>
      </c>
      <c r="AB121" s="25">
        <v>2.98</v>
      </c>
      <c r="AC121" s="25">
        <v>1520.2265497180065</v>
      </c>
      <c r="AD121" s="25">
        <v>367.32461457049135</v>
      </c>
      <c r="AE121" s="25">
        <v>28.551143941278568</v>
      </c>
      <c r="AF121" s="25">
        <v>0</v>
      </c>
      <c r="AG121" s="25">
        <v>0</v>
      </c>
      <c r="AH121" s="25">
        <v>215.77311239977038</v>
      </c>
      <c r="AI121" s="25">
        <v>123.00035822944253</v>
      </c>
      <c r="AJ121" s="25">
        <v>0</v>
      </c>
      <c r="AK121" s="25">
        <v>0</v>
      </c>
      <c r="AL121" s="25">
        <v>0</v>
      </c>
      <c r="AM121" s="25">
        <v>0</v>
      </c>
      <c r="AN121" s="25">
        <v>0.24162491744314557</v>
      </c>
      <c r="AO121" s="25">
        <v>1330.4619351475151</v>
      </c>
      <c r="AP121" s="25">
        <v>244.32425634104897</v>
      </c>
      <c r="AQ121" s="25">
        <v>28.551143941278568</v>
      </c>
      <c r="AR121" s="25">
        <v>0</v>
      </c>
      <c r="AS121" s="25">
        <v>0</v>
      </c>
      <c r="AT121" s="25">
        <v>215.77311239977038</v>
      </c>
      <c r="AU121" s="25">
        <v>720.67270391403429</v>
      </c>
      <c r="AV121" s="25">
        <v>147.54274298660459</v>
      </c>
      <c r="AW121" s="25">
        <v>147.54274298660459</v>
      </c>
      <c r="AX121" s="25">
        <v>0</v>
      </c>
      <c r="AY121" s="25">
        <v>0</v>
      </c>
      <c r="AZ121" s="25">
        <v>354.27494715811611</v>
      </c>
      <c r="BA121" s="25">
        <v>83.718984207234882</v>
      </c>
      <c r="BB121" s="25">
        <v>112.73165122953385</v>
      </c>
      <c r="BC121" s="25">
        <v>157.82431172134739</v>
      </c>
      <c r="BD121" s="25">
        <v>0</v>
      </c>
      <c r="BE121" s="25">
        <v>218.85501376931362</v>
      </c>
      <c r="BF121" s="25">
        <v>76.229030371791495</v>
      </c>
      <c r="BG121" s="25">
        <v>1.6022772097078448</v>
      </c>
      <c r="BH121" s="25">
        <v>141.02370618781427</v>
      </c>
      <c r="BI121" s="25">
        <v>0</v>
      </c>
      <c r="BJ121" s="25">
        <v>964.9969602550832</v>
      </c>
      <c r="BK121" s="25">
        <v>1332.3215748255745</v>
      </c>
      <c r="BL121" s="25">
        <v>-1.5066816782459616E-2</v>
      </c>
      <c r="BM121" s="25">
        <v>-1.7215806245439367E-2</v>
      </c>
    </row>
    <row r="122" spans="1:65" x14ac:dyDescent="0.35">
      <c r="A122" s="25" t="s">
        <v>10683</v>
      </c>
      <c r="B122" s="25" t="s">
        <v>10504</v>
      </c>
      <c r="C122" s="25" t="s">
        <v>10805</v>
      </c>
      <c r="D122" s="25" t="s">
        <v>9780</v>
      </c>
      <c r="E122" s="25" t="s">
        <v>10806</v>
      </c>
      <c r="F122" s="25">
        <v>113859</v>
      </c>
      <c r="G122" s="25">
        <v>0.89714423282726408</v>
      </c>
      <c r="H122" s="25">
        <v>160</v>
      </c>
      <c r="I122" s="40">
        <v>340.15871350286443</v>
      </c>
      <c r="J122" s="43">
        <v>1.4456554931634322</v>
      </c>
      <c r="K122" s="25">
        <v>35</v>
      </c>
      <c r="L122" s="25">
        <v>142.52034419370563</v>
      </c>
      <c r="M122" s="25">
        <v>21.468688137739662</v>
      </c>
      <c r="N122" s="25">
        <v>40.422969178587763</v>
      </c>
      <c r="O122" s="25">
        <v>7.5346191285582771</v>
      </c>
      <c r="P122" s="25">
        <v>15.651419964968868</v>
      </c>
      <c r="Q122" s="25">
        <v>17.236930085060621</v>
      </c>
      <c r="R122" s="25">
        <v>3.2237317919923743</v>
      </c>
      <c r="S122" s="25">
        <v>6.7552541770528114</v>
      </c>
      <c r="T122" s="25">
        <v>7.257944116015433</v>
      </c>
      <c r="U122" s="25">
        <v>0</v>
      </c>
      <c r="V122" s="25">
        <v>4908.787515983312</v>
      </c>
      <c r="W122" s="25">
        <v>0</v>
      </c>
      <c r="X122" s="25">
        <v>0</v>
      </c>
      <c r="Y122" s="25">
        <v>481.97691880743668</v>
      </c>
      <c r="Z122" s="25">
        <v>0</v>
      </c>
      <c r="AA122" s="25">
        <v>174.58</v>
      </c>
      <c r="AB122" s="25">
        <v>2.98</v>
      </c>
      <c r="AC122" s="25">
        <v>304.41691880743667</v>
      </c>
      <c r="AD122" s="25">
        <v>141.81820530457225</v>
      </c>
      <c r="AE122" s="25">
        <v>14.36323071497509</v>
      </c>
      <c r="AF122" s="25">
        <v>0</v>
      </c>
      <c r="AG122" s="25">
        <v>0</v>
      </c>
      <c r="AH122" s="25">
        <v>25.9942058395972</v>
      </c>
      <c r="AI122" s="25">
        <v>101.46076874999997</v>
      </c>
      <c r="AJ122" s="25">
        <v>0</v>
      </c>
      <c r="AK122" s="25">
        <v>0</v>
      </c>
      <c r="AL122" s="25">
        <v>0</v>
      </c>
      <c r="AM122" s="25">
        <v>0</v>
      </c>
      <c r="AN122" s="25">
        <v>0.46586834220696322</v>
      </c>
      <c r="AO122" s="25">
        <v>340.15871350286443</v>
      </c>
      <c r="AP122" s="25">
        <v>40.357436554572288</v>
      </c>
      <c r="AQ122" s="25">
        <v>14.36323071497509</v>
      </c>
      <c r="AR122" s="25">
        <v>0</v>
      </c>
      <c r="AS122" s="25">
        <v>0</v>
      </c>
      <c r="AT122" s="25">
        <v>25.9942058395972</v>
      </c>
      <c r="AU122" s="25">
        <v>448.99358967111425</v>
      </c>
      <c r="AV122" s="25">
        <v>96.924786956652596</v>
      </c>
      <c r="AW122" s="25">
        <v>96.924786956652596</v>
      </c>
      <c r="AX122" s="25">
        <v>0</v>
      </c>
      <c r="AY122" s="25">
        <v>0</v>
      </c>
      <c r="AZ122" s="25">
        <v>278.79000581873299</v>
      </c>
      <c r="BA122" s="25">
        <v>77.861174682099417</v>
      </c>
      <c r="BB122" s="25">
        <v>83.720346306930665</v>
      </c>
      <c r="BC122" s="25">
        <v>117.20848482970294</v>
      </c>
      <c r="BD122" s="25">
        <v>0</v>
      </c>
      <c r="BE122" s="25">
        <v>73.278796895728632</v>
      </c>
      <c r="BF122" s="25">
        <v>25.188993288808675</v>
      </c>
      <c r="BG122" s="25">
        <v>1.4901660226239122</v>
      </c>
      <c r="BH122" s="25">
        <v>46.59963758429604</v>
      </c>
      <c r="BI122" s="25">
        <v>0</v>
      </c>
      <c r="BJ122" s="25">
        <v>489.35102622568655</v>
      </c>
      <c r="BK122" s="25">
        <v>631.1692315302588</v>
      </c>
      <c r="BL122" s="25">
        <v>1.6153908746244396</v>
      </c>
      <c r="BM122" s="25">
        <v>1.4456554931634322</v>
      </c>
    </row>
    <row r="123" spans="1:65" x14ac:dyDescent="0.35">
      <c r="A123" s="25" t="s">
        <v>10683</v>
      </c>
      <c r="B123" s="25" t="s">
        <v>10807</v>
      </c>
      <c r="C123" s="25" t="s">
        <v>9780</v>
      </c>
      <c r="D123" s="25" t="s">
        <v>9780</v>
      </c>
      <c r="E123" s="25" t="s">
        <v>10202</v>
      </c>
      <c r="F123" s="25">
        <f>F114</f>
        <v>1134611</v>
      </c>
      <c r="G123" s="25">
        <f>G114</f>
        <v>0.89712625302283622</v>
      </c>
      <c r="H123" s="25">
        <f>(H114*N114+H122*N122)/(N114+N122)</f>
        <v>160</v>
      </c>
      <c r="I123" s="25">
        <f>(I114*N114+I122*N122)/(N114+N122)</f>
        <v>340.07346091693529</v>
      </c>
      <c r="J123" s="42">
        <f>(J114*N114+J122*N122)/(N114+N122)</f>
        <v>0.86491126645343119</v>
      </c>
      <c r="K123" s="25">
        <f>K114</f>
        <v>35</v>
      </c>
      <c r="L123" s="25">
        <f t="shared" ref="L123:W123" si="9">L114+L122</f>
        <v>788.89262491370573</v>
      </c>
      <c r="M123" s="25">
        <f t="shared" si="9"/>
        <v>86.501124908806958</v>
      </c>
      <c r="N123" s="25">
        <f t="shared" si="9"/>
        <v>443.23193736153593</v>
      </c>
      <c r="O123" s="25">
        <f t="shared" si="9"/>
        <v>82.615995348534796</v>
      </c>
      <c r="P123" s="25">
        <f t="shared" si="9"/>
        <v>171.6155278669348</v>
      </c>
      <c r="Q123" s="25">
        <f t="shared" si="9"/>
        <v>189.00041414606625</v>
      </c>
      <c r="R123" s="25">
        <f t="shared" si="9"/>
        <v>35.34774700458248</v>
      </c>
      <c r="S123" s="25">
        <f t="shared" si="9"/>
        <v>74.070372788220013</v>
      </c>
      <c r="T123" s="25">
        <f t="shared" si="9"/>
        <v>79.582294353263777</v>
      </c>
      <c r="U123" s="25">
        <f t="shared" si="9"/>
        <v>0</v>
      </c>
      <c r="V123" s="25">
        <f t="shared" si="9"/>
        <v>53824.13625266053</v>
      </c>
      <c r="W123" s="25">
        <f t="shared" si="9"/>
        <v>0</v>
      </c>
      <c r="X123" s="25">
        <f>(X114*N114+X122*N122)/(N114+N122)</f>
        <v>0</v>
      </c>
      <c r="Y123" s="25">
        <f>(Y114*N114+Y122*N122)/(N114+N122)</f>
        <v>481.95979232990135</v>
      </c>
      <c r="Z123" s="25">
        <f>(Z114*N114+Z122*N122)/(N114+N122)</f>
        <v>0</v>
      </c>
      <c r="AA123" s="25">
        <f>(AA114*N114+AA122*N122)/(N114+N122)</f>
        <v>173.34403266427537</v>
      </c>
      <c r="AB123" s="25">
        <f>(AB114*N114+AB122*N122)/(N114+N122)</f>
        <v>4.4704311989620695</v>
      </c>
      <c r="AC123" s="25">
        <f>(AC114*N114+AC122*N122)/(N114+N122)</f>
        <v>304.14532846666395</v>
      </c>
      <c r="AD123" s="25">
        <f>(AD114*N114+AD122*N122)/(N114+N122)</f>
        <v>141.88633141296609</v>
      </c>
      <c r="AE123" s="25">
        <f>(AE114*N114+AE122*N122)/(N114+N122)</f>
        <v>14.121594385176474</v>
      </c>
      <c r="AF123" s="25">
        <f>(AF114*N114+AF122*N122)/(N114+N122)</f>
        <v>0</v>
      </c>
      <c r="AG123" s="25">
        <f>(AG114*N114+AG122*N122)/(N114+N122)</f>
        <v>0</v>
      </c>
      <c r="AH123" s="25">
        <f>(AH114*N114+AH122*N122)/(N114+N122)</f>
        <v>25.63837948078206</v>
      </c>
      <c r="AI123" s="25">
        <f>(AI114*N114+AI122*N122)/(N114+N122)</f>
        <v>101.46076874999996</v>
      </c>
      <c r="AJ123" s="25">
        <f>(AJ114*N114+AJ122*N122)/(N114+N122)</f>
        <v>0.66558879700762374</v>
      </c>
      <c r="AK123" s="25">
        <f>(AK114*N114+AK122*N122)/(N114+N122)</f>
        <v>0</v>
      </c>
      <c r="AL123" s="25">
        <f>(AL114*N114+AL122*N122)/(N114+N122)</f>
        <v>0</v>
      </c>
      <c r="AM123" s="25">
        <f>(AM114*N114+AM122*N122)/(N114+N122)</f>
        <v>0</v>
      </c>
      <c r="AN123" s="25">
        <f>(AN114*N114+AN122*N122)/(N114+N122)</f>
        <v>0.46650839443364706</v>
      </c>
      <c r="AO123" s="25">
        <f>(AO114*N114+AO122*N122)/(N114+N122)</f>
        <v>340.07346091693529</v>
      </c>
      <c r="AP123" s="25">
        <f>(AP114*N114+AP122*N122)/(N114+N122)</f>
        <v>39.759973865958543</v>
      </c>
      <c r="AQ123" s="25">
        <f>(AQ114*N114+AQ122*N122)/(N114+N122)</f>
        <v>14.121594385176474</v>
      </c>
      <c r="AR123" s="25">
        <f>(AR114*N114+AR122*N122)/(N114+N122)</f>
        <v>0</v>
      </c>
      <c r="AS123" s="25">
        <f>(AS114*N114+AS122*N122)/(N114+N122)</f>
        <v>0</v>
      </c>
      <c r="AT123" s="25">
        <f>(AT114*N114+AT122*N122)/(N114+N122)</f>
        <v>25.63837948078206</v>
      </c>
      <c r="AU123" s="25">
        <f>(AU114*N114+AU122*N122)/(N114+N122)</f>
        <v>251.63735941367588</v>
      </c>
      <c r="AV123" s="25">
        <f>(AV114*N114+AV122*N122)/(N114+N122)</f>
        <v>52.833340475333408</v>
      </c>
      <c r="AW123" s="25">
        <f>(AW114*N114+AW122*N122)/(N114+N122)</f>
        <v>52.833340475333408</v>
      </c>
      <c r="AX123" s="25">
        <f>(AX114*N114+AX122*N122)/(N114+N122)</f>
        <v>0</v>
      </c>
      <c r="AY123" s="25">
        <f>(AY114*N114+AY122*N122)/(N114+N122)</f>
        <v>0</v>
      </c>
      <c r="AZ123" s="25">
        <f>(AZ114*N114+AZ122*N122)/(N114+N122)</f>
        <v>133.08894216093168</v>
      </c>
      <c r="BA123" s="25">
        <f>(BA114*N114+BA122*N122)/(N114+N122)</f>
        <v>77.861174682099431</v>
      </c>
      <c r="BB123" s="25">
        <f>(BB114*N114+BB122*N122)/(N114+N122)</f>
        <v>23.01156978284677</v>
      </c>
      <c r="BC123" s="25">
        <f>(BC114*N114+BC122*N122)/(N114+N122)</f>
        <v>32.216197695985478</v>
      </c>
      <c r="BD123" s="25">
        <f>(BD114*N114+BD122*N122)/(N114+N122)</f>
        <v>0</v>
      </c>
      <c r="BE123" s="25">
        <f>(BE114*N114+BE122*N122)/(N114+N122)</f>
        <v>65.715076777410829</v>
      </c>
      <c r="BF123" s="25">
        <f>(BF114*N114+BF122*N122)/(N114+N122)</f>
        <v>22.535056405188389</v>
      </c>
      <c r="BG123" s="25">
        <f>(BG114*N114+BG122*N122)/(N114+N122)</f>
        <v>1.4901660226239124</v>
      </c>
      <c r="BH123" s="25">
        <f>(BH114*N114+BH122*N122)/(N114+N122)</f>
        <v>41.689854349598498</v>
      </c>
      <c r="BI123" s="25">
        <f>(BI114*N114+BI122*N122)/(N114+N122)</f>
        <v>0</v>
      </c>
      <c r="BJ123" s="25">
        <f>(BJ114*N114+BJ122*N122)/(N114+N122)</f>
        <v>291.39733327963444</v>
      </c>
      <c r="BK123" s="25">
        <f>(BK114*N114+BK122*N122)/(N114+N122)</f>
        <v>433.2836646926005</v>
      </c>
      <c r="BL123" s="25">
        <f>(BL114*N114+BL122*N122)/(N114+N122)</f>
        <v>0.96703989180467498</v>
      </c>
      <c r="BM123" s="25">
        <f>(BM114*N114+BM122*N122)/(N114+N122)</f>
        <v>0.86491126645343119</v>
      </c>
    </row>
    <row r="124" spans="1:65" x14ac:dyDescent="0.35">
      <c r="A124" s="25" t="s">
        <v>10694</v>
      </c>
      <c r="B124" s="25" t="s">
        <v>10504</v>
      </c>
      <c r="C124" s="25" t="s">
        <v>10660</v>
      </c>
      <c r="D124" s="25" t="s">
        <v>10506</v>
      </c>
      <c r="E124" s="25" t="s">
        <v>10808</v>
      </c>
      <c r="F124" s="25">
        <v>1134611</v>
      </c>
      <c r="G124" s="25">
        <v>0.89712625302283622</v>
      </c>
      <c r="H124" s="25">
        <v>160</v>
      </c>
      <c r="I124" s="25">
        <v>320.70744053940871</v>
      </c>
      <c r="J124" s="42">
        <v>0.91567786478421609</v>
      </c>
      <c r="K124" s="25">
        <v>35</v>
      </c>
      <c r="L124" s="25">
        <v>646.37228072000005</v>
      </c>
      <c r="M124" s="25">
        <v>65.032436771067296</v>
      </c>
      <c r="N124" s="25">
        <v>402.80896818294815</v>
      </c>
      <c r="O124" s="25">
        <v>75.081376219976519</v>
      </c>
      <c r="P124" s="25">
        <v>155.96410790196592</v>
      </c>
      <c r="Q124" s="25">
        <v>171.76348406100564</v>
      </c>
      <c r="R124" s="25">
        <v>32.124015212590109</v>
      </c>
      <c r="S124" s="25">
        <v>67.315118611167208</v>
      </c>
      <c r="T124" s="25">
        <v>72.324350237248339</v>
      </c>
      <c r="U124" s="25">
        <v>0</v>
      </c>
      <c r="V124" s="25">
        <v>48915.348736677217</v>
      </c>
      <c r="W124" s="25">
        <v>0</v>
      </c>
      <c r="X124" s="25">
        <v>0</v>
      </c>
      <c r="Y124" s="25">
        <v>481.95807364156963</v>
      </c>
      <c r="Z124" s="25">
        <v>0</v>
      </c>
      <c r="AA124" s="25">
        <v>173.22</v>
      </c>
      <c r="AB124" s="25">
        <v>4.62</v>
      </c>
      <c r="AC124" s="25">
        <v>304.11807364156965</v>
      </c>
      <c r="AD124" s="25">
        <v>161.25063310216092</v>
      </c>
      <c r="AE124" s="25">
        <v>14.097345526080964</v>
      </c>
      <c r="AF124" s="25">
        <v>0</v>
      </c>
      <c r="AG124" s="25">
        <v>0</v>
      </c>
      <c r="AH124" s="25">
        <v>25.602671343497537</v>
      </c>
      <c r="AI124" s="25">
        <v>101.46076874999997</v>
      </c>
      <c r="AJ124" s="25">
        <v>0.73238243258237268</v>
      </c>
      <c r="AK124" s="25">
        <v>0</v>
      </c>
      <c r="AL124" s="25">
        <v>0</v>
      </c>
      <c r="AM124" s="25">
        <v>19.357465050000005</v>
      </c>
      <c r="AN124" s="25">
        <v>0.53022377516506702</v>
      </c>
      <c r="AO124" s="25">
        <v>320.70744053940871</v>
      </c>
      <c r="AP124" s="25">
        <v>39.700016869578505</v>
      </c>
      <c r="AQ124" s="25">
        <v>14.097345526080964</v>
      </c>
      <c r="AR124" s="25">
        <v>0</v>
      </c>
      <c r="AS124" s="25">
        <v>0</v>
      </c>
      <c r="AT124" s="25">
        <v>25.602671343497537</v>
      </c>
      <c r="AU124" s="25">
        <v>231.83212804336694</v>
      </c>
      <c r="AV124" s="25">
        <v>48.408644594818085</v>
      </c>
      <c r="AW124" s="25">
        <v>48.408644594818085</v>
      </c>
      <c r="AX124" s="25">
        <v>0</v>
      </c>
      <c r="AY124" s="25">
        <v>0</v>
      </c>
      <c r="AZ124" s="25">
        <v>118.46744643779827</v>
      </c>
      <c r="BA124" s="25">
        <v>77.861174682099431</v>
      </c>
      <c r="BB124" s="25">
        <v>16.919279898207851</v>
      </c>
      <c r="BC124" s="25">
        <v>23.686991857490991</v>
      </c>
      <c r="BD124" s="25">
        <v>0</v>
      </c>
      <c r="BE124" s="25">
        <v>64.956037010750592</v>
      </c>
      <c r="BF124" s="25">
        <v>22.26872666250059</v>
      </c>
      <c r="BG124" s="25">
        <v>1.4901660226239126</v>
      </c>
      <c r="BH124" s="25">
        <v>41.197144325626091</v>
      </c>
      <c r="BI124" s="25">
        <v>0</v>
      </c>
      <c r="BJ124" s="25">
        <v>271.53214491294545</v>
      </c>
      <c r="BK124" s="25">
        <v>432.78277801510637</v>
      </c>
      <c r="BL124" s="25">
        <v>0.9656272672555688</v>
      </c>
      <c r="BM124" s="25">
        <v>0.91567786478421609</v>
      </c>
    </row>
    <row r="125" spans="1:65" x14ac:dyDescent="0.35">
      <c r="A125" s="25" t="s">
        <v>10694</v>
      </c>
      <c r="B125" s="25" t="s">
        <v>10504</v>
      </c>
      <c r="C125" s="25" t="s">
        <v>10660</v>
      </c>
      <c r="D125" s="25" t="s">
        <v>10507</v>
      </c>
      <c r="E125" s="25" t="s">
        <v>10809</v>
      </c>
      <c r="F125" s="25">
        <v>1134611</v>
      </c>
      <c r="G125" s="25">
        <v>0.89712625302283622</v>
      </c>
      <c r="H125" s="25">
        <v>160</v>
      </c>
      <c r="I125" s="25">
        <v>339.84922075200234</v>
      </c>
      <c r="J125" s="42">
        <v>0.71213022634694711</v>
      </c>
      <c r="K125" s="25">
        <v>35</v>
      </c>
      <c r="L125" s="25">
        <v>646.37228072000005</v>
      </c>
      <c r="M125" s="25">
        <v>65.032436771067296</v>
      </c>
      <c r="N125" s="25">
        <v>402.80896818294815</v>
      </c>
      <c r="O125" s="25">
        <v>75.081376219976519</v>
      </c>
      <c r="P125" s="25">
        <v>155.96410790196592</v>
      </c>
      <c r="Q125" s="25">
        <v>171.76348406100564</v>
      </c>
      <c r="R125" s="25">
        <v>32.124015212590109</v>
      </c>
      <c r="S125" s="25">
        <v>67.315118611167208</v>
      </c>
      <c r="T125" s="25">
        <v>72.324350237248339</v>
      </c>
      <c r="U125" s="25">
        <v>0</v>
      </c>
      <c r="V125" s="25">
        <v>0</v>
      </c>
      <c r="W125" s="25">
        <v>12228.837184169304</v>
      </c>
      <c r="X125" s="25">
        <v>0</v>
      </c>
      <c r="Y125" s="25">
        <v>481.95807364156963</v>
      </c>
      <c r="Z125" s="25">
        <v>0</v>
      </c>
      <c r="AA125" s="25">
        <v>173.22</v>
      </c>
      <c r="AB125" s="25">
        <v>4.62</v>
      </c>
      <c r="AC125" s="25">
        <v>304.11807364156965</v>
      </c>
      <c r="AD125" s="25">
        <v>142.10885288956729</v>
      </c>
      <c r="AE125" s="25">
        <v>-15.844897489586433</v>
      </c>
      <c r="AF125" s="25">
        <v>1.6581727925007792</v>
      </c>
      <c r="AG125" s="25">
        <v>3.4025646782965131</v>
      </c>
      <c r="AH125" s="25">
        <v>0</v>
      </c>
      <c r="AI125" s="25">
        <v>101.46076874999997</v>
      </c>
      <c r="AJ125" s="25">
        <v>0</v>
      </c>
      <c r="AK125" s="25">
        <v>32.07477910835641</v>
      </c>
      <c r="AL125" s="25">
        <v>0</v>
      </c>
      <c r="AM125" s="25">
        <v>19.357465050000005</v>
      </c>
      <c r="AN125" s="25">
        <v>0.46728183954320085</v>
      </c>
      <c r="AO125" s="25">
        <v>339.84922075200234</v>
      </c>
      <c r="AP125" s="25">
        <v>0</v>
      </c>
      <c r="AQ125" s="25">
        <v>0</v>
      </c>
      <c r="AR125" s="25">
        <v>0</v>
      </c>
      <c r="AS125" s="25">
        <v>0</v>
      </c>
      <c r="AT125" s="25">
        <v>0</v>
      </c>
      <c r="AU125" s="25">
        <v>239.02612324995934</v>
      </c>
      <c r="AV125" s="25">
        <v>48.408644594818085</v>
      </c>
      <c r="AW125" s="25">
        <v>48.408644594818085</v>
      </c>
      <c r="AX125" s="25">
        <v>0</v>
      </c>
      <c r="AY125" s="25">
        <v>0</v>
      </c>
      <c r="AZ125" s="25">
        <v>118.46744643779827</v>
      </c>
      <c r="BA125" s="25">
        <v>77.861174682099431</v>
      </c>
      <c r="BB125" s="25">
        <v>16.919279898207851</v>
      </c>
      <c r="BC125" s="25">
        <v>23.686991857490991</v>
      </c>
      <c r="BD125" s="25">
        <v>0</v>
      </c>
      <c r="BE125" s="25">
        <v>72.150032217342982</v>
      </c>
      <c r="BF125" s="25">
        <v>24.792935506918976</v>
      </c>
      <c r="BG125" s="25">
        <v>1.4901660226239126</v>
      </c>
      <c r="BH125" s="25">
        <v>45.8669306878001</v>
      </c>
      <c r="BI125" s="25">
        <v>0</v>
      </c>
      <c r="BJ125" s="25">
        <v>239.02612324995934</v>
      </c>
      <c r="BK125" s="25">
        <v>381.13497613952666</v>
      </c>
      <c r="BL125" s="25">
        <v>0.79579914340505642</v>
      </c>
      <c r="BM125" s="25">
        <v>0.71213022634694711</v>
      </c>
    </row>
    <row r="126" spans="1:65" x14ac:dyDescent="0.35">
      <c r="A126" s="25" t="s">
        <v>10694</v>
      </c>
      <c r="B126" s="25" t="s">
        <v>10504</v>
      </c>
      <c r="C126" s="25" t="s">
        <v>10660</v>
      </c>
      <c r="D126" s="25" t="s">
        <v>10508</v>
      </c>
      <c r="E126" s="25" t="s">
        <v>10810</v>
      </c>
      <c r="F126" s="25">
        <v>1134611</v>
      </c>
      <c r="G126" s="25">
        <v>0.89712625302283622</v>
      </c>
      <c r="H126" s="25">
        <v>160</v>
      </c>
      <c r="I126" s="25">
        <v>344.90995822279967</v>
      </c>
      <c r="J126" s="42">
        <v>0.6890996170171958</v>
      </c>
      <c r="K126" s="25">
        <v>35</v>
      </c>
      <c r="L126" s="25">
        <v>646.37228072000005</v>
      </c>
      <c r="M126" s="25">
        <v>65.032436771067296</v>
      </c>
      <c r="N126" s="25">
        <v>402.80896818294815</v>
      </c>
      <c r="O126" s="25">
        <v>75.081376219976519</v>
      </c>
      <c r="P126" s="25">
        <v>155.96410790196592</v>
      </c>
      <c r="Q126" s="25">
        <v>171.76348406100564</v>
      </c>
      <c r="R126" s="25">
        <v>32.124015212590109</v>
      </c>
      <c r="S126" s="25">
        <v>67.315118611167208</v>
      </c>
      <c r="T126" s="25">
        <v>72.324350237248339</v>
      </c>
      <c r="U126" s="25">
        <v>0</v>
      </c>
      <c r="V126" s="25">
        <v>0</v>
      </c>
      <c r="W126" s="25">
        <v>0</v>
      </c>
      <c r="X126" s="25">
        <v>12228837.184169304</v>
      </c>
      <c r="Y126" s="25">
        <v>481.95807364156963</v>
      </c>
      <c r="Z126" s="25">
        <v>0</v>
      </c>
      <c r="AA126" s="25">
        <v>173.22</v>
      </c>
      <c r="AB126" s="25">
        <v>4.62</v>
      </c>
      <c r="AC126" s="25">
        <v>304.11807364156965</v>
      </c>
      <c r="AD126" s="25">
        <v>137.04811541876995</v>
      </c>
      <c r="AE126" s="25">
        <v>-15.844897489586433</v>
      </c>
      <c r="AF126" s="25">
        <v>0</v>
      </c>
      <c r="AG126" s="25">
        <v>0</v>
      </c>
      <c r="AH126" s="25">
        <v>0</v>
      </c>
      <c r="AI126" s="25">
        <v>101.46076874999997</v>
      </c>
      <c r="AJ126" s="25">
        <v>0</v>
      </c>
      <c r="AK126" s="25">
        <v>32.07477910835641</v>
      </c>
      <c r="AL126" s="25">
        <v>0</v>
      </c>
      <c r="AM126" s="25">
        <v>19.357465050000005</v>
      </c>
      <c r="AN126" s="25">
        <v>0.45064114006026951</v>
      </c>
      <c r="AO126" s="25">
        <v>344.90995822279967</v>
      </c>
      <c r="AP126" s="25">
        <v>0</v>
      </c>
      <c r="AQ126" s="25">
        <v>0</v>
      </c>
      <c r="AR126" s="25">
        <v>0</v>
      </c>
      <c r="AS126" s="25">
        <v>0</v>
      </c>
      <c r="AT126" s="25">
        <v>0</v>
      </c>
      <c r="AU126" s="25">
        <v>239.74727833954796</v>
      </c>
      <c r="AV126" s="25">
        <v>48.408644594818085</v>
      </c>
      <c r="AW126" s="25">
        <v>48.408644594818085</v>
      </c>
      <c r="AX126" s="25">
        <v>0</v>
      </c>
      <c r="AY126" s="25">
        <v>0</v>
      </c>
      <c r="AZ126" s="25">
        <v>118.46744643779827</v>
      </c>
      <c r="BA126" s="25">
        <v>77.861174682099431</v>
      </c>
      <c r="BB126" s="25">
        <v>16.919279898207851</v>
      </c>
      <c r="BC126" s="25">
        <v>23.686991857490991</v>
      </c>
      <c r="BD126" s="25">
        <v>0</v>
      </c>
      <c r="BE126" s="25">
        <v>72.871187306931617</v>
      </c>
      <c r="BF126" s="25">
        <v>25.045972380458842</v>
      </c>
      <c r="BG126" s="25">
        <v>1.4901660226239126</v>
      </c>
      <c r="BH126" s="25">
        <v>46.335048903848858</v>
      </c>
      <c r="BI126" s="25">
        <v>0</v>
      </c>
      <c r="BJ126" s="25">
        <v>239.74727833954796</v>
      </c>
      <c r="BK126" s="25">
        <v>376.79539375831791</v>
      </c>
      <c r="BL126" s="25">
        <v>0.78152974359844274</v>
      </c>
      <c r="BM126" s="25">
        <v>0.6890996170171958</v>
      </c>
    </row>
    <row r="127" spans="1:65" x14ac:dyDescent="0.35">
      <c r="A127" s="25" t="s">
        <v>10694</v>
      </c>
      <c r="B127" s="25" t="s">
        <v>10504</v>
      </c>
      <c r="C127" s="25" t="s">
        <v>10660</v>
      </c>
      <c r="D127" s="25" t="s">
        <v>10509</v>
      </c>
      <c r="E127" s="25" t="s">
        <v>10811</v>
      </c>
      <c r="F127" s="25">
        <v>1134611</v>
      </c>
      <c r="G127" s="25">
        <v>0.89712625302283622</v>
      </c>
      <c r="H127" s="25">
        <v>160</v>
      </c>
      <c r="I127" s="25">
        <v>336.66585184656878</v>
      </c>
      <c r="J127" s="42">
        <v>0.66629364762475285</v>
      </c>
      <c r="K127" s="25">
        <v>35</v>
      </c>
      <c r="L127" s="25">
        <v>442.47743281864803</v>
      </c>
      <c r="M127" s="25">
        <v>51.692163565782927</v>
      </c>
      <c r="N127" s="25">
        <v>402.80896818294815</v>
      </c>
      <c r="O127" s="25">
        <v>56.602716209067871</v>
      </c>
      <c r="P127" s="25">
        <v>162.56362933443327</v>
      </c>
      <c r="Q127" s="25">
        <v>183.64262263944696</v>
      </c>
      <c r="R127" s="25">
        <v>32.124015212590109</v>
      </c>
      <c r="S127" s="25">
        <v>79.194257189608479</v>
      </c>
      <c r="T127" s="25">
        <v>72.324350237248339</v>
      </c>
      <c r="U127" s="25">
        <v>0</v>
      </c>
      <c r="V127" s="25">
        <v>0</v>
      </c>
      <c r="W127" s="25">
        <v>0</v>
      </c>
      <c r="X127" s="25">
        <v>0</v>
      </c>
      <c r="Y127" s="25">
        <v>444.96628403848445</v>
      </c>
      <c r="Z127" s="25">
        <v>0</v>
      </c>
      <c r="AA127" s="25">
        <v>173.22</v>
      </c>
      <c r="AB127" s="25">
        <v>4.62</v>
      </c>
      <c r="AC127" s="25">
        <v>267.12628403848441</v>
      </c>
      <c r="AD127" s="25">
        <v>108.30043219191566</v>
      </c>
      <c r="AE127" s="25">
        <v>-12.517801608084328</v>
      </c>
      <c r="AF127" s="25">
        <v>0</v>
      </c>
      <c r="AG127" s="25">
        <v>0</v>
      </c>
      <c r="AH127" s="25">
        <v>0</v>
      </c>
      <c r="AI127" s="25">
        <v>101.46076874999997</v>
      </c>
      <c r="AJ127" s="25">
        <v>0</v>
      </c>
      <c r="AK127" s="25">
        <v>0</v>
      </c>
      <c r="AL127" s="25">
        <v>0</v>
      </c>
      <c r="AM127" s="25">
        <v>19.357465050000005</v>
      </c>
      <c r="AN127" s="25">
        <v>0.40542783942711158</v>
      </c>
      <c r="AO127" s="25">
        <v>336.66585184656878</v>
      </c>
      <c r="AP127" s="25">
        <v>0</v>
      </c>
      <c r="AQ127" s="25">
        <v>0</v>
      </c>
      <c r="AR127" s="25">
        <v>0</v>
      </c>
      <c r="AS127" s="25">
        <v>0</v>
      </c>
      <c r="AT127" s="25">
        <v>0</v>
      </c>
      <c r="AU127" s="25">
        <v>218.14417030411366</v>
      </c>
      <c r="AV127" s="25">
        <v>46.54089422631489</v>
      </c>
      <c r="AW127" s="25">
        <v>46.54089422631489</v>
      </c>
      <c r="AX127" s="25">
        <v>0</v>
      </c>
      <c r="AY127" s="25">
        <v>0</v>
      </c>
      <c r="AZ127" s="25">
        <v>104.48294328924749</v>
      </c>
      <c r="BA127" s="25">
        <v>77.861174682099431</v>
      </c>
      <c r="BB127" s="25">
        <v>11.09240358631169</v>
      </c>
      <c r="BC127" s="25">
        <v>15.529365020836366</v>
      </c>
      <c r="BD127" s="25">
        <v>0</v>
      </c>
      <c r="BE127" s="25">
        <v>67.120332788551281</v>
      </c>
      <c r="BF127" s="25">
        <v>23.028128689799079</v>
      </c>
      <c r="BG127" s="25">
        <v>1.4901660226239126</v>
      </c>
      <c r="BH127" s="25">
        <v>42.602038076128295</v>
      </c>
      <c r="BI127" s="25">
        <v>0</v>
      </c>
      <c r="BJ127" s="25">
        <v>218.14417030411366</v>
      </c>
      <c r="BK127" s="25">
        <v>326.44460249602935</v>
      </c>
      <c r="BL127" s="25">
        <v>0.83974633669979026</v>
      </c>
      <c r="BM127" s="25">
        <v>0.66629364762475285</v>
      </c>
    </row>
    <row r="128" spans="1:65" x14ac:dyDescent="0.35">
      <c r="A128" s="25" t="s">
        <v>10694</v>
      </c>
      <c r="B128" s="25" t="s">
        <v>10504</v>
      </c>
      <c r="C128" s="25" t="s">
        <v>10660</v>
      </c>
      <c r="D128" s="25" t="s">
        <v>10510</v>
      </c>
      <c r="E128" s="25" t="s">
        <v>10812</v>
      </c>
      <c r="F128" s="25">
        <v>1134611</v>
      </c>
      <c r="G128" s="25">
        <v>0.89712625302283622</v>
      </c>
      <c r="H128" s="25">
        <v>160</v>
      </c>
      <c r="I128" s="25">
        <v>404.84996057641149</v>
      </c>
      <c r="J128" s="42">
        <v>0.44111312251542234</v>
      </c>
      <c r="K128" s="25">
        <v>35</v>
      </c>
      <c r="L128" s="25">
        <v>678.64314479252471</v>
      </c>
      <c r="M128" s="25">
        <v>65.927333825821677</v>
      </c>
      <c r="N128" s="25">
        <v>402.80896818294815</v>
      </c>
      <c r="O128" s="25">
        <v>90.268482747378215</v>
      </c>
      <c r="P128" s="25">
        <v>140.91063324975892</v>
      </c>
      <c r="Q128" s="25">
        <v>171.62985218581096</v>
      </c>
      <c r="R128" s="25">
        <v>32.124015212590109</v>
      </c>
      <c r="S128" s="25">
        <v>0</v>
      </c>
      <c r="T128" s="25">
        <v>139.50583697322082</v>
      </c>
      <c r="U128" s="25">
        <v>0</v>
      </c>
      <c r="V128" s="25">
        <v>0</v>
      </c>
      <c r="W128" s="25">
        <v>0</v>
      </c>
      <c r="X128" s="25">
        <v>0</v>
      </c>
      <c r="Y128" s="25">
        <v>520.17140488126245</v>
      </c>
      <c r="Z128" s="25">
        <v>0</v>
      </c>
      <c r="AA128" s="25">
        <v>173.22</v>
      </c>
      <c r="AB128" s="25">
        <v>4.62</v>
      </c>
      <c r="AC128" s="25">
        <v>342.33140488126247</v>
      </c>
      <c r="AD128" s="25">
        <v>115.32144430485096</v>
      </c>
      <c r="AE128" s="25">
        <v>-23.477777602649017</v>
      </c>
      <c r="AF128" s="25">
        <v>0</v>
      </c>
      <c r="AG128" s="25">
        <v>0</v>
      </c>
      <c r="AH128" s="25">
        <v>0</v>
      </c>
      <c r="AI128" s="25">
        <v>101.46076874999997</v>
      </c>
      <c r="AJ128" s="25">
        <v>0</v>
      </c>
      <c r="AK128" s="25">
        <v>0</v>
      </c>
      <c r="AL128" s="25">
        <v>0</v>
      </c>
      <c r="AM128" s="25">
        <v>37.338453157499984</v>
      </c>
      <c r="AN128" s="25">
        <v>0.33687077101456747</v>
      </c>
      <c r="AO128" s="25">
        <v>404.84996057641149</v>
      </c>
      <c r="AP128" s="25">
        <v>0</v>
      </c>
      <c r="AQ128" s="25">
        <v>0</v>
      </c>
      <c r="AR128" s="25">
        <v>0</v>
      </c>
      <c r="AS128" s="25">
        <v>0</v>
      </c>
      <c r="AT128" s="25">
        <v>0</v>
      </c>
      <c r="AU128" s="25">
        <v>240.59459083651799</v>
      </c>
      <c r="AV128" s="25">
        <v>52.982327768409213</v>
      </c>
      <c r="AW128" s="25">
        <v>52.982327768409213</v>
      </c>
      <c r="AX128" s="25">
        <v>0</v>
      </c>
      <c r="AY128" s="25">
        <v>0</v>
      </c>
      <c r="AZ128" s="25">
        <v>108.19395058186454</v>
      </c>
      <c r="BA128" s="25">
        <v>77.861174682099431</v>
      </c>
      <c r="BB128" s="25">
        <v>12.638656624902131</v>
      </c>
      <c r="BC128" s="25">
        <v>17.694119274862981</v>
      </c>
      <c r="BD128" s="25">
        <v>0</v>
      </c>
      <c r="BE128" s="25">
        <v>79.418312486244247</v>
      </c>
      <c r="BF128" s="25">
        <v>27.343209285480818</v>
      </c>
      <c r="BG128" s="25">
        <v>1.4901660226239126</v>
      </c>
      <c r="BH128" s="25">
        <v>50.584937178139512</v>
      </c>
      <c r="BI128" s="25">
        <v>0</v>
      </c>
      <c r="BJ128" s="25">
        <v>240.59459083651799</v>
      </c>
      <c r="BK128" s="25">
        <v>355.91603514136898</v>
      </c>
      <c r="BL128" s="25">
        <v>0.52167177101980611</v>
      </c>
      <c r="BM128" s="25">
        <v>0.44111312251542234</v>
      </c>
    </row>
    <row r="129" spans="1:65" x14ac:dyDescent="0.35">
      <c r="A129" s="25" t="s">
        <v>10694</v>
      </c>
      <c r="B129" s="25" t="s">
        <v>10504</v>
      </c>
      <c r="C129" s="25" t="s">
        <v>10660</v>
      </c>
      <c r="D129" s="25" t="s">
        <v>10511</v>
      </c>
      <c r="E129" s="25" t="s">
        <v>10813</v>
      </c>
      <c r="F129" s="25">
        <v>1134611</v>
      </c>
      <c r="G129" s="25">
        <v>0.89712625302283622</v>
      </c>
      <c r="H129" s="25">
        <v>160</v>
      </c>
      <c r="I129" s="40">
        <v>436.26598483124604</v>
      </c>
      <c r="J129" s="43">
        <v>0.67134493219024893</v>
      </c>
      <c r="K129" s="25">
        <v>35</v>
      </c>
      <c r="L129" s="25">
        <v>1672.6121965229991</v>
      </c>
      <c r="M129" s="25">
        <v>109.08736245725036</v>
      </c>
      <c r="N129" s="25">
        <v>402.80896818294815</v>
      </c>
      <c r="O129" s="25">
        <v>294.3726947546553</v>
      </c>
      <c r="P129" s="25">
        <v>74.136990594071619</v>
      </c>
      <c r="Q129" s="25">
        <v>34.299282834221195</v>
      </c>
      <c r="R129" s="25">
        <v>34.299282834221195</v>
      </c>
      <c r="S129" s="25">
        <v>0</v>
      </c>
      <c r="T129" s="25">
        <v>0</v>
      </c>
      <c r="U129" s="25">
        <v>255408.64494810038</v>
      </c>
      <c r="V129" s="25">
        <v>0</v>
      </c>
      <c r="W129" s="25">
        <v>0</v>
      </c>
      <c r="X129" s="25">
        <v>0</v>
      </c>
      <c r="Y129" s="25">
        <v>822.60340170133713</v>
      </c>
      <c r="Z129" s="25">
        <v>0</v>
      </c>
      <c r="AA129" s="25">
        <v>173.22</v>
      </c>
      <c r="AB129" s="25">
        <v>4.62</v>
      </c>
      <c r="AC129" s="25">
        <v>644.7634017013371</v>
      </c>
      <c r="AD129" s="25">
        <v>386.33741687009109</v>
      </c>
      <c r="AE129" s="25">
        <v>37.514402932682515</v>
      </c>
      <c r="AF129" s="25">
        <v>0</v>
      </c>
      <c r="AG129" s="25">
        <v>0</v>
      </c>
      <c r="AH129" s="25">
        <v>29.930036007530767</v>
      </c>
      <c r="AI129" s="25">
        <v>123.00035822944251</v>
      </c>
      <c r="AJ129" s="25">
        <v>195.89261970043532</v>
      </c>
      <c r="AK129" s="25">
        <v>0</v>
      </c>
      <c r="AL129" s="25">
        <v>0</v>
      </c>
      <c r="AM129" s="25">
        <v>0</v>
      </c>
      <c r="AN129" s="25">
        <v>0.5991925345803788</v>
      </c>
      <c r="AO129" s="25">
        <v>436.26598483124604</v>
      </c>
      <c r="AP129" s="25">
        <v>67.444438940213274</v>
      </c>
      <c r="AQ129" s="25">
        <v>37.514402932682515</v>
      </c>
      <c r="AR129" s="25">
        <v>0</v>
      </c>
      <c r="AS129" s="25">
        <v>0</v>
      </c>
      <c r="AT129" s="25">
        <v>29.930036007530767</v>
      </c>
      <c r="AU129" s="25">
        <v>318.86650389447777</v>
      </c>
      <c r="AV129" s="25">
        <v>82.203700734707127</v>
      </c>
      <c r="AW129" s="25">
        <v>82.203700734707127</v>
      </c>
      <c r="AX129" s="25">
        <v>0</v>
      </c>
      <c r="AY129" s="25">
        <v>0</v>
      </c>
      <c r="AZ129" s="25">
        <v>126.8838787546356</v>
      </c>
      <c r="BA129" s="25">
        <v>83.718984207234897</v>
      </c>
      <c r="BB129" s="25">
        <v>17.985372728083629</v>
      </c>
      <c r="BC129" s="25">
        <v>25.179521819317078</v>
      </c>
      <c r="BD129" s="25">
        <v>0</v>
      </c>
      <c r="BE129" s="25">
        <v>109.77892440513507</v>
      </c>
      <c r="BF129" s="25">
        <v>37.95671831418499</v>
      </c>
      <c r="BG129" s="25">
        <v>1.602277209707845</v>
      </c>
      <c r="BH129" s="25">
        <v>70.21992888124224</v>
      </c>
      <c r="BI129" s="25">
        <v>0</v>
      </c>
      <c r="BJ129" s="25">
        <v>386.31094283469105</v>
      </c>
      <c r="BK129" s="25">
        <v>772.64835970478214</v>
      </c>
      <c r="BL129" s="25">
        <v>0.45425183444129974</v>
      </c>
      <c r="BM129" s="25">
        <v>0.67134493219024893</v>
      </c>
    </row>
    <row r="130" spans="1:65" x14ac:dyDescent="0.35">
      <c r="A130" s="25" t="s">
        <v>10694</v>
      </c>
      <c r="B130" s="25" t="s">
        <v>10504</v>
      </c>
      <c r="C130" s="25" t="s">
        <v>10660</v>
      </c>
      <c r="D130" s="25" t="s">
        <v>10512</v>
      </c>
      <c r="E130" s="25" t="s">
        <v>10814</v>
      </c>
      <c r="F130" s="25">
        <v>1134611</v>
      </c>
      <c r="G130" s="25">
        <v>0.89712625302283622</v>
      </c>
      <c r="H130" s="25">
        <v>160</v>
      </c>
      <c r="I130" s="25">
        <v>1293.4602733046243</v>
      </c>
      <c r="J130" s="42">
        <v>-0.33237980729925287</v>
      </c>
      <c r="K130" s="25">
        <v>35</v>
      </c>
      <c r="L130" s="25">
        <v>675.75247986162481</v>
      </c>
      <c r="M130" s="25">
        <v>72.517764513223938</v>
      </c>
      <c r="N130" s="25">
        <v>402.80896818294815</v>
      </c>
      <c r="O130" s="25">
        <v>294.3726947546553</v>
      </c>
      <c r="P130" s="25">
        <v>74.136990594071619</v>
      </c>
      <c r="Q130" s="25">
        <v>34.299282834221195</v>
      </c>
      <c r="R130" s="25">
        <v>34.299282834221195</v>
      </c>
      <c r="S130" s="25">
        <v>0</v>
      </c>
      <c r="T130" s="25">
        <v>0</v>
      </c>
      <c r="U130" s="25">
        <v>255408.64494810038</v>
      </c>
      <c r="V130" s="25">
        <v>0</v>
      </c>
      <c r="W130" s="25">
        <v>0</v>
      </c>
      <c r="X130" s="25">
        <v>0</v>
      </c>
      <c r="Y130" s="25">
        <v>1712.0965262347936</v>
      </c>
      <c r="Z130" s="25">
        <v>0</v>
      </c>
      <c r="AA130" s="25">
        <v>173.22</v>
      </c>
      <c r="AB130" s="25">
        <v>4.62</v>
      </c>
      <c r="AC130" s="25">
        <v>1534.2565262347937</v>
      </c>
      <c r="AD130" s="25">
        <v>418.63625293016935</v>
      </c>
      <c r="AE130" s="25">
        <v>42.581120458065762</v>
      </c>
      <c r="AF130" s="25">
        <v>0</v>
      </c>
      <c r="AG130" s="25">
        <v>0</v>
      </c>
      <c r="AH130" s="25">
        <v>33.768838987903514</v>
      </c>
      <c r="AI130" s="25">
        <v>123.00035822944251</v>
      </c>
      <c r="AJ130" s="25">
        <v>219.2859352547575</v>
      </c>
      <c r="AK130" s="25">
        <v>0</v>
      </c>
      <c r="AL130" s="25">
        <v>0</v>
      </c>
      <c r="AM130" s="25">
        <v>0</v>
      </c>
      <c r="AN130" s="25">
        <v>0.27285935941725542</v>
      </c>
      <c r="AO130" s="25">
        <v>1293.4602733046243</v>
      </c>
      <c r="AP130" s="25">
        <v>76.349959445969276</v>
      </c>
      <c r="AQ130" s="25">
        <v>42.581120458065762</v>
      </c>
      <c r="AR130" s="25">
        <v>0</v>
      </c>
      <c r="AS130" s="25">
        <v>0</v>
      </c>
      <c r="AT130" s="25">
        <v>33.768838987903514</v>
      </c>
      <c r="AU130" s="25">
        <v>444.35023746842512</v>
      </c>
      <c r="AV130" s="25">
        <v>82.203700734707127</v>
      </c>
      <c r="AW130" s="25">
        <v>82.203700734707127</v>
      </c>
      <c r="AX130" s="25">
        <v>0</v>
      </c>
      <c r="AY130" s="25">
        <v>0</v>
      </c>
      <c r="AZ130" s="25">
        <v>126.8838787546356</v>
      </c>
      <c r="BA130" s="25">
        <v>83.718984207234897</v>
      </c>
      <c r="BB130" s="25">
        <v>17.985372728083629</v>
      </c>
      <c r="BC130" s="25">
        <v>25.179521819317078</v>
      </c>
      <c r="BD130" s="25">
        <v>0</v>
      </c>
      <c r="BE130" s="25">
        <v>235.26265797908241</v>
      </c>
      <c r="BF130" s="25">
        <v>81.986098515570021</v>
      </c>
      <c r="BG130" s="25">
        <v>1.602277209707845</v>
      </c>
      <c r="BH130" s="25">
        <v>151.67428225380453</v>
      </c>
      <c r="BI130" s="25">
        <v>0</v>
      </c>
      <c r="BJ130" s="25">
        <v>520.70019691439438</v>
      </c>
      <c r="BK130" s="25">
        <v>939.33644984456373</v>
      </c>
      <c r="BL130" s="25">
        <v>-0.28021394665029925</v>
      </c>
      <c r="BM130" s="25">
        <v>-0.33237980729925287</v>
      </c>
    </row>
    <row r="131" spans="1:65" x14ac:dyDescent="0.35">
      <c r="A131" s="25" t="s">
        <v>10694</v>
      </c>
      <c r="B131" s="25" t="s">
        <v>10504</v>
      </c>
      <c r="C131" s="25" t="s">
        <v>10796</v>
      </c>
      <c r="D131" s="25" t="s">
        <v>9780</v>
      </c>
      <c r="E131" s="25" t="s">
        <v>10815</v>
      </c>
      <c r="F131" s="25">
        <v>1134611</v>
      </c>
      <c r="G131" s="25">
        <v>0.89712625302283622</v>
      </c>
      <c r="H131" s="25">
        <v>160</v>
      </c>
      <c r="I131" s="40">
        <v>320.70744053940871</v>
      </c>
      <c r="J131" s="43">
        <v>0.91567786478421609</v>
      </c>
      <c r="K131" s="25">
        <v>35</v>
      </c>
      <c r="L131" s="25">
        <v>646.37228072000005</v>
      </c>
      <c r="M131" s="25">
        <v>65.032436771067296</v>
      </c>
      <c r="N131" s="25">
        <v>402.80896818294815</v>
      </c>
      <c r="O131" s="25">
        <v>75.081376219976519</v>
      </c>
      <c r="P131" s="25">
        <v>155.96410790196592</v>
      </c>
      <c r="Q131" s="25">
        <v>171.76348406100564</v>
      </c>
      <c r="R131" s="25">
        <v>32.124015212590109</v>
      </c>
      <c r="S131" s="25">
        <v>67.315118611167208</v>
      </c>
      <c r="T131" s="25">
        <v>72.324350237248339</v>
      </c>
      <c r="U131" s="25">
        <v>0</v>
      </c>
      <c r="V131" s="25">
        <v>48915.348736677217</v>
      </c>
      <c r="W131" s="25">
        <v>0</v>
      </c>
      <c r="X131" s="25">
        <v>0</v>
      </c>
      <c r="Y131" s="25">
        <v>481.95807364156963</v>
      </c>
      <c r="Z131" s="25">
        <v>0</v>
      </c>
      <c r="AA131" s="25">
        <v>173.22</v>
      </c>
      <c r="AB131" s="25">
        <v>4.62</v>
      </c>
      <c r="AC131" s="25">
        <v>304.11807364156965</v>
      </c>
      <c r="AD131" s="25">
        <v>161.25063310216092</v>
      </c>
      <c r="AE131" s="25">
        <v>14.097345526080964</v>
      </c>
      <c r="AF131" s="25">
        <v>0</v>
      </c>
      <c r="AG131" s="25">
        <v>0</v>
      </c>
      <c r="AH131" s="25">
        <v>25.602671343497537</v>
      </c>
      <c r="AI131" s="25">
        <v>101.46076874999997</v>
      </c>
      <c r="AJ131" s="25">
        <v>0.73238243258237268</v>
      </c>
      <c r="AK131" s="25">
        <v>0</v>
      </c>
      <c r="AL131" s="25">
        <v>0</v>
      </c>
      <c r="AM131" s="25">
        <v>19.357465050000005</v>
      </c>
      <c r="AN131" s="25">
        <v>0.53022377516506702</v>
      </c>
      <c r="AO131" s="25">
        <v>320.70744053940871</v>
      </c>
      <c r="AP131" s="25">
        <v>39.700016869578505</v>
      </c>
      <c r="AQ131" s="25">
        <v>14.097345526080964</v>
      </c>
      <c r="AR131" s="25">
        <v>0</v>
      </c>
      <c r="AS131" s="25">
        <v>0</v>
      </c>
      <c r="AT131" s="25">
        <v>25.602671343497537</v>
      </c>
      <c r="AU131" s="25">
        <v>231.83212804336694</v>
      </c>
      <c r="AV131" s="25">
        <v>48.408644594818085</v>
      </c>
      <c r="AW131" s="25">
        <v>48.408644594818085</v>
      </c>
      <c r="AX131" s="25">
        <v>0</v>
      </c>
      <c r="AY131" s="25">
        <v>0</v>
      </c>
      <c r="AZ131" s="25">
        <v>118.46744643779827</v>
      </c>
      <c r="BA131" s="25">
        <v>77.861174682099431</v>
      </c>
      <c r="BB131" s="25">
        <v>16.919279898207851</v>
      </c>
      <c r="BC131" s="25">
        <v>23.686991857490991</v>
      </c>
      <c r="BD131" s="25">
        <v>0</v>
      </c>
      <c r="BE131" s="25">
        <v>64.956037010750592</v>
      </c>
      <c r="BF131" s="25">
        <v>22.26872666250059</v>
      </c>
      <c r="BG131" s="25">
        <v>1.4901660226239126</v>
      </c>
      <c r="BH131" s="25">
        <v>41.197144325626091</v>
      </c>
      <c r="BI131" s="25">
        <v>0</v>
      </c>
      <c r="BJ131" s="25">
        <v>271.53214491294545</v>
      </c>
      <c r="BK131" s="25">
        <v>432.78277801510637</v>
      </c>
      <c r="BL131" s="25">
        <v>0.9656272672555688</v>
      </c>
      <c r="BM131" s="25">
        <v>0.91567786478421609</v>
      </c>
    </row>
    <row r="132" spans="1:65" x14ac:dyDescent="0.35">
      <c r="A132" s="25" t="s">
        <v>10694</v>
      </c>
      <c r="B132" s="25" t="s">
        <v>10504</v>
      </c>
      <c r="C132" s="25" t="s">
        <v>10505</v>
      </c>
      <c r="D132" s="25" t="s">
        <v>10506</v>
      </c>
      <c r="E132" s="25" t="s">
        <v>10816</v>
      </c>
      <c r="F132" s="25">
        <v>113859</v>
      </c>
      <c r="G132" s="25">
        <v>0.89714423282726408</v>
      </c>
      <c r="H132" s="25">
        <v>160</v>
      </c>
      <c r="I132" s="25">
        <v>320.80124845286446</v>
      </c>
      <c r="J132" s="42">
        <v>1.5932287677737009</v>
      </c>
      <c r="K132" s="25">
        <v>35</v>
      </c>
      <c r="L132" s="25">
        <v>142.52034419370563</v>
      </c>
      <c r="M132" s="25">
        <v>21.468688137739662</v>
      </c>
      <c r="N132" s="25">
        <v>40.422969178587763</v>
      </c>
      <c r="O132" s="25">
        <v>7.5346191285582771</v>
      </c>
      <c r="P132" s="25">
        <v>15.651419964968868</v>
      </c>
      <c r="Q132" s="25">
        <v>17.236930085060621</v>
      </c>
      <c r="R132" s="25">
        <v>3.2237317919923743</v>
      </c>
      <c r="S132" s="25">
        <v>6.7552541770528114</v>
      </c>
      <c r="T132" s="25">
        <v>7.257944116015433</v>
      </c>
      <c r="U132" s="25">
        <v>0</v>
      </c>
      <c r="V132" s="25">
        <v>4908.787515983312</v>
      </c>
      <c r="W132" s="25">
        <v>0</v>
      </c>
      <c r="X132" s="25">
        <v>0</v>
      </c>
      <c r="Y132" s="25">
        <v>481.97691880743668</v>
      </c>
      <c r="Z132" s="25">
        <v>0</v>
      </c>
      <c r="AA132" s="25">
        <v>174.58</v>
      </c>
      <c r="AB132" s="25">
        <v>2.98</v>
      </c>
      <c r="AC132" s="25">
        <v>304.41691880743667</v>
      </c>
      <c r="AD132" s="25">
        <v>161.17567035457222</v>
      </c>
      <c r="AE132" s="25">
        <v>14.36323071497509</v>
      </c>
      <c r="AF132" s="25">
        <v>0</v>
      </c>
      <c r="AG132" s="25">
        <v>0</v>
      </c>
      <c r="AH132" s="25">
        <v>25.9942058395972</v>
      </c>
      <c r="AI132" s="25">
        <v>101.46076874999997</v>
      </c>
      <c r="AJ132" s="25">
        <v>0</v>
      </c>
      <c r="AK132" s="25">
        <v>0</v>
      </c>
      <c r="AL132" s="25">
        <v>0</v>
      </c>
      <c r="AM132" s="25">
        <v>19.357465049999998</v>
      </c>
      <c r="AN132" s="25">
        <v>0.52945700582603372</v>
      </c>
      <c r="AO132" s="25">
        <v>320.80124845286446</v>
      </c>
      <c r="AP132" s="25">
        <v>40.357436554572288</v>
      </c>
      <c r="AQ132" s="25">
        <v>14.36323071497509</v>
      </c>
      <c r="AR132" s="25">
        <v>0</v>
      </c>
      <c r="AS132" s="25">
        <v>0</v>
      </c>
      <c r="AT132" s="25">
        <v>25.9942058395972</v>
      </c>
      <c r="AU132" s="25">
        <v>448.99358967111425</v>
      </c>
      <c r="AV132" s="25">
        <v>96.924786956652596</v>
      </c>
      <c r="AW132" s="25">
        <v>96.924786956652596</v>
      </c>
      <c r="AX132" s="25">
        <v>0</v>
      </c>
      <c r="AY132" s="25">
        <v>0</v>
      </c>
      <c r="AZ132" s="25">
        <v>278.79000581873299</v>
      </c>
      <c r="BA132" s="25">
        <v>77.861174682099417</v>
      </c>
      <c r="BB132" s="25">
        <v>83.720346306930665</v>
      </c>
      <c r="BC132" s="25">
        <v>117.20848482970294</v>
      </c>
      <c r="BD132" s="25">
        <v>0</v>
      </c>
      <c r="BE132" s="25">
        <v>73.278796895728632</v>
      </c>
      <c r="BF132" s="25">
        <v>25.188993288808675</v>
      </c>
      <c r="BG132" s="25">
        <v>1.4901660226239122</v>
      </c>
      <c r="BH132" s="25">
        <v>46.599637584296048</v>
      </c>
      <c r="BI132" s="25">
        <v>0</v>
      </c>
      <c r="BJ132" s="25">
        <v>489.35102622568655</v>
      </c>
      <c r="BK132" s="25">
        <v>650.52669658025877</v>
      </c>
      <c r="BL132" s="25">
        <v>1.67897953824351</v>
      </c>
      <c r="BM132" s="25">
        <v>1.5932287677737009</v>
      </c>
    </row>
    <row r="133" spans="1:65" x14ac:dyDescent="0.35">
      <c r="A133" s="25" t="s">
        <v>10694</v>
      </c>
      <c r="B133" s="25" t="s">
        <v>10504</v>
      </c>
      <c r="C133" s="25" t="s">
        <v>10505</v>
      </c>
      <c r="D133" s="25" t="s">
        <v>10507</v>
      </c>
      <c r="E133" s="25" t="s">
        <v>10817</v>
      </c>
      <c r="F133" s="25">
        <v>113859</v>
      </c>
      <c r="G133" s="25">
        <v>0.89714423282726408</v>
      </c>
      <c r="H133" s="25">
        <v>160</v>
      </c>
      <c r="I133" s="25">
        <v>281.7174887969469</v>
      </c>
      <c r="J133" s="42">
        <v>1.8128136674554447</v>
      </c>
      <c r="K133" s="25">
        <v>35</v>
      </c>
      <c r="L133" s="25">
        <v>142.52034419370563</v>
      </c>
      <c r="M133" s="25">
        <v>21.468688137739662</v>
      </c>
      <c r="N133" s="25">
        <v>40.422969178587763</v>
      </c>
      <c r="O133" s="25">
        <v>7.5346191285582771</v>
      </c>
      <c r="P133" s="25">
        <v>15.651419964968868</v>
      </c>
      <c r="Q133" s="25">
        <v>17.236930085060621</v>
      </c>
      <c r="R133" s="25">
        <v>3.2237317919923743</v>
      </c>
      <c r="S133" s="25">
        <v>6.7552541770528114</v>
      </c>
      <c r="T133" s="25">
        <v>7.257944116015433</v>
      </c>
      <c r="U133" s="25">
        <v>0</v>
      </c>
      <c r="V133" s="25">
        <v>0</v>
      </c>
      <c r="W133" s="25">
        <v>1227.196878995828</v>
      </c>
      <c r="X133" s="25">
        <v>0</v>
      </c>
      <c r="Y133" s="25">
        <v>481.97691880743668</v>
      </c>
      <c r="Z133" s="25">
        <v>0</v>
      </c>
      <c r="AA133" s="25">
        <v>174.58</v>
      </c>
      <c r="AB133" s="25">
        <v>2.98</v>
      </c>
      <c r="AC133" s="25">
        <v>304.41691880743667</v>
      </c>
      <c r="AD133" s="25">
        <v>200.25943001048978</v>
      </c>
      <c r="AE133" s="25">
        <v>-16.143742655453483</v>
      </c>
      <c r="AF133" s="25">
        <v>16.523449048618637</v>
      </c>
      <c r="AG133" s="25">
        <v>33.906058735694451</v>
      </c>
      <c r="AH133" s="25">
        <v>0</v>
      </c>
      <c r="AI133" s="25">
        <v>101.46076874999997</v>
      </c>
      <c r="AJ133" s="25">
        <v>0</v>
      </c>
      <c r="AK133" s="25">
        <v>45.155431081630248</v>
      </c>
      <c r="AL133" s="25">
        <v>0</v>
      </c>
      <c r="AM133" s="25">
        <v>19.357465049999998</v>
      </c>
      <c r="AN133" s="25">
        <v>0.65784592655037932</v>
      </c>
      <c r="AO133" s="25">
        <v>281.7174887969469</v>
      </c>
      <c r="AP133" s="25">
        <v>0</v>
      </c>
      <c r="AQ133" s="25">
        <v>0</v>
      </c>
      <c r="AR133" s="25">
        <v>0</v>
      </c>
      <c r="AS133" s="25">
        <v>0</v>
      </c>
      <c r="AT133" s="25">
        <v>0</v>
      </c>
      <c r="AU133" s="25">
        <v>449.85880284927828</v>
      </c>
      <c r="AV133" s="25">
        <v>96.924786956652596</v>
      </c>
      <c r="AW133" s="25">
        <v>96.924786956652596</v>
      </c>
      <c r="AX133" s="25">
        <v>0</v>
      </c>
      <c r="AY133" s="25">
        <v>0</v>
      </c>
      <c r="AZ133" s="25">
        <v>278.79000581873299</v>
      </c>
      <c r="BA133" s="25">
        <v>77.861174682099417</v>
      </c>
      <c r="BB133" s="25">
        <v>83.720346306930665</v>
      </c>
      <c r="BC133" s="25">
        <v>117.20848482970294</v>
      </c>
      <c r="BD133" s="25">
        <v>0</v>
      </c>
      <c r="BE133" s="25">
        <v>74.144010073892701</v>
      </c>
      <c r="BF133" s="25">
        <v>25.49257686009431</v>
      </c>
      <c r="BG133" s="25">
        <v>1.4901660226239122</v>
      </c>
      <c r="BH133" s="25">
        <v>47.161267191174474</v>
      </c>
      <c r="BI133" s="25">
        <v>0</v>
      </c>
      <c r="BJ133" s="25">
        <v>449.85880284927828</v>
      </c>
      <c r="BK133" s="25">
        <v>650.11823285976811</v>
      </c>
      <c r="BL133" s="25">
        <v>1.6776377477737463</v>
      </c>
      <c r="BM133" s="25">
        <v>1.8128136674554447</v>
      </c>
    </row>
    <row r="134" spans="1:65" x14ac:dyDescent="0.35">
      <c r="A134" s="25" t="s">
        <v>10694</v>
      </c>
      <c r="B134" s="25" t="s">
        <v>10504</v>
      </c>
      <c r="C134" s="25" t="s">
        <v>10505</v>
      </c>
      <c r="D134" s="25" t="s">
        <v>10508</v>
      </c>
      <c r="E134" s="25" t="s">
        <v>10818</v>
      </c>
      <c r="F134" s="25">
        <v>113859</v>
      </c>
      <c r="G134" s="25">
        <v>0.89714423282726408</v>
      </c>
      <c r="H134" s="25">
        <v>160</v>
      </c>
      <c r="I134" s="25">
        <v>296.56430406436641</v>
      </c>
      <c r="J134" s="42">
        <v>1.6962280920194506</v>
      </c>
      <c r="K134" s="25">
        <v>35</v>
      </c>
      <c r="L134" s="25">
        <v>142.52034419370563</v>
      </c>
      <c r="M134" s="25">
        <v>21.468688137739662</v>
      </c>
      <c r="N134" s="25">
        <v>40.422969178587763</v>
      </c>
      <c r="O134" s="25">
        <v>7.5346191285582771</v>
      </c>
      <c r="P134" s="25">
        <v>15.651419964968868</v>
      </c>
      <c r="Q134" s="25">
        <v>17.236930085060621</v>
      </c>
      <c r="R134" s="25">
        <v>3.2237317919923743</v>
      </c>
      <c r="S134" s="25">
        <v>6.7552541770528114</v>
      </c>
      <c r="T134" s="25">
        <v>7.257944116015433</v>
      </c>
      <c r="U134" s="25">
        <v>0</v>
      </c>
      <c r="V134" s="25">
        <v>0</v>
      </c>
      <c r="W134" s="25">
        <v>0</v>
      </c>
      <c r="X134" s="25">
        <v>1227196.8789958281</v>
      </c>
      <c r="Y134" s="25">
        <v>481.97691880743668</v>
      </c>
      <c r="Z134" s="25">
        <v>0</v>
      </c>
      <c r="AA134" s="25">
        <v>174.58</v>
      </c>
      <c r="AB134" s="25">
        <v>2.98</v>
      </c>
      <c r="AC134" s="25">
        <v>304.41691880743667</v>
      </c>
      <c r="AD134" s="25">
        <v>185.41261474307026</v>
      </c>
      <c r="AE134" s="25">
        <v>-16.143742655453483</v>
      </c>
      <c r="AF134" s="25">
        <v>0</v>
      </c>
      <c r="AG134" s="25">
        <v>0</v>
      </c>
      <c r="AH134" s="25">
        <v>0</v>
      </c>
      <c r="AI134" s="25">
        <v>101.46076874999997</v>
      </c>
      <c r="AJ134" s="25">
        <v>0</v>
      </c>
      <c r="AK134" s="25">
        <v>80.738123598523813</v>
      </c>
      <c r="AL134" s="25">
        <v>0</v>
      </c>
      <c r="AM134" s="25">
        <v>19.357465049999998</v>
      </c>
      <c r="AN134" s="25">
        <v>0.60907460554239334</v>
      </c>
      <c r="AO134" s="25">
        <v>296.56430406436641</v>
      </c>
      <c r="AP134" s="25">
        <v>0</v>
      </c>
      <c r="AQ134" s="25">
        <v>0</v>
      </c>
      <c r="AR134" s="25">
        <v>0</v>
      </c>
      <c r="AS134" s="25">
        <v>0</v>
      </c>
      <c r="AT134" s="25">
        <v>0</v>
      </c>
      <c r="AU134" s="25">
        <v>457.04500770854293</v>
      </c>
      <c r="AV134" s="25">
        <v>96.924786956652596</v>
      </c>
      <c r="AW134" s="25">
        <v>96.924786956652596</v>
      </c>
      <c r="AX134" s="25">
        <v>0</v>
      </c>
      <c r="AY134" s="25">
        <v>0</v>
      </c>
      <c r="AZ134" s="25">
        <v>278.79000581873299</v>
      </c>
      <c r="BA134" s="25">
        <v>77.861174682099417</v>
      </c>
      <c r="BB134" s="25">
        <v>83.720346306930665</v>
      </c>
      <c r="BC134" s="25">
        <v>117.20848482970294</v>
      </c>
      <c r="BD134" s="25">
        <v>0</v>
      </c>
      <c r="BE134" s="25">
        <v>81.330214933157322</v>
      </c>
      <c r="BF134" s="25">
        <v>28.014052249309966</v>
      </c>
      <c r="BG134" s="25">
        <v>1.4901660226239122</v>
      </c>
      <c r="BH134" s="25">
        <v>51.825996661223435</v>
      </c>
      <c r="BI134" s="25">
        <v>0</v>
      </c>
      <c r="BJ134" s="25">
        <v>457.04500770854293</v>
      </c>
      <c r="BK134" s="25">
        <v>642.45762245161313</v>
      </c>
      <c r="BL134" s="25">
        <v>1.6524728836191334</v>
      </c>
      <c r="BM134" s="25">
        <v>1.6962280920194506</v>
      </c>
    </row>
    <row r="135" spans="1:65" x14ac:dyDescent="0.35">
      <c r="A135" s="25" t="s">
        <v>10694</v>
      </c>
      <c r="B135" s="25" t="s">
        <v>10504</v>
      </c>
      <c r="C135" s="25" t="s">
        <v>10505</v>
      </c>
      <c r="D135" s="25" t="s">
        <v>10509</v>
      </c>
      <c r="E135" s="25" t="s">
        <v>10819</v>
      </c>
      <c r="F135" s="25">
        <v>113859</v>
      </c>
      <c r="G135" s="25">
        <v>0.89714423282726408</v>
      </c>
      <c r="H135" s="25">
        <v>160</v>
      </c>
      <c r="I135" s="25">
        <v>337.03108572741814</v>
      </c>
      <c r="J135" s="42">
        <v>1.1559278784467106</v>
      </c>
      <c r="K135" s="25">
        <v>35</v>
      </c>
      <c r="L135" s="25">
        <v>106.92692176803848</v>
      </c>
      <c r="M135" s="25">
        <v>18.125814514570372</v>
      </c>
      <c r="N135" s="25">
        <v>40.422969178587763</v>
      </c>
      <c r="O135" s="25">
        <v>5.6802356289751534</v>
      </c>
      <c r="P135" s="25">
        <v>16.313699786248559</v>
      </c>
      <c r="Q135" s="25">
        <v>18.429033763364053</v>
      </c>
      <c r="R135" s="25">
        <v>3.2237317919923743</v>
      </c>
      <c r="S135" s="25">
        <v>7.9473578553562474</v>
      </c>
      <c r="T135" s="25">
        <v>7.257944116015433</v>
      </c>
      <c r="U135" s="25">
        <v>0</v>
      </c>
      <c r="V135" s="25">
        <v>0</v>
      </c>
      <c r="W135" s="25">
        <v>0</v>
      </c>
      <c r="X135" s="25">
        <v>0</v>
      </c>
      <c r="Y135" s="25">
        <v>445.00890097890908</v>
      </c>
      <c r="Z135" s="25">
        <v>0</v>
      </c>
      <c r="AA135" s="25">
        <v>174.58</v>
      </c>
      <c r="AB135" s="25">
        <v>2.98</v>
      </c>
      <c r="AC135" s="25">
        <v>267.44890097890908</v>
      </c>
      <c r="AD135" s="25">
        <v>107.97781525149094</v>
      </c>
      <c r="AE135" s="25">
        <v>-12.840418548508984</v>
      </c>
      <c r="AF135" s="25">
        <v>0</v>
      </c>
      <c r="AG135" s="25">
        <v>0</v>
      </c>
      <c r="AH135" s="25">
        <v>0</v>
      </c>
      <c r="AI135" s="25">
        <v>101.46076874999997</v>
      </c>
      <c r="AJ135" s="25">
        <v>0</v>
      </c>
      <c r="AK135" s="25">
        <v>0</v>
      </c>
      <c r="AL135" s="25">
        <v>0</v>
      </c>
      <c r="AM135" s="25">
        <v>19.357465049999998</v>
      </c>
      <c r="AN135" s="25">
        <v>0.40373250686868978</v>
      </c>
      <c r="AO135" s="25">
        <v>337.03108572741814</v>
      </c>
      <c r="AP135" s="25">
        <v>0</v>
      </c>
      <c r="AQ135" s="25">
        <v>0</v>
      </c>
      <c r="AR135" s="25">
        <v>0</v>
      </c>
      <c r="AS135" s="25">
        <v>0</v>
      </c>
      <c r="AT135" s="25">
        <v>0</v>
      </c>
      <c r="AU135" s="25">
        <v>384.05471362290399</v>
      </c>
      <c r="AV135" s="25">
        <v>93.533129521778179</v>
      </c>
      <c r="AW135" s="25">
        <v>93.533129521778179</v>
      </c>
      <c r="AX135" s="25">
        <v>0</v>
      </c>
      <c r="AY135" s="25">
        <v>0</v>
      </c>
      <c r="AZ135" s="25">
        <v>215.00563208462114</v>
      </c>
      <c r="BA135" s="25">
        <v>77.861174682099417</v>
      </c>
      <c r="BB135" s="25">
        <v>57.143523917717381</v>
      </c>
      <c r="BC135" s="25">
        <v>80.000933484804321</v>
      </c>
      <c r="BD135" s="25">
        <v>0</v>
      </c>
      <c r="BE135" s="25">
        <v>75.515952016504684</v>
      </c>
      <c r="BF135" s="25">
        <v>25.973959997852905</v>
      </c>
      <c r="BG135" s="25">
        <v>1.4901660226239122</v>
      </c>
      <c r="BH135" s="25">
        <v>48.051825996027873</v>
      </c>
      <c r="BI135" s="25">
        <v>0</v>
      </c>
      <c r="BJ135" s="25">
        <v>384.05471362290399</v>
      </c>
      <c r="BK135" s="25">
        <v>492.03252887439493</v>
      </c>
      <c r="BL135" s="25">
        <v>1.456665652651937</v>
      </c>
      <c r="BM135" s="25">
        <v>1.1559278784467106</v>
      </c>
    </row>
    <row r="136" spans="1:65" x14ac:dyDescent="0.35">
      <c r="A136" s="25" t="s">
        <v>10694</v>
      </c>
      <c r="B136" s="25" t="s">
        <v>10504</v>
      </c>
      <c r="C136" s="25" t="s">
        <v>10505</v>
      </c>
      <c r="D136" s="25" t="s">
        <v>10510</v>
      </c>
      <c r="E136" s="25" t="s">
        <v>10820</v>
      </c>
      <c r="F136" s="25">
        <v>113859</v>
      </c>
      <c r="G136" s="25">
        <v>0.89714423282726408</v>
      </c>
      <c r="H136" s="25">
        <v>160</v>
      </c>
      <c r="I136" s="25">
        <v>381.7268713725631</v>
      </c>
      <c r="J136" s="42">
        <v>0.9334820879428356</v>
      </c>
      <c r="K136" s="25">
        <v>35</v>
      </c>
      <c r="L136" s="25">
        <v>98.1734924497609</v>
      </c>
      <c r="M136" s="25">
        <v>17.178948906554648</v>
      </c>
      <c r="N136" s="25">
        <v>40.422969178587763</v>
      </c>
      <c r="O136" s="25">
        <v>9.0586863354985727</v>
      </c>
      <c r="P136" s="25">
        <v>14.14076307805357</v>
      </c>
      <c r="Q136" s="25">
        <v>17.223519765035626</v>
      </c>
      <c r="R136" s="25">
        <v>3.2237317919923743</v>
      </c>
      <c r="S136" s="25">
        <v>0</v>
      </c>
      <c r="T136" s="25">
        <v>13.999787973043251</v>
      </c>
      <c r="U136" s="25">
        <v>0</v>
      </c>
      <c r="V136" s="25">
        <v>0</v>
      </c>
      <c r="W136" s="25">
        <v>0</v>
      </c>
      <c r="X136" s="25">
        <v>0</v>
      </c>
      <c r="Y136" s="25">
        <v>508.46986027933826</v>
      </c>
      <c r="Z136" s="25">
        <v>0</v>
      </c>
      <c r="AA136" s="25">
        <v>174.58</v>
      </c>
      <c r="AB136" s="25">
        <v>2.98</v>
      </c>
      <c r="AC136" s="25">
        <v>330.90986027933826</v>
      </c>
      <c r="AD136" s="25">
        <v>126.74298890677517</v>
      </c>
      <c r="AE136" s="25">
        <v>-12.056233000724815</v>
      </c>
      <c r="AF136" s="25">
        <v>0</v>
      </c>
      <c r="AG136" s="25">
        <v>0</v>
      </c>
      <c r="AH136" s="25">
        <v>0</v>
      </c>
      <c r="AI136" s="25">
        <v>101.46076874999997</v>
      </c>
      <c r="AJ136" s="25">
        <v>0</v>
      </c>
      <c r="AK136" s="25">
        <v>0</v>
      </c>
      <c r="AL136" s="25">
        <v>0</v>
      </c>
      <c r="AM136" s="25">
        <v>37.338453157500005</v>
      </c>
      <c r="AN136" s="25">
        <v>0.3830136364017222</v>
      </c>
      <c r="AO136" s="25">
        <v>381.7268713725631</v>
      </c>
      <c r="AP136" s="25">
        <v>0</v>
      </c>
      <c r="AQ136" s="25">
        <v>0</v>
      </c>
      <c r="AR136" s="25">
        <v>0</v>
      </c>
      <c r="AS136" s="25">
        <v>0</v>
      </c>
      <c r="AT136" s="25">
        <v>0</v>
      </c>
      <c r="AU136" s="25">
        <v>395.50206828530958</v>
      </c>
      <c r="AV136" s="25">
        <v>104.96416927977893</v>
      </c>
      <c r="AW136" s="25">
        <v>104.96416927977893</v>
      </c>
      <c r="AX136" s="25">
        <v>0</v>
      </c>
      <c r="AY136" s="25">
        <v>0</v>
      </c>
      <c r="AZ136" s="25">
        <v>205.83047397236169</v>
      </c>
      <c r="BA136" s="25">
        <v>77.861174682099417</v>
      </c>
      <c r="BB136" s="25">
        <v>53.320541370942621</v>
      </c>
      <c r="BC136" s="25">
        <v>74.648757919319664</v>
      </c>
      <c r="BD136" s="25">
        <v>0</v>
      </c>
      <c r="BE136" s="25">
        <v>84.707425033168931</v>
      </c>
      <c r="BF136" s="25">
        <v>29.199038249314039</v>
      </c>
      <c r="BG136" s="25">
        <v>1.4901660226239122</v>
      </c>
      <c r="BH136" s="25">
        <v>54.018220761230971</v>
      </c>
      <c r="BI136" s="25">
        <v>0</v>
      </c>
      <c r="BJ136" s="25">
        <v>395.50206828530958</v>
      </c>
      <c r="BK136" s="25">
        <v>522.24505719208469</v>
      </c>
      <c r="BL136" s="25">
        <v>1.0768346298655027</v>
      </c>
      <c r="BM136" s="25">
        <v>0.9334820879428356</v>
      </c>
    </row>
    <row r="137" spans="1:65" x14ac:dyDescent="0.35">
      <c r="A137" s="25" t="s">
        <v>10694</v>
      </c>
      <c r="B137" s="25" t="s">
        <v>10504</v>
      </c>
      <c r="C137" s="25" t="s">
        <v>10505</v>
      </c>
      <c r="D137" s="25" t="s">
        <v>10511</v>
      </c>
      <c r="E137" s="25" t="s">
        <v>10821</v>
      </c>
      <c r="F137" s="25">
        <v>113859</v>
      </c>
      <c r="G137" s="25">
        <v>0.89714423282726408</v>
      </c>
      <c r="H137" s="25">
        <v>160</v>
      </c>
      <c r="I137" s="25">
        <v>384.97413857986862</v>
      </c>
      <c r="J137" s="42">
        <v>1.7849524200243738</v>
      </c>
      <c r="K137" s="25">
        <v>35</v>
      </c>
      <c r="L137" s="25">
        <v>94.971858539643392</v>
      </c>
      <c r="M137" s="25">
        <v>16.683864957907609</v>
      </c>
      <c r="N137" s="25">
        <v>40.422969178587763</v>
      </c>
      <c r="O137" s="25">
        <v>29.541095921381693</v>
      </c>
      <c r="P137" s="25">
        <v>7.439847477319077</v>
      </c>
      <c r="Q137" s="25">
        <v>3.4420257798869947</v>
      </c>
      <c r="R137" s="25">
        <v>3.4420257798869947</v>
      </c>
      <c r="S137" s="25">
        <v>0</v>
      </c>
      <c r="T137" s="25">
        <v>0</v>
      </c>
      <c r="U137" s="25">
        <v>25630.948161990265</v>
      </c>
      <c r="V137" s="25">
        <v>0</v>
      </c>
      <c r="W137" s="25">
        <v>0</v>
      </c>
      <c r="X137" s="25">
        <v>0</v>
      </c>
      <c r="Y137" s="25">
        <v>795.64346695754466</v>
      </c>
      <c r="Z137" s="25">
        <v>0</v>
      </c>
      <c r="AA137" s="25">
        <v>174.58</v>
      </c>
      <c r="AB137" s="25">
        <v>2.98</v>
      </c>
      <c r="AC137" s="25">
        <v>618.0834669575446</v>
      </c>
      <c r="AD137" s="25">
        <v>410.66932837767604</v>
      </c>
      <c r="AE137" s="25">
        <v>10.834468188890026</v>
      </c>
      <c r="AF137" s="25">
        <v>0</v>
      </c>
      <c r="AG137" s="25">
        <v>0</v>
      </c>
      <c r="AH137" s="25">
        <v>276.83450195934353</v>
      </c>
      <c r="AI137" s="25">
        <v>123.00035822944253</v>
      </c>
      <c r="AJ137" s="25">
        <v>0</v>
      </c>
      <c r="AK137" s="25">
        <v>0</v>
      </c>
      <c r="AL137" s="25">
        <v>0</v>
      </c>
      <c r="AM137" s="25">
        <v>0</v>
      </c>
      <c r="AN137" s="25">
        <v>0.66442373940069233</v>
      </c>
      <c r="AO137" s="25">
        <v>384.97413857986862</v>
      </c>
      <c r="AP137" s="25">
        <v>287.66897014823354</v>
      </c>
      <c r="AQ137" s="25">
        <v>10.834468188890026</v>
      </c>
      <c r="AR137" s="25">
        <v>0</v>
      </c>
      <c r="AS137" s="25">
        <v>0</v>
      </c>
      <c r="AT137" s="25">
        <v>276.83450195934353</v>
      </c>
      <c r="AU137" s="25">
        <v>441.9056887365702</v>
      </c>
      <c r="AV137" s="25">
        <v>147.54274298660459</v>
      </c>
      <c r="AW137" s="25">
        <v>147.54274298660459</v>
      </c>
      <c r="AX137" s="25">
        <v>0</v>
      </c>
      <c r="AY137" s="25">
        <v>0</v>
      </c>
      <c r="AZ137" s="25">
        <v>210.23994299154162</v>
      </c>
      <c r="BA137" s="25">
        <v>83.718984207234882</v>
      </c>
      <c r="BB137" s="25">
        <v>52.717066160127821</v>
      </c>
      <c r="BC137" s="25">
        <v>73.803892624178943</v>
      </c>
      <c r="BD137" s="25">
        <v>0</v>
      </c>
      <c r="BE137" s="25">
        <v>84.123002758423979</v>
      </c>
      <c r="BF137" s="25">
        <v>28.95464054340917</v>
      </c>
      <c r="BG137" s="25">
        <v>1.6022772097078448</v>
      </c>
      <c r="BH137" s="25">
        <v>53.566085005306967</v>
      </c>
      <c r="BI137" s="25">
        <v>0</v>
      </c>
      <c r="BJ137" s="25">
        <v>729.57465888480374</v>
      </c>
      <c r="BK137" s="25">
        <v>1140.2439872624798</v>
      </c>
      <c r="BL137" s="25">
        <v>1.1117600729354817</v>
      </c>
      <c r="BM137" s="25">
        <v>1.7849524200243738</v>
      </c>
    </row>
    <row r="138" spans="1:65" x14ac:dyDescent="0.35">
      <c r="A138" s="25" t="s">
        <v>10694</v>
      </c>
      <c r="B138" s="25" t="s">
        <v>10504</v>
      </c>
      <c r="C138" s="25" t="s">
        <v>10505</v>
      </c>
      <c r="D138" s="25" t="s">
        <v>10512</v>
      </c>
      <c r="E138" s="25" t="s">
        <v>10822</v>
      </c>
      <c r="F138" s="25">
        <v>113859</v>
      </c>
      <c r="G138" s="25">
        <v>0.89714423282726408</v>
      </c>
      <c r="H138" s="25">
        <v>160</v>
      </c>
      <c r="I138" s="65">
        <v>1330.4619351475151</v>
      </c>
      <c r="J138" s="43">
        <v>-1.7215806245439367E-2</v>
      </c>
      <c r="K138" s="25">
        <v>35</v>
      </c>
      <c r="L138" s="25">
        <v>121.44045217546015</v>
      </c>
      <c r="M138" s="25">
        <v>26.348034683882769</v>
      </c>
      <c r="N138" s="25">
        <v>40.422969178587763</v>
      </c>
      <c r="O138" s="25">
        <v>29.541095921381693</v>
      </c>
      <c r="P138" s="25">
        <v>7.439847477319077</v>
      </c>
      <c r="Q138" s="25">
        <v>3.4420257798869947</v>
      </c>
      <c r="R138" s="25">
        <v>3.4420257798869947</v>
      </c>
      <c r="S138" s="25">
        <v>0</v>
      </c>
      <c r="T138" s="25">
        <v>0</v>
      </c>
      <c r="U138" s="25">
        <v>25630.948161990265</v>
      </c>
      <c r="V138" s="25">
        <v>0</v>
      </c>
      <c r="W138" s="25">
        <v>0</v>
      </c>
      <c r="X138" s="25">
        <v>0</v>
      </c>
      <c r="Y138" s="25">
        <v>1697.7865497180064</v>
      </c>
      <c r="Z138" s="25">
        <v>0</v>
      </c>
      <c r="AA138" s="25">
        <v>174.58</v>
      </c>
      <c r="AB138" s="25">
        <v>2.98</v>
      </c>
      <c r="AC138" s="25">
        <v>1520.2265497180065</v>
      </c>
      <c r="AD138" s="25">
        <v>367.32461457049135</v>
      </c>
      <c r="AE138" s="25">
        <v>28.551143941278568</v>
      </c>
      <c r="AF138" s="25">
        <v>0</v>
      </c>
      <c r="AG138" s="25">
        <v>0</v>
      </c>
      <c r="AH138" s="25">
        <v>215.77311239977038</v>
      </c>
      <c r="AI138" s="25">
        <v>123.00035822944253</v>
      </c>
      <c r="AJ138" s="25">
        <v>0</v>
      </c>
      <c r="AK138" s="25">
        <v>0</v>
      </c>
      <c r="AL138" s="25">
        <v>0</v>
      </c>
      <c r="AM138" s="25">
        <v>0</v>
      </c>
      <c r="AN138" s="25">
        <v>0.24162491744314557</v>
      </c>
      <c r="AO138" s="25">
        <v>1330.4619351475151</v>
      </c>
      <c r="AP138" s="25">
        <v>244.32425634104897</v>
      </c>
      <c r="AQ138" s="25">
        <v>28.551143941278568</v>
      </c>
      <c r="AR138" s="25">
        <v>0</v>
      </c>
      <c r="AS138" s="25">
        <v>0</v>
      </c>
      <c r="AT138" s="25">
        <v>215.77311239977038</v>
      </c>
      <c r="AU138" s="25">
        <v>720.67270391403429</v>
      </c>
      <c r="AV138" s="25">
        <v>147.54274298660459</v>
      </c>
      <c r="AW138" s="25">
        <v>147.54274298660459</v>
      </c>
      <c r="AX138" s="25">
        <v>0</v>
      </c>
      <c r="AY138" s="25">
        <v>0</v>
      </c>
      <c r="AZ138" s="25">
        <v>354.27494715811611</v>
      </c>
      <c r="BA138" s="25">
        <v>83.718984207234882</v>
      </c>
      <c r="BB138" s="25">
        <v>112.73165122953385</v>
      </c>
      <c r="BC138" s="25">
        <v>157.82431172134739</v>
      </c>
      <c r="BD138" s="25">
        <v>0</v>
      </c>
      <c r="BE138" s="25">
        <v>218.85501376931362</v>
      </c>
      <c r="BF138" s="25">
        <v>76.229030371791495</v>
      </c>
      <c r="BG138" s="25">
        <v>1.6022772097078448</v>
      </c>
      <c r="BH138" s="25">
        <v>141.02370618781427</v>
      </c>
      <c r="BI138" s="25">
        <v>0</v>
      </c>
      <c r="BJ138" s="25">
        <v>964.9969602550832</v>
      </c>
      <c r="BK138" s="25">
        <v>1332.3215748255745</v>
      </c>
      <c r="BL138" s="25">
        <v>-1.5066816782459616E-2</v>
      </c>
      <c r="BM138" s="25">
        <v>-1.7215806245439367E-2</v>
      </c>
    </row>
    <row r="139" spans="1:65" x14ac:dyDescent="0.35">
      <c r="A139" s="25" t="s">
        <v>10694</v>
      </c>
      <c r="B139" s="25" t="s">
        <v>10504</v>
      </c>
      <c r="C139" s="25" t="s">
        <v>10805</v>
      </c>
      <c r="D139" s="25" t="s">
        <v>9780</v>
      </c>
      <c r="E139" s="25" t="s">
        <v>10823</v>
      </c>
      <c r="F139" s="25">
        <v>113859</v>
      </c>
      <c r="G139" s="25">
        <v>0.89714423282726408</v>
      </c>
      <c r="H139" s="25">
        <v>160</v>
      </c>
      <c r="I139" s="40">
        <v>281.7174887969469</v>
      </c>
      <c r="J139" s="43">
        <v>1.8128136674554447</v>
      </c>
      <c r="K139" s="25">
        <v>35</v>
      </c>
      <c r="L139" s="25">
        <v>142.52034419370563</v>
      </c>
      <c r="M139" s="25">
        <v>21.468688137739662</v>
      </c>
      <c r="N139" s="25">
        <v>40.422969178587763</v>
      </c>
      <c r="O139" s="25">
        <v>7.5346191285582771</v>
      </c>
      <c r="P139" s="25">
        <v>15.651419964968868</v>
      </c>
      <c r="Q139" s="25">
        <v>17.236930085060621</v>
      </c>
      <c r="R139" s="25">
        <v>3.2237317919923743</v>
      </c>
      <c r="S139" s="25">
        <v>6.7552541770528114</v>
      </c>
      <c r="T139" s="25">
        <v>7.257944116015433</v>
      </c>
      <c r="U139" s="25">
        <v>0</v>
      </c>
      <c r="V139" s="25">
        <v>0</v>
      </c>
      <c r="W139" s="25">
        <v>1227.196878995828</v>
      </c>
      <c r="X139" s="25">
        <v>0</v>
      </c>
      <c r="Y139" s="25">
        <v>481.97691880743668</v>
      </c>
      <c r="Z139" s="25">
        <v>0</v>
      </c>
      <c r="AA139" s="25">
        <v>174.58</v>
      </c>
      <c r="AB139" s="25">
        <v>2.98</v>
      </c>
      <c r="AC139" s="25">
        <v>304.41691880743667</v>
      </c>
      <c r="AD139" s="25">
        <v>200.25943001048978</v>
      </c>
      <c r="AE139" s="25">
        <v>-16.143742655453483</v>
      </c>
      <c r="AF139" s="25">
        <v>16.523449048618637</v>
      </c>
      <c r="AG139" s="25">
        <v>33.906058735694451</v>
      </c>
      <c r="AH139" s="25">
        <v>0</v>
      </c>
      <c r="AI139" s="25">
        <v>101.46076874999997</v>
      </c>
      <c r="AJ139" s="25">
        <v>0</v>
      </c>
      <c r="AK139" s="25">
        <v>45.155431081630248</v>
      </c>
      <c r="AL139" s="25">
        <v>0</v>
      </c>
      <c r="AM139" s="25">
        <v>19.357465049999998</v>
      </c>
      <c r="AN139" s="25">
        <v>0.65784592655037932</v>
      </c>
      <c r="AO139" s="25">
        <v>281.7174887969469</v>
      </c>
      <c r="AP139" s="25">
        <v>0</v>
      </c>
      <c r="AQ139" s="25">
        <v>0</v>
      </c>
      <c r="AR139" s="25">
        <v>0</v>
      </c>
      <c r="AS139" s="25">
        <v>0</v>
      </c>
      <c r="AT139" s="25">
        <v>0</v>
      </c>
      <c r="AU139" s="25">
        <v>449.85880284927828</v>
      </c>
      <c r="AV139" s="25">
        <v>96.924786956652596</v>
      </c>
      <c r="AW139" s="25">
        <v>96.924786956652596</v>
      </c>
      <c r="AX139" s="25">
        <v>0</v>
      </c>
      <c r="AY139" s="25">
        <v>0</v>
      </c>
      <c r="AZ139" s="25">
        <v>278.79000581873299</v>
      </c>
      <c r="BA139" s="25">
        <v>77.861174682099417</v>
      </c>
      <c r="BB139" s="25">
        <v>83.720346306930665</v>
      </c>
      <c r="BC139" s="25">
        <v>117.20848482970294</v>
      </c>
      <c r="BD139" s="25">
        <v>0</v>
      </c>
      <c r="BE139" s="25">
        <v>74.144010073892701</v>
      </c>
      <c r="BF139" s="25">
        <v>25.49257686009431</v>
      </c>
      <c r="BG139" s="25">
        <v>1.4901660226239122</v>
      </c>
      <c r="BH139" s="25">
        <v>47.161267191174474</v>
      </c>
      <c r="BI139" s="25">
        <v>0</v>
      </c>
      <c r="BJ139" s="25">
        <v>449.85880284927828</v>
      </c>
      <c r="BK139" s="25">
        <v>650.11823285976811</v>
      </c>
      <c r="BL139" s="25">
        <v>1.6776377477737463</v>
      </c>
      <c r="BM139" s="25">
        <v>1.8128136674554447</v>
      </c>
    </row>
    <row r="140" spans="1:65" x14ac:dyDescent="0.35">
      <c r="A140" s="25" t="s">
        <v>10694</v>
      </c>
      <c r="B140" s="25" t="s">
        <v>10807</v>
      </c>
      <c r="C140" s="25" t="s">
        <v>9780</v>
      </c>
      <c r="D140" s="25" t="s">
        <v>9780</v>
      </c>
      <c r="E140" s="25" t="s">
        <v>10201</v>
      </c>
      <c r="F140" s="25">
        <f>F131</f>
        <v>1134611</v>
      </c>
      <c r="G140" s="25">
        <f>G131</f>
        <v>0.89712625302283622</v>
      </c>
      <c r="H140" s="25">
        <f>(H131*N131+H139*N139)/(N131+N139)</f>
        <v>160</v>
      </c>
      <c r="I140" s="25">
        <f>(I131*N131+I139*N139)/(N131+N139)</f>
        <v>317.15153789633138</v>
      </c>
      <c r="J140" s="42">
        <f>(J131*N131+J139*N139)/(N131+N139)</f>
        <v>0.99749708818283611</v>
      </c>
      <c r="K140" s="25">
        <f>K131</f>
        <v>35</v>
      </c>
      <c r="L140" s="25">
        <f t="shared" ref="L140:W140" si="10">L131+L139</f>
        <v>788.89262491370573</v>
      </c>
      <c r="M140" s="25">
        <f t="shared" si="10"/>
        <v>86.501124908806958</v>
      </c>
      <c r="N140" s="25">
        <f t="shared" si="10"/>
        <v>443.23193736153593</v>
      </c>
      <c r="O140" s="25">
        <f t="shared" si="10"/>
        <v>82.615995348534796</v>
      </c>
      <c r="P140" s="25">
        <f t="shared" si="10"/>
        <v>171.6155278669348</v>
      </c>
      <c r="Q140" s="25">
        <f t="shared" si="10"/>
        <v>189.00041414606625</v>
      </c>
      <c r="R140" s="25">
        <f t="shared" si="10"/>
        <v>35.34774700458248</v>
      </c>
      <c r="S140" s="25">
        <f t="shared" si="10"/>
        <v>74.070372788220013</v>
      </c>
      <c r="T140" s="25">
        <f t="shared" si="10"/>
        <v>79.582294353263777</v>
      </c>
      <c r="U140" s="25">
        <f t="shared" si="10"/>
        <v>0</v>
      </c>
      <c r="V140" s="25">
        <f t="shared" si="10"/>
        <v>48915.348736677217</v>
      </c>
      <c r="W140" s="25">
        <f t="shared" si="10"/>
        <v>1227.196878995828</v>
      </c>
      <c r="X140" s="25">
        <f>(X131*N131+X139*N139)/(N131+N139)</f>
        <v>0</v>
      </c>
      <c r="Y140" s="25">
        <f>(Y131*N131+Y139*N139)/(N131+N139)</f>
        <v>481.95979232990135</v>
      </c>
      <c r="Z140" s="25">
        <f>(Z131*N131+Z139*N139)/(N131+N139)</f>
        <v>0</v>
      </c>
      <c r="AA140" s="25">
        <f>(AA131*N131+AA139*N139)/(N131+N139)</f>
        <v>173.34403266427537</v>
      </c>
      <c r="AB140" s="25">
        <f>(AB131*N131+AB139*N139)/(N131+N139)</f>
        <v>4.4704311989620695</v>
      </c>
      <c r="AC140" s="25">
        <f>(AC131*N131+AC139*N139)/(N131+N139)</f>
        <v>304.14532846666395</v>
      </c>
      <c r="AD140" s="25">
        <f>(AD131*N131+AD139*N139)/(N131+N139)</f>
        <v>164.80825443356997</v>
      </c>
      <c r="AE140" s="25">
        <f>(AE131*N131+AE139*N139)/(N131+N139)</f>
        <v>11.33934351303558</v>
      </c>
      <c r="AF140" s="25">
        <f>(AF131*N131+AF139*N139)/(N131+N139)</f>
        <v>1.5069466239104994</v>
      </c>
      <c r="AG140" s="25">
        <f>(AG131*N131+AG139*N139)/(N131+N139)</f>
        <v>3.0922491176947928</v>
      </c>
      <c r="AH140" s="25">
        <f>(AH131*N131+AH139*N139)/(N131+N139)</f>
        <v>23.26769521165906</v>
      </c>
      <c r="AI140" s="25">
        <f>(AI131*N131+AI139*N139)/(N131+N139)</f>
        <v>101.46076874999996</v>
      </c>
      <c r="AJ140" s="25">
        <f>(AJ131*N131+AJ139*N139)/(N131+N139)</f>
        <v>0.66558879700762374</v>
      </c>
      <c r="AK140" s="25">
        <f>(AK131*N131+AK139*N139)/(N131+N139)</f>
        <v>4.1181973702623935</v>
      </c>
      <c r="AL140" s="25">
        <f>(AL131*N131+AL139*N139)/(N131+N139)</f>
        <v>0</v>
      </c>
      <c r="AM140" s="25">
        <f>(AM131*N131+AM139*N139)/(N131+N139)</f>
        <v>19.357465050000005</v>
      </c>
      <c r="AN140" s="25">
        <f>(AN131*N131+AN139*N139)/(N131+N139)</f>
        <v>0.54186297770688552</v>
      </c>
      <c r="AO140" s="25">
        <f>(AO131*N131+AO139*N139)/(N131+N139)</f>
        <v>317.15153789633138</v>
      </c>
      <c r="AP140" s="25">
        <f>(AP131*N131+AP139*N139)/(N131+N139)</f>
        <v>36.079355940085541</v>
      </c>
      <c r="AQ140" s="25">
        <f>(AQ131*N131+AQ139*N139)/(N131+N139)</f>
        <v>12.811660728426475</v>
      </c>
      <c r="AR140" s="25">
        <f>(AR131*N131+AR139*N139)/(N131+N139)</f>
        <v>0</v>
      </c>
      <c r="AS140" s="25">
        <f>(AS131*N131+AS139*N139)/(N131+N139)</f>
        <v>0</v>
      </c>
      <c r="AT140" s="25">
        <f>(AT131*N131+AT139*N139)/(N131+N139)</f>
        <v>23.26769521165906</v>
      </c>
      <c r="AU140" s="25">
        <f>(AU131*N131+AU139*N139)/(N131+N139)</f>
        <v>251.71626727812722</v>
      </c>
      <c r="AV140" s="25">
        <f>(AV131*N131+AV139*N139)/(N131+N139)</f>
        <v>52.833340475333408</v>
      </c>
      <c r="AW140" s="25">
        <f>(AW131*N131+AW139*N139)/(N131+N139)</f>
        <v>52.833340475333408</v>
      </c>
      <c r="AX140" s="25">
        <f>(AX131*N131+AX139*N139)/(N131+N139)</f>
        <v>0</v>
      </c>
      <c r="AY140" s="25">
        <f>(AY131*N131+AY139*N139)/(N131+N139)</f>
        <v>0</v>
      </c>
      <c r="AZ140" s="25">
        <f>(AZ131*N131+AZ139*N139)/(N131+N139)</f>
        <v>133.08894216093168</v>
      </c>
      <c r="BA140" s="25">
        <f>(BA131*N131+BA139*N139)/(N131+N139)</f>
        <v>77.861174682099431</v>
      </c>
      <c r="BB140" s="25">
        <f>(BB131*N131+BB139*N139)/(N131+N139)</f>
        <v>23.01156978284677</v>
      </c>
      <c r="BC140" s="25">
        <f>(BC131*N131+BC139*N139)/(N131+N139)</f>
        <v>32.216197695985478</v>
      </c>
      <c r="BD140" s="25">
        <f>(BD131*N131+BD139*N139)/(N131+N139)</f>
        <v>0</v>
      </c>
      <c r="BE140" s="25">
        <f>(BE131*N131+BE139*N139)/(N131+N139)</f>
        <v>65.793984641862153</v>
      </c>
      <c r="BF140" s="25">
        <f>(BF131*N131+BF139*N139)/(N131+N139)</f>
        <v>22.562743375171312</v>
      </c>
      <c r="BG140" s="25">
        <f>(BG131*N131+BG139*N139)/(N131+N139)</f>
        <v>1.4901660226239124</v>
      </c>
      <c r="BH140" s="25">
        <f>(BH131*N131+BH139*N139)/(N131+N139)</f>
        <v>41.74107524406692</v>
      </c>
      <c r="BI140" s="25">
        <f>(BI131*N131+BI139*N139)/(N131+N139)</f>
        <v>0</v>
      </c>
      <c r="BJ140" s="25">
        <f>(BJ131*N131+BJ139*N139)/(N131+N139)</f>
        <v>287.79562321821277</v>
      </c>
      <c r="BK140" s="25">
        <f>(BK131*N131+BK139*N139)/(N131+N139)</f>
        <v>452.60387765178274</v>
      </c>
      <c r="BL140" s="25">
        <f>(BL131*N131+BL139*N139)/(N131+N139)</f>
        <v>1.0305629708516324</v>
      </c>
      <c r="BM140" s="25">
        <f>(BM131*N131+BM139*N139)/(N131+N139)</f>
        <v>0.99749708818283611</v>
      </c>
    </row>
    <row r="141" spans="1:65" x14ac:dyDescent="0.35">
      <c r="A141" s="25" t="s">
        <v>10703</v>
      </c>
      <c r="B141" s="25" t="s">
        <v>10504</v>
      </c>
      <c r="C141" s="25" t="s">
        <v>10660</v>
      </c>
      <c r="D141" s="25" t="s">
        <v>10506</v>
      </c>
      <c r="E141" s="25" t="s">
        <v>10824</v>
      </c>
      <c r="F141" s="25">
        <v>1134611</v>
      </c>
      <c r="G141" s="25">
        <v>0.89712625302283622</v>
      </c>
      <c r="H141" s="25">
        <v>160</v>
      </c>
      <c r="I141" s="25">
        <v>340.0649055894088</v>
      </c>
      <c r="J141" s="42">
        <v>0.96276494245597111</v>
      </c>
      <c r="K141" s="25">
        <v>35</v>
      </c>
      <c r="L141" s="25">
        <v>549.27832461755156</v>
      </c>
      <c r="M141" s="25">
        <v>79.411635356047853</v>
      </c>
      <c r="N141" s="25">
        <v>402.80896818294815</v>
      </c>
      <c r="O141" s="25">
        <v>75.081376219976519</v>
      </c>
      <c r="P141" s="25">
        <v>155.96410790196592</v>
      </c>
      <c r="Q141" s="25">
        <v>171.76348406100564</v>
      </c>
      <c r="R141" s="25">
        <v>32.124015212590109</v>
      </c>
      <c r="S141" s="25">
        <v>67.315118611167208</v>
      </c>
      <c r="T141" s="25">
        <v>72.324350237248339</v>
      </c>
      <c r="U141" s="25">
        <v>0</v>
      </c>
      <c r="V141" s="25">
        <v>48915.348736677217</v>
      </c>
      <c r="W141" s="25">
        <v>0</v>
      </c>
      <c r="X141" s="25">
        <v>0</v>
      </c>
      <c r="Y141" s="25">
        <v>481.95807364156963</v>
      </c>
      <c r="Z141" s="25">
        <v>0</v>
      </c>
      <c r="AA141" s="25">
        <v>173.22</v>
      </c>
      <c r="AB141" s="25">
        <v>4.62</v>
      </c>
      <c r="AC141" s="25">
        <v>304.11807364156965</v>
      </c>
      <c r="AD141" s="25">
        <v>141.89316805216083</v>
      </c>
      <c r="AE141" s="25">
        <v>14.097345526080964</v>
      </c>
      <c r="AF141" s="25">
        <v>0</v>
      </c>
      <c r="AG141" s="25">
        <v>0</v>
      </c>
      <c r="AH141" s="25">
        <v>25.602671343497537</v>
      </c>
      <c r="AI141" s="25">
        <v>101.46076874999997</v>
      </c>
      <c r="AJ141" s="25">
        <v>0.73238243258237268</v>
      </c>
      <c r="AK141" s="25">
        <v>0</v>
      </c>
      <c r="AL141" s="25">
        <v>0</v>
      </c>
      <c r="AM141" s="25">
        <v>0</v>
      </c>
      <c r="AN141" s="25">
        <v>0.46657262540533723</v>
      </c>
      <c r="AO141" s="25">
        <v>340.0649055894088</v>
      </c>
      <c r="AP141" s="25">
        <v>39.700016869578505</v>
      </c>
      <c r="AQ141" s="25">
        <v>14.097345526080964</v>
      </c>
      <c r="AR141" s="25">
        <v>0</v>
      </c>
      <c r="AS141" s="25">
        <v>0</v>
      </c>
      <c r="AT141" s="25">
        <v>25.602671343497537</v>
      </c>
      <c r="AU141" s="25">
        <v>284.92745798091266</v>
      </c>
      <c r="AV141" s="25">
        <v>110.07270767499999</v>
      </c>
      <c r="AW141" s="25">
        <v>110.07270767499999</v>
      </c>
      <c r="AX141" s="25">
        <v>0</v>
      </c>
      <c r="AY141" s="25">
        <v>0</v>
      </c>
      <c r="AZ141" s="25">
        <v>110.34281119328003</v>
      </c>
      <c r="BA141" s="25">
        <v>77.861174682099431</v>
      </c>
      <c r="BB141" s="25">
        <v>13.534015212991914</v>
      </c>
      <c r="BC141" s="25">
        <v>18.947621298188679</v>
      </c>
      <c r="BD141" s="25">
        <v>0</v>
      </c>
      <c r="BE141" s="25">
        <v>64.51193911263266</v>
      </c>
      <c r="BF141" s="25">
        <v>22.11290283859956</v>
      </c>
      <c r="BG141" s="25">
        <v>1.4901660226239126</v>
      </c>
      <c r="BH141" s="25">
        <v>40.908870251409184</v>
      </c>
      <c r="BI141" s="25">
        <v>0</v>
      </c>
      <c r="BJ141" s="25">
        <v>324.62747485049118</v>
      </c>
      <c r="BK141" s="25">
        <v>466.52064290265201</v>
      </c>
      <c r="BL141" s="25">
        <v>1.0765639981231621</v>
      </c>
      <c r="BM141" s="25">
        <v>0.96276494245597111</v>
      </c>
    </row>
    <row r="142" spans="1:65" x14ac:dyDescent="0.35">
      <c r="A142" s="25" t="s">
        <v>10703</v>
      </c>
      <c r="B142" s="25" t="s">
        <v>10504</v>
      </c>
      <c r="C142" s="25" t="s">
        <v>10660</v>
      </c>
      <c r="D142" s="25" t="s">
        <v>10507</v>
      </c>
      <c r="E142" s="25" t="s">
        <v>10825</v>
      </c>
      <c r="F142" s="25">
        <v>1134611</v>
      </c>
      <c r="G142" s="25">
        <v>0.89712625302283622</v>
      </c>
      <c r="H142" s="25">
        <v>160</v>
      </c>
      <c r="I142" s="25">
        <v>397.63024387659664</v>
      </c>
      <c r="J142" s="42">
        <v>0.6042395275098249</v>
      </c>
      <c r="K142" s="25">
        <v>35</v>
      </c>
      <c r="L142" s="25">
        <v>549.27832461755156</v>
      </c>
      <c r="M142" s="25">
        <v>79.411635356047853</v>
      </c>
      <c r="N142" s="25">
        <v>402.80896818294815</v>
      </c>
      <c r="O142" s="25">
        <v>75.081376219976519</v>
      </c>
      <c r="P142" s="25">
        <v>155.96410790196592</v>
      </c>
      <c r="Q142" s="25">
        <v>171.76348406100564</v>
      </c>
      <c r="R142" s="25">
        <v>32.124015212590109</v>
      </c>
      <c r="S142" s="25">
        <v>67.315118611167208</v>
      </c>
      <c r="T142" s="25">
        <v>72.324350237248339</v>
      </c>
      <c r="U142" s="25">
        <v>0</v>
      </c>
      <c r="V142" s="25">
        <v>0</v>
      </c>
      <c r="W142" s="25">
        <v>12228.837184169304</v>
      </c>
      <c r="X142" s="25">
        <v>0</v>
      </c>
      <c r="Y142" s="25">
        <v>481.95807364156963</v>
      </c>
      <c r="Z142" s="25">
        <v>0</v>
      </c>
      <c r="AA142" s="25">
        <v>173.22</v>
      </c>
      <c r="AB142" s="25">
        <v>4.62</v>
      </c>
      <c r="AC142" s="25">
        <v>304.11807364156965</v>
      </c>
      <c r="AD142" s="25">
        <v>84.327829764972989</v>
      </c>
      <c r="AE142" s="25">
        <v>-15.844897489586433</v>
      </c>
      <c r="AF142" s="25">
        <v>1.6581727925007792</v>
      </c>
      <c r="AG142" s="25">
        <v>-17.17779583189888</v>
      </c>
      <c r="AH142" s="25">
        <v>0</v>
      </c>
      <c r="AI142" s="25">
        <v>101.46076874999997</v>
      </c>
      <c r="AJ142" s="25">
        <v>0</v>
      </c>
      <c r="AK142" s="25">
        <v>14.231581543957551</v>
      </c>
      <c r="AL142" s="25">
        <v>0</v>
      </c>
      <c r="AM142" s="25">
        <v>0</v>
      </c>
      <c r="AN142" s="25">
        <v>0.27728647875219964</v>
      </c>
      <c r="AO142" s="25">
        <v>397.63024387659664</v>
      </c>
      <c r="AP142" s="25">
        <v>0</v>
      </c>
      <c r="AQ142" s="25">
        <v>0</v>
      </c>
      <c r="AR142" s="25">
        <v>0</v>
      </c>
      <c r="AS142" s="25">
        <v>0</v>
      </c>
      <c r="AT142" s="25">
        <v>0</v>
      </c>
      <c r="AU142" s="25">
        <v>295.05415456020785</v>
      </c>
      <c r="AV142" s="25">
        <v>110.07270767499999</v>
      </c>
      <c r="AW142" s="25">
        <v>110.07270767499999</v>
      </c>
      <c r="AX142" s="25">
        <v>0</v>
      </c>
      <c r="AY142" s="25">
        <v>0</v>
      </c>
      <c r="AZ142" s="25">
        <v>110.34281119328003</v>
      </c>
      <c r="BA142" s="25">
        <v>77.861174682099431</v>
      </c>
      <c r="BB142" s="25">
        <v>13.534015212991914</v>
      </c>
      <c r="BC142" s="25">
        <v>18.947621298188679</v>
      </c>
      <c r="BD142" s="25">
        <v>0</v>
      </c>
      <c r="BE142" s="25">
        <v>74.638635691927874</v>
      </c>
      <c r="BF142" s="25">
        <v>25.666129708527706</v>
      </c>
      <c r="BG142" s="25">
        <v>1.4901660226239126</v>
      </c>
      <c r="BH142" s="25">
        <v>47.482339960776258</v>
      </c>
      <c r="BI142" s="25">
        <v>0</v>
      </c>
      <c r="BJ142" s="25">
        <v>295.05415456020785</v>
      </c>
      <c r="BK142" s="25">
        <v>379.38198432518084</v>
      </c>
      <c r="BL142" s="25">
        <v>0.79003496177206389</v>
      </c>
      <c r="BM142" s="25">
        <v>0.6042395275098249</v>
      </c>
    </row>
    <row r="143" spans="1:65" x14ac:dyDescent="0.35">
      <c r="A143" s="25" t="s">
        <v>10703</v>
      </c>
      <c r="B143" s="25" t="s">
        <v>10504</v>
      </c>
      <c r="C143" s="25" t="s">
        <v>10660</v>
      </c>
      <c r="D143" s="25" t="s">
        <v>10508</v>
      </c>
      <c r="E143" s="25" t="s">
        <v>10826</v>
      </c>
      <c r="F143" s="25">
        <v>1134611</v>
      </c>
      <c r="G143" s="25">
        <v>0.89712625302283622</v>
      </c>
      <c r="H143" s="25">
        <v>160</v>
      </c>
      <c r="I143" s="25">
        <v>382.11062083719855</v>
      </c>
      <c r="J143" s="42">
        <v>0.66360884417272326</v>
      </c>
      <c r="K143" s="25">
        <v>35</v>
      </c>
      <c r="L143" s="25">
        <v>549.27832461755156</v>
      </c>
      <c r="M143" s="25">
        <v>79.411635356047853</v>
      </c>
      <c r="N143" s="25">
        <v>402.80896818294815</v>
      </c>
      <c r="O143" s="25">
        <v>75.081376219976519</v>
      </c>
      <c r="P143" s="25">
        <v>155.96410790196592</v>
      </c>
      <c r="Q143" s="25">
        <v>171.76348406100564</v>
      </c>
      <c r="R143" s="25">
        <v>32.124015212590109</v>
      </c>
      <c r="S143" s="25">
        <v>67.315118611167208</v>
      </c>
      <c r="T143" s="25">
        <v>72.324350237248339</v>
      </c>
      <c r="U143" s="25">
        <v>0</v>
      </c>
      <c r="V143" s="25">
        <v>0</v>
      </c>
      <c r="W143" s="25">
        <v>0</v>
      </c>
      <c r="X143" s="25">
        <v>12228837.184169304</v>
      </c>
      <c r="Y143" s="25">
        <v>481.95807364156963</v>
      </c>
      <c r="Z143" s="25">
        <v>0</v>
      </c>
      <c r="AA143" s="25">
        <v>173.22</v>
      </c>
      <c r="AB143" s="25">
        <v>4.62</v>
      </c>
      <c r="AC143" s="25">
        <v>304.11807364156965</v>
      </c>
      <c r="AD143" s="25">
        <v>99.847452804371073</v>
      </c>
      <c r="AE143" s="25">
        <v>-15.844897489586433</v>
      </c>
      <c r="AF143" s="25">
        <v>0</v>
      </c>
      <c r="AG143" s="25">
        <v>0</v>
      </c>
      <c r="AH143" s="25">
        <v>0</v>
      </c>
      <c r="AI143" s="25">
        <v>101.46076874999997</v>
      </c>
      <c r="AJ143" s="25">
        <v>0</v>
      </c>
      <c r="AK143" s="25">
        <v>14.231581543957551</v>
      </c>
      <c r="AL143" s="25">
        <v>0</v>
      </c>
      <c r="AM143" s="25">
        <v>0</v>
      </c>
      <c r="AN143" s="25">
        <v>0.32831804966004824</v>
      </c>
      <c r="AO143" s="25">
        <v>382.11062083719855</v>
      </c>
      <c r="AP143" s="25">
        <v>0</v>
      </c>
      <c r="AQ143" s="25">
        <v>0</v>
      </c>
      <c r="AR143" s="25">
        <v>0</v>
      </c>
      <c r="AS143" s="25">
        <v>0</v>
      </c>
      <c r="AT143" s="25">
        <v>0</v>
      </c>
      <c r="AU143" s="25">
        <v>292.84260827709363</v>
      </c>
      <c r="AV143" s="25">
        <v>110.07270767499999</v>
      </c>
      <c r="AW143" s="25">
        <v>110.07270767499999</v>
      </c>
      <c r="AX143" s="25">
        <v>0</v>
      </c>
      <c r="AY143" s="25">
        <v>0</v>
      </c>
      <c r="AZ143" s="25">
        <v>110.34281119328003</v>
      </c>
      <c r="BA143" s="25">
        <v>77.861174682099431</v>
      </c>
      <c r="BB143" s="25">
        <v>13.534015212991914</v>
      </c>
      <c r="BC143" s="25">
        <v>18.947621298188679</v>
      </c>
      <c r="BD143" s="25">
        <v>0</v>
      </c>
      <c r="BE143" s="25">
        <v>72.427089408813657</v>
      </c>
      <c r="BF143" s="25">
        <v>24.890148556557804</v>
      </c>
      <c r="BG143" s="25">
        <v>1.4901660226239126</v>
      </c>
      <c r="BH143" s="25">
        <v>46.046774829631936</v>
      </c>
      <c r="BI143" s="25">
        <v>0</v>
      </c>
      <c r="BJ143" s="25">
        <v>292.84260827709363</v>
      </c>
      <c r="BK143" s="25">
        <v>392.69006108146471</v>
      </c>
      <c r="BL143" s="25">
        <v>0.83379453382554414</v>
      </c>
      <c r="BM143" s="25">
        <v>0.66360884417272326</v>
      </c>
    </row>
    <row r="144" spans="1:65" x14ac:dyDescent="0.35">
      <c r="A144" s="25" t="s">
        <v>10703</v>
      </c>
      <c r="B144" s="25" t="s">
        <v>10504</v>
      </c>
      <c r="C144" s="25" t="s">
        <v>10660</v>
      </c>
      <c r="D144" s="25" t="s">
        <v>10509</v>
      </c>
      <c r="E144" s="25" t="s">
        <v>10827</v>
      </c>
      <c r="F144" s="25">
        <v>1134611</v>
      </c>
      <c r="G144" s="25">
        <v>0.89712625302283622</v>
      </c>
      <c r="H144" s="25">
        <v>160</v>
      </c>
      <c r="I144" s="25">
        <v>356.02331689656876</v>
      </c>
      <c r="J144" s="42">
        <v>0.72129918429655138</v>
      </c>
      <c r="K144" s="25">
        <v>35</v>
      </c>
      <c r="L144" s="25">
        <v>342.8066154138786</v>
      </c>
      <c r="M144" s="25">
        <v>66.861434958443638</v>
      </c>
      <c r="N144" s="25">
        <v>402.80896818294815</v>
      </c>
      <c r="O144" s="25">
        <v>56.602716209067871</v>
      </c>
      <c r="P144" s="25">
        <v>162.56362933443327</v>
      </c>
      <c r="Q144" s="25">
        <v>183.64262263944696</v>
      </c>
      <c r="R144" s="25">
        <v>32.124015212590109</v>
      </c>
      <c r="S144" s="25">
        <v>79.194257189608479</v>
      </c>
      <c r="T144" s="25">
        <v>72.324350237248339</v>
      </c>
      <c r="U144" s="25">
        <v>0</v>
      </c>
      <c r="V144" s="25">
        <v>0</v>
      </c>
      <c r="W144" s="25">
        <v>0</v>
      </c>
      <c r="X144" s="25">
        <v>0</v>
      </c>
      <c r="Y144" s="25">
        <v>444.96628403848445</v>
      </c>
      <c r="Z144" s="25">
        <v>0</v>
      </c>
      <c r="AA144" s="25">
        <v>173.22</v>
      </c>
      <c r="AB144" s="25">
        <v>4.62</v>
      </c>
      <c r="AC144" s="25">
        <v>267.12628403848441</v>
      </c>
      <c r="AD144" s="25">
        <v>88.942967141915688</v>
      </c>
      <c r="AE144" s="25">
        <v>-12.517801608084328</v>
      </c>
      <c r="AF144" s="25">
        <v>0</v>
      </c>
      <c r="AG144" s="25">
        <v>0</v>
      </c>
      <c r="AH144" s="25">
        <v>0</v>
      </c>
      <c r="AI144" s="25">
        <v>101.46076874999997</v>
      </c>
      <c r="AJ144" s="25">
        <v>0</v>
      </c>
      <c r="AK144" s="25">
        <v>0</v>
      </c>
      <c r="AL144" s="25">
        <v>0</v>
      </c>
      <c r="AM144" s="25">
        <v>0</v>
      </c>
      <c r="AN144" s="25">
        <v>0.33296224466290941</v>
      </c>
      <c r="AO144" s="25">
        <v>356.02331689656876</v>
      </c>
      <c r="AP144" s="25">
        <v>0</v>
      </c>
      <c r="AQ144" s="25">
        <v>0</v>
      </c>
      <c r="AR144" s="25">
        <v>0</v>
      </c>
      <c r="AS144" s="25">
        <v>0</v>
      </c>
      <c r="AT144" s="25">
        <v>0</v>
      </c>
      <c r="AU144" s="25">
        <v>269.98264496461638</v>
      </c>
      <c r="AV144" s="25">
        <v>107.1298585</v>
      </c>
      <c r="AW144" s="25">
        <v>107.1298585</v>
      </c>
      <c r="AX144" s="25">
        <v>0</v>
      </c>
      <c r="AY144" s="25">
        <v>0</v>
      </c>
      <c r="AZ144" s="25">
        <v>96.171138237356402</v>
      </c>
      <c r="BA144" s="25">
        <v>77.861174682099431</v>
      </c>
      <c r="BB144" s="25">
        <v>7.6291514813570727</v>
      </c>
      <c r="BC144" s="25">
        <v>10.680812073899901</v>
      </c>
      <c r="BD144" s="25">
        <v>0</v>
      </c>
      <c r="BE144" s="25">
        <v>66.681648227259956</v>
      </c>
      <c r="BF144" s="25">
        <v>22.874204282328435</v>
      </c>
      <c r="BG144" s="25">
        <v>1.4901660226239126</v>
      </c>
      <c r="BH144" s="25">
        <v>42.317277922307603</v>
      </c>
      <c r="BI144" s="25">
        <v>0</v>
      </c>
      <c r="BJ144" s="25">
        <v>269.98264496461638</v>
      </c>
      <c r="BK144" s="25">
        <v>358.92561210653207</v>
      </c>
      <c r="BL144" s="25">
        <v>0.96134054719621309</v>
      </c>
      <c r="BM144" s="25">
        <v>0.72129918429655138</v>
      </c>
    </row>
    <row r="145" spans="1:65" x14ac:dyDescent="0.35">
      <c r="A145" s="25" t="s">
        <v>10703</v>
      </c>
      <c r="B145" s="25" t="s">
        <v>10504</v>
      </c>
      <c r="C145" s="25" t="s">
        <v>10660</v>
      </c>
      <c r="D145" s="25" t="s">
        <v>10510</v>
      </c>
      <c r="E145" s="25" t="s">
        <v>10828</v>
      </c>
      <c r="F145" s="25">
        <v>1134611</v>
      </c>
      <c r="G145" s="25">
        <v>0.89712625302283622</v>
      </c>
      <c r="H145" s="25">
        <v>160</v>
      </c>
      <c r="I145" s="25">
        <v>442.18841373391149</v>
      </c>
      <c r="J145" s="42">
        <v>0.44527023998947485</v>
      </c>
      <c r="K145" s="25">
        <v>35</v>
      </c>
      <c r="L145" s="25">
        <v>587.42699614834191</v>
      </c>
      <c r="M145" s="25">
        <v>78.504380375156074</v>
      </c>
      <c r="N145" s="25">
        <v>402.80896818294815</v>
      </c>
      <c r="O145" s="25">
        <v>90.268482747378215</v>
      </c>
      <c r="P145" s="25">
        <v>140.91063324975892</v>
      </c>
      <c r="Q145" s="25">
        <v>171.62985218581096</v>
      </c>
      <c r="R145" s="25">
        <v>32.124015212590109</v>
      </c>
      <c r="S145" s="25">
        <v>0</v>
      </c>
      <c r="T145" s="25">
        <v>139.50583697322082</v>
      </c>
      <c r="U145" s="25">
        <v>0</v>
      </c>
      <c r="V145" s="25">
        <v>0</v>
      </c>
      <c r="W145" s="25">
        <v>0</v>
      </c>
      <c r="X145" s="25">
        <v>0</v>
      </c>
      <c r="Y145" s="25">
        <v>520.17140488126245</v>
      </c>
      <c r="Z145" s="25">
        <v>0</v>
      </c>
      <c r="AA145" s="25">
        <v>173.22</v>
      </c>
      <c r="AB145" s="25">
        <v>4.62</v>
      </c>
      <c r="AC145" s="25">
        <v>342.33140488126247</v>
      </c>
      <c r="AD145" s="25">
        <v>77.982991147350958</v>
      </c>
      <c r="AE145" s="25">
        <v>-23.477777602649017</v>
      </c>
      <c r="AF145" s="25">
        <v>0</v>
      </c>
      <c r="AG145" s="25">
        <v>0</v>
      </c>
      <c r="AH145" s="25">
        <v>0</v>
      </c>
      <c r="AI145" s="25">
        <v>101.46076874999997</v>
      </c>
      <c r="AJ145" s="25">
        <v>0</v>
      </c>
      <c r="AK145" s="25">
        <v>0</v>
      </c>
      <c r="AL145" s="25">
        <v>0</v>
      </c>
      <c r="AM145" s="25">
        <v>0</v>
      </c>
      <c r="AN145" s="25">
        <v>0.22779969945906461</v>
      </c>
      <c r="AO145" s="25">
        <v>442.18841373391149</v>
      </c>
      <c r="AP145" s="25">
        <v>0</v>
      </c>
      <c r="AQ145" s="25">
        <v>0</v>
      </c>
      <c r="AR145" s="25">
        <v>0</v>
      </c>
      <c r="AS145" s="25">
        <v>0</v>
      </c>
      <c r="AT145" s="25">
        <v>0</v>
      </c>
      <c r="AU145" s="25">
        <v>296.24175483777555</v>
      </c>
      <c r="AV145" s="25">
        <v>116.78533159999999</v>
      </c>
      <c r="AW145" s="25">
        <v>116.78533159999999</v>
      </c>
      <c r="AX145" s="25">
        <v>0</v>
      </c>
      <c r="AY145" s="25">
        <v>0</v>
      </c>
      <c r="AZ145" s="25">
        <v>100.49624871119428</v>
      </c>
      <c r="BA145" s="25">
        <v>77.861174682099431</v>
      </c>
      <c r="BB145" s="25">
        <v>9.4312808454561896</v>
      </c>
      <c r="BC145" s="25">
        <v>13.203793183638666</v>
      </c>
      <c r="BD145" s="25">
        <v>0</v>
      </c>
      <c r="BE145" s="25">
        <v>78.960174526581298</v>
      </c>
      <c r="BF145" s="25">
        <v>27.182459124195574</v>
      </c>
      <c r="BG145" s="25">
        <v>1.4901660226239126</v>
      </c>
      <c r="BH145" s="25">
        <v>50.287549379761806</v>
      </c>
      <c r="BI145" s="25">
        <v>0</v>
      </c>
      <c r="BJ145" s="25">
        <v>296.24175483777555</v>
      </c>
      <c r="BK145" s="25">
        <v>374.2247459851265</v>
      </c>
      <c r="BL145" s="25">
        <v>0.57515418771513638</v>
      </c>
      <c r="BM145" s="25">
        <v>0.44527023998947485</v>
      </c>
    </row>
    <row r="146" spans="1:65" x14ac:dyDescent="0.35">
      <c r="A146" s="25" t="s">
        <v>10703</v>
      </c>
      <c r="B146" s="25" t="s">
        <v>10504</v>
      </c>
      <c r="C146" s="25" t="s">
        <v>10660</v>
      </c>
      <c r="D146" s="25" t="s">
        <v>10511</v>
      </c>
      <c r="E146" s="25" t="s">
        <v>10829</v>
      </c>
      <c r="F146" s="25">
        <v>1134611</v>
      </c>
      <c r="G146" s="25">
        <v>0.89712625302283622</v>
      </c>
      <c r="H146" s="25">
        <v>160</v>
      </c>
      <c r="I146" s="40">
        <v>510.66854835500345</v>
      </c>
      <c r="J146" s="66">
        <v>0.54125247509065799</v>
      </c>
      <c r="K146" s="25">
        <v>35</v>
      </c>
      <c r="L146" s="25">
        <v>1608.102479622059</v>
      </c>
      <c r="M146" s="25">
        <v>113.79565558220146</v>
      </c>
      <c r="N146" s="25">
        <v>402.80896818294815</v>
      </c>
      <c r="O146" s="25">
        <v>294.3726947546553</v>
      </c>
      <c r="P146" s="25">
        <v>74.136990594071619</v>
      </c>
      <c r="Q146" s="25">
        <v>34.299282834221195</v>
      </c>
      <c r="R146" s="25">
        <v>34.299282834221195</v>
      </c>
      <c r="S146" s="25">
        <v>0</v>
      </c>
      <c r="T146" s="25">
        <v>0</v>
      </c>
      <c r="U146" s="25">
        <v>255408.64494810038</v>
      </c>
      <c r="V146" s="25">
        <v>0</v>
      </c>
      <c r="W146" s="25">
        <v>0</v>
      </c>
      <c r="X146" s="25">
        <v>0</v>
      </c>
      <c r="Y146" s="25">
        <v>822.38024017905389</v>
      </c>
      <c r="Z146" s="25">
        <v>0</v>
      </c>
      <c r="AA146" s="25">
        <v>173.22</v>
      </c>
      <c r="AB146" s="25">
        <v>4.62</v>
      </c>
      <c r="AC146" s="25">
        <v>644.54024017905385</v>
      </c>
      <c r="AD146" s="25">
        <v>311.71169182405043</v>
      </c>
      <c r="AE146" s="25">
        <v>37.291241410399294</v>
      </c>
      <c r="AF146" s="25">
        <v>0</v>
      </c>
      <c r="AG146" s="25">
        <v>0</v>
      </c>
      <c r="AH146" s="25">
        <v>29.760957484294849</v>
      </c>
      <c r="AI146" s="25">
        <v>123.00035822944251</v>
      </c>
      <c r="AJ146" s="25">
        <v>121.65913469991379</v>
      </c>
      <c r="AK146" s="25">
        <v>0</v>
      </c>
      <c r="AL146" s="25">
        <v>0</v>
      </c>
      <c r="AM146" s="25">
        <v>0</v>
      </c>
      <c r="AN146" s="25">
        <v>0.48361866706329559</v>
      </c>
      <c r="AO146" s="25">
        <v>510.66854835500345</v>
      </c>
      <c r="AP146" s="25">
        <v>67.052198894694143</v>
      </c>
      <c r="AQ146" s="25">
        <v>37.291241410399294</v>
      </c>
      <c r="AR146" s="25">
        <v>0</v>
      </c>
      <c r="AS146" s="25">
        <v>0</v>
      </c>
      <c r="AT146" s="25">
        <v>29.760957484294849</v>
      </c>
      <c r="AU146" s="25">
        <v>377.17696520840826</v>
      </c>
      <c r="AV146" s="25">
        <v>146.56093899999999</v>
      </c>
      <c r="AW146" s="25">
        <v>146.56093899999999</v>
      </c>
      <c r="AX146" s="25">
        <v>0</v>
      </c>
      <c r="AY146" s="25">
        <v>0</v>
      </c>
      <c r="AZ146" s="25">
        <v>121.3795031156792</v>
      </c>
      <c r="BA146" s="25">
        <v>83.718984207234897</v>
      </c>
      <c r="BB146" s="25">
        <v>15.691882878518463</v>
      </c>
      <c r="BC146" s="25">
        <v>21.968636029925847</v>
      </c>
      <c r="BD146" s="25">
        <v>0</v>
      </c>
      <c r="BE146" s="25">
        <v>109.23652309272912</v>
      </c>
      <c r="BF146" s="25">
        <v>37.766402064217992</v>
      </c>
      <c r="BG146" s="25">
        <v>1.602277209707845</v>
      </c>
      <c r="BH146" s="25">
        <v>69.86784381880328</v>
      </c>
      <c r="BI146" s="25">
        <v>0</v>
      </c>
      <c r="BJ146" s="25">
        <v>444.22916410310239</v>
      </c>
      <c r="BK146" s="25">
        <v>755.94085592715282</v>
      </c>
      <c r="BL146" s="25">
        <v>0.42883376167687315</v>
      </c>
      <c r="BM146" s="25">
        <v>0.54125247509065799</v>
      </c>
    </row>
    <row r="147" spans="1:65" x14ac:dyDescent="0.35">
      <c r="A147" s="25" t="s">
        <v>10703</v>
      </c>
      <c r="B147" s="25" t="s">
        <v>10504</v>
      </c>
      <c r="C147" s="25" t="s">
        <v>10660</v>
      </c>
      <c r="D147" s="25" t="s">
        <v>10512</v>
      </c>
      <c r="E147" s="25" t="s">
        <v>10830</v>
      </c>
      <c r="F147" s="25">
        <v>1134611</v>
      </c>
      <c r="G147" s="25">
        <v>0.89712625302283622</v>
      </c>
      <c r="H147" s="25">
        <v>160</v>
      </c>
      <c r="I147" s="25">
        <v>1367.8628368283819</v>
      </c>
      <c r="J147" s="42">
        <v>-0.32635174129055172</v>
      </c>
      <c r="K147" s="25">
        <v>35</v>
      </c>
      <c r="L147" s="25">
        <v>611.24276296068479</v>
      </c>
      <c r="M147" s="25">
        <v>77.226057638174964</v>
      </c>
      <c r="N147" s="25">
        <v>402.80896818294815</v>
      </c>
      <c r="O147" s="25">
        <v>294.3726947546553</v>
      </c>
      <c r="P147" s="25">
        <v>74.136990594071619</v>
      </c>
      <c r="Q147" s="25">
        <v>34.299282834221195</v>
      </c>
      <c r="R147" s="25">
        <v>34.299282834221195</v>
      </c>
      <c r="S147" s="25">
        <v>0</v>
      </c>
      <c r="T147" s="25">
        <v>0</v>
      </c>
      <c r="U147" s="25">
        <v>255408.64494810038</v>
      </c>
      <c r="V147" s="25">
        <v>0</v>
      </c>
      <c r="W147" s="25">
        <v>0</v>
      </c>
      <c r="X147" s="25">
        <v>0</v>
      </c>
      <c r="Y147" s="25">
        <v>1711.8733647125105</v>
      </c>
      <c r="Z147" s="25">
        <v>0</v>
      </c>
      <c r="AA147" s="25">
        <v>173.22</v>
      </c>
      <c r="AB147" s="25">
        <v>4.62</v>
      </c>
      <c r="AC147" s="25">
        <v>1534.0333647125105</v>
      </c>
      <c r="AD147" s="25">
        <v>344.01052788412858</v>
      </c>
      <c r="AE147" s="25">
        <v>42.357958935782534</v>
      </c>
      <c r="AF147" s="25">
        <v>0</v>
      </c>
      <c r="AG147" s="25">
        <v>0</v>
      </c>
      <c r="AH147" s="25">
        <v>33.599760464667604</v>
      </c>
      <c r="AI147" s="25">
        <v>123.00035822944251</v>
      </c>
      <c r="AJ147" s="25">
        <v>145.05245025423599</v>
      </c>
      <c r="AK147" s="25">
        <v>0</v>
      </c>
      <c r="AL147" s="25">
        <v>0</v>
      </c>
      <c r="AM147" s="25">
        <v>0</v>
      </c>
      <c r="AN147" s="25">
        <v>0.22425231145386382</v>
      </c>
      <c r="AO147" s="25">
        <v>1367.8628368283819</v>
      </c>
      <c r="AP147" s="25">
        <v>75.957719400450145</v>
      </c>
      <c r="AQ147" s="25">
        <v>42.357958935782534</v>
      </c>
      <c r="AR147" s="25">
        <v>0</v>
      </c>
      <c r="AS147" s="25">
        <v>0</v>
      </c>
      <c r="AT147" s="25">
        <v>33.599760464667604</v>
      </c>
      <c r="AU147" s="25">
        <v>502.66069878235561</v>
      </c>
      <c r="AV147" s="25">
        <v>146.56093899999999</v>
      </c>
      <c r="AW147" s="25">
        <v>146.56093899999999</v>
      </c>
      <c r="AX147" s="25">
        <v>0</v>
      </c>
      <c r="AY147" s="25">
        <v>0</v>
      </c>
      <c r="AZ147" s="25">
        <v>121.3795031156792</v>
      </c>
      <c r="BA147" s="25">
        <v>83.718984207234897</v>
      </c>
      <c r="BB147" s="25">
        <v>15.691882878518463</v>
      </c>
      <c r="BC147" s="25">
        <v>21.968636029925847</v>
      </c>
      <c r="BD147" s="25">
        <v>0</v>
      </c>
      <c r="BE147" s="25">
        <v>234.72025666667645</v>
      </c>
      <c r="BF147" s="25">
        <v>81.795782265603023</v>
      </c>
      <c r="BG147" s="25">
        <v>1.602277209707845</v>
      </c>
      <c r="BH147" s="25">
        <v>151.32219719136558</v>
      </c>
      <c r="BI147" s="25">
        <v>0</v>
      </c>
      <c r="BJ147" s="25">
        <v>578.61841818280573</v>
      </c>
      <c r="BK147" s="25">
        <v>922.6289460669343</v>
      </c>
      <c r="BL147" s="25">
        <v>-0.29100046251551759</v>
      </c>
      <c r="BM147" s="25">
        <v>-0.32635174129055172</v>
      </c>
    </row>
    <row r="148" spans="1:65" x14ac:dyDescent="0.35">
      <c r="A148" s="25" t="s">
        <v>10703</v>
      </c>
      <c r="B148" s="25" t="s">
        <v>10504</v>
      </c>
      <c r="C148" s="25" t="s">
        <v>10796</v>
      </c>
      <c r="D148" s="25" t="s">
        <v>9780</v>
      </c>
      <c r="E148" s="25" t="s">
        <v>10831</v>
      </c>
      <c r="F148" s="25">
        <v>1134611</v>
      </c>
      <c r="G148" s="25">
        <v>0.89712625302283622</v>
      </c>
      <c r="H148" s="25">
        <v>160</v>
      </c>
      <c r="I148" s="40">
        <v>340.0649055894088</v>
      </c>
      <c r="J148" s="43">
        <v>0.96276494245597111</v>
      </c>
      <c r="K148" s="25">
        <v>35</v>
      </c>
      <c r="L148" s="25">
        <v>549.27832461755156</v>
      </c>
      <c r="M148" s="25">
        <v>79.411635356047853</v>
      </c>
      <c r="N148" s="25">
        <v>402.80896818294815</v>
      </c>
      <c r="O148" s="25">
        <v>75.081376219976519</v>
      </c>
      <c r="P148" s="25">
        <v>155.96410790196592</v>
      </c>
      <c r="Q148" s="25">
        <v>171.76348406100564</v>
      </c>
      <c r="R148" s="25">
        <v>32.124015212590109</v>
      </c>
      <c r="S148" s="25">
        <v>67.315118611167208</v>
      </c>
      <c r="T148" s="25">
        <v>72.324350237248339</v>
      </c>
      <c r="U148" s="25">
        <v>0</v>
      </c>
      <c r="V148" s="25">
        <v>48915.348736677217</v>
      </c>
      <c r="W148" s="25">
        <v>0</v>
      </c>
      <c r="X148" s="25">
        <v>0</v>
      </c>
      <c r="Y148" s="25">
        <v>481.95807364156963</v>
      </c>
      <c r="Z148" s="25">
        <v>0</v>
      </c>
      <c r="AA148" s="25">
        <v>173.22</v>
      </c>
      <c r="AB148" s="25">
        <v>4.62</v>
      </c>
      <c r="AC148" s="25">
        <v>304.11807364156965</v>
      </c>
      <c r="AD148" s="25">
        <v>141.89316805216083</v>
      </c>
      <c r="AE148" s="25">
        <v>14.097345526080964</v>
      </c>
      <c r="AF148" s="25">
        <v>0</v>
      </c>
      <c r="AG148" s="25">
        <v>0</v>
      </c>
      <c r="AH148" s="25">
        <v>25.602671343497537</v>
      </c>
      <c r="AI148" s="25">
        <v>101.46076874999997</v>
      </c>
      <c r="AJ148" s="25">
        <v>0.73238243258237268</v>
      </c>
      <c r="AK148" s="25">
        <v>0</v>
      </c>
      <c r="AL148" s="25">
        <v>0</v>
      </c>
      <c r="AM148" s="25">
        <v>0</v>
      </c>
      <c r="AN148" s="25">
        <v>0.46657262540533723</v>
      </c>
      <c r="AO148" s="25">
        <v>340.0649055894088</v>
      </c>
      <c r="AP148" s="25">
        <v>39.700016869578505</v>
      </c>
      <c r="AQ148" s="25">
        <v>14.097345526080964</v>
      </c>
      <c r="AR148" s="25">
        <v>0</v>
      </c>
      <c r="AS148" s="25">
        <v>0</v>
      </c>
      <c r="AT148" s="25">
        <v>25.602671343497537</v>
      </c>
      <c r="AU148" s="25">
        <v>284.92745798091266</v>
      </c>
      <c r="AV148" s="25">
        <v>110.07270767499999</v>
      </c>
      <c r="AW148" s="25">
        <v>110.07270767499999</v>
      </c>
      <c r="AX148" s="25">
        <v>0</v>
      </c>
      <c r="AY148" s="25">
        <v>0</v>
      </c>
      <c r="AZ148" s="25">
        <v>110.34281119328003</v>
      </c>
      <c r="BA148" s="25">
        <v>77.861174682099431</v>
      </c>
      <c r="BB148" s="25">
        <v>13.534015212991914</v>
      </c>
      <c r="BC148" s="25">
        <v>18.947621298188679</v>
      </c>
      <c r="BD148" s="25">
        <v>0</v>
      </c>
      <c r="BE148" s="25">
        <v>64.51193911263266</v>
      </c>
      <c r="BF148" s="25">
        <v>22.11290283859956</v>
      </c>
      <c r="BG148" s="25">
        <v>1.4901660226239126</v>
      </c>
      <c r="BH148" s="25">
        <v>40.908870251409184</v>
      </c>
      <c r="BI148" s="25">
        <v>0</v>
      </c>
      <c r="BJ148" s="25">
        <v>324.62747485049118</v>
      </c>
      <c r="BK148" s="25">
        <v>466.52064290265201</v>
      </c>
      <c r="BL148" s="25">
        <v>1.0765639981231621</v>
      </c>
      <c r="BM148" s="25">
        <v>0.96276494245597111</v>
      </c>
    </row>
    <row r="149" spans="1:65" x14ac:dyDescent="0.35">
      <c r="A149" s="25" t="s">
        <v>10703</v>
      </c>
      <c r="B149" s="25" t="s">
        <v>10504</v>
      </c>
      <c r="C149" s="25" t="s">
        <v>10505</v>
      </c>
      <c r="D149" s="25" t="s">
        <v>10506</v>
      </c>
      <c r="E149" s="25" t="s">
        <v>10832</v>
      </c>
      <c r="F149" s="25">
        <v>113859</v>
      </c>
      <c r="G149" s="25">
        <v>0.89714423282726408</v>
      </c>
      <c r="H149" s="25">
        <v>160</v>
      </c>
      <c r="I149" s="25">
        <v>340.15871350286443</v>
      </c>
      <c r="J149" s="42">
        <v>1.3915256156812637</v>
      </c>
      <c r="K149" s="25">
        <v>35</v>
      </c>
      <c r="L149" s="25">
        <v>104.48796055216388</v>
      </c>
      <c r="M149" s="25">
        <v>19.907559535507783</v>
      </c>
      <c r="N149" s="25">
        <v>40.422969178587763</v>
      </c>
      <c r="O149" s="25">
        <v>7.5346191285582771</v>
      </c>
      <c r="P149" s="25">
        <v>15.651419964968868</v>
      </c>
      <c r="Q149" s="25">
        <v>17.236930085060621</v>
      </c>
      <c r="R149" s="25">
        <v>3.2237317919923743</v>
      </c>
      <c r="S149" s="25">
        <v>6.7552541770528114</v>
      </c>
      <c r="T149" s="25">
        <v>7.257944116015433</v>
      </c>
      <c r="U149" s="25">
        <v>0</v>
      </c>
      <c r="V149" s="25">
        <v>4908.787515983312</v>
      </c>
      <c r="W149" s="25">
        <v>0</v>
      </c>
      <c r="X149" s="25">
        <v>0</v>
      </c>
      <c r="Y149" s="25">
        <v>481.97691880743668</v>
      </c>
      <c r="Z149" s="25">
        <v>0</v>
      </c>
      <c r="AA149" s="25">
        <v>174.58</v>
      </c>
      <c r="AB149" s="25">
        <v>2.98</v>
      </c>
      <c r="AC149" s="25">
        <v>304.41691880743667</v>
      </c>
      <c r="AD149" s="25">
        <v>141.81820530457225</v>
      </c>
      <c r="AE149" s="25">
        <v>14.36323071497509</v>
      </c>
      <c r="AF149" s="25">
        <v>0</v>
      </c>
      <c r="AG149" s="25">
        <v>0</v>
      </c>
      <c r="AH149" s="25">
        <v>25.9942058395972</v>
      </c>
      <c r="AI149" s="25">
        <v>101.46076874999997</v>
      </c>
      <c r="AJ149" s="25">
        <v>0</v>
      </c>
      <c r="AK149" s="25">
        <v>0</v>
      </c>
      <c r="AL149" s="25">
        <v>0</v>
      </c>
      <c r="AM149" s="25">
        <v>0</v>
      </c>
      <c r="AN149" s="25">
        <v>0.46586834220696322</v>
      </c>
      <c r="AO149" s="25">
        <v>340.15871350286443</v>
      </c>
      <c r="AP149" s="25">
        <v>40.357436554572288</v>
      </c>
      <c r="AQ149" s="25">
        <v>14.36323071497509</v>
      </c>
      <c r="AR149" s="25">
        <v>0</v>
      </c>
      <c r="AS149" s="25">
        <v>0</v>
      </c>
      <c r="AT149" s="25">
        <v>25.9942058395972</v>
      </c>
      <c r="AU149" s="25">
        <v>430.58084018471209</v>
      </c>
      <c r="AV149" s="25">
        <v>109.06770132499999</v>
      </c>
      <c r="AW149" s="25">
        <v>109.06770132499999</v>
      </c>
      <c r="AX149" s="25">
        <v>0</v>
      </c>
      <c r="AY149" s="25">
        <v>0</v>
      </c>
      <c r="AZ149" s="25">
        <v>257.09219661605505</v>
      </c>
      <c r="BA149" s="25">
        <v>77.861174682099417</v>
      </c>
      <c r="BB149" s="25">
        <v>74.679592472481502</v>
      </c>
      <c r="BC149" s="25">
        <v>104.5514294614741</v>
      </c>
      <c r="BD149" s="25">
        <v>0</v>
      </c>
      <c r="BE149" s="25">
        <v>64.42094224365708</v>
      </c>
      <c r="BF149" s="25">
        <v>22.080974112643219</v>
      </c>
      <c r="BG149" s="25">
        <v>1.4901660226239122</v>
      </c>
      <c r="BH149" s="25">
        <v>40.849802108389952</v>
      </c>
      <c r="BI149" s="25">
        <v>0</v>
      </c>
      <c r="BJ149" s="25">
        <v>470.93827673928439</v>
      </c>
      <c r="BK149" s="25">
        <v>612.75648204385664</v>
      </c>
      <c r="BL149" s="25">
        <v>1.5549055719069207</v>
      </c>
      <c r="BM149" s="25">
        <v>1.3915256156812637</v>
      </c>
    </row>
    <row r="150" spans="1:65" x14ac:dyDescent="0.35">
      <c r="A150" s="25" t="s">
        <v>10703</v>
      </c>
      <c r="B150" s="25" t="s">
        <v>10504</v>
      </c>
      <c r="C150" s="25" t="s">
        <v>10505</v>
      </c>
      <c r="D150" s="25" t="s">
        <v>10507</v>
      </c>
      <c r="E150" s="25" t="s">
        <v>10833</v>
      </c>
      <c r="F150" s="25">
        <v>113859</v>
      </c>
      <c r="G150" s="25">
        <v>0.89714423282726408</v>
      </c>
      <c r="H150" s="25">
        <v>160</v>
      </c>
      <c r="I150" s="25">
        <v>525.21334824522921</v>
      </c>
      <c r="J150" s="42">
        <v>0.52934040185841713</v>
      </c>
      <c r="K150" s="25">
        <v>35</v>
      </c>
      <c r="L150" s="25">
        <v>104.48796055216388</v>
      </c>
      <c r="M150" s="25">
        <v>19.907559535507783</v>
      </c>
      <c r="N150" s="25">
        <v>40.422969178587763</v>
      </c>
      <c r="O150" s="25">
        <v>7.5346191285582771</v>
      </c>
      <c r="P150" s="25">
        <v>15.651419964968868</v>
      </c>
      <c r="Q150" s="25">
        <v>17.236930085060621</v>
      </c>
      <c r="R150" s="25">
        <v>3.2237317919923743</v>
      </c>
      <c r="S150" s="25">
        <v>6.7552541770528114</v>
      </c>
      <c r="T150" s="25">
        <v>7.257944116015433</v>
      </c>
      <c r="U150" s="25">
        <v>0</v>
      </c>
      <c r="V150" s="25">
        <v>0</v>
      </c>
      <c r="W150" s="25">
        <v>1227.196878995828</v>
      </c>
      <c r="X150" s="25">
        <v>0</v>
      </c>
      <c r="Y150" s="25">
        <v>481.97691880743668</v>
      </c>
      <c r="Z150" s="25">
        <v>0</v>
      </c>
      <c r="AA150" s="25">
        <v>174.58</v>
      </c>
      <c r="AB150" s="25">
        <v>2.98</v>
      </c>
      <c r="AC150" s="25">
        <v>304.41691880743667</v>
      </c>
      <c r="AD150" s="25">
        <v>-43.236429437792538</v>
      </c>
      <c r="AE150" s="25">
        <v>-16.143742655453483</v>
      </c>
      <c r="AF150" s="25">
        <v>16.523449048618637</v>
      </c>
      <c r="AG150" s="25">
        <v>-171.17421988807686</v>
      </c>
      <c r="AH150" s="25">
        <v>0</v>
      </c>
      <c r="AI150" s="25">
        <v>101.46076874999997</v>
      </c>
      <c r="AJ150" s="25">
        <v>0</v>
      </c>
      <c r="AK150" s="25">
        <v>26.097315307119267</v>
      </c>
      <c r="AL150" s="25">
        <v>0</v>
      </c>
      <c r="AM150" s="25">
        <v>0</v>
      </c>
      <c r="AN150" s="25">
        <v>-0.14203031029672292</v>
      </c>
      <c r="AO150" s="25">
        <v>525.21334824522921</v>
      </c>
      <c r="AP150" s="25">
        <v>0</v>
      </c>
      <c r="AQ150" s="25">
        <v>0</v>
      </c>
      <c r="AR150" s="25">
        <v>0</v>
      </c>
      <c r="AS150" s="25">
        <v>0</v>
      </c>
      <c r="AT150" s="25">
        <v>0</v>
      </c>
      <c r="AU150" s="25">
        <v>460.6699930667636</v>
      </c>
      <c r="AV150" s="25">
        <v>109.06770132499999</v>
      </c>
      <c r="AW150" s="25">
        <v>109.06770132499999</v>
      </c>
      <c r="AX150" s="25">
        <v>0</v>
      </c>
      <c r="AY150" s="25">
        <v>0</v>
      </c>
      <c r="AZ150" s="25">
        <v>257.09219661605505</v>
      </c>
      <c r="BA150" s="25">
        <v>77.861174682099417</v>
      </c>
      <c r="BB150" s="25">
        <v>74.679592472481502</v>
      </c>
      <c r="BC150" s="25">
        <v>104.5514294614741</v>
      </c>
      <c r="BD150" s="25">
        <v>0</v>
      </c>
      <c r="BE150" s="25">
        <v>94.51009512570856</v>
      </c>
      <c r="BF150" s="25">
        <v>32.638571615117421</v>
      </c>
      <c r="BG150" s="25">
        <v>1.4901660226239122</v>
      </c>
      <c r="BH150" s="25">
        <v>60.381357487967229</v>
      </c>
      <c r="BI150" s="25">
        <v>0</v>
      </c>
      <c r="BJ150" s="25">
        <v>460.6699930667636</v>
      </c>
      <c r="BK150" s="25">
        <v>417.43356362897106</v>
      </c>
      <c r="BL150" s="25">
        <v>0.91327593062394108</v>
      </c>
      <c r="BM150" s="25">
        <v>0.52934040185841713</v>
      </c>
    </row>
    <row r="151" spans="1:65" x14ac:dyDescent="0.35">
      <c r="A151" s="25" t="s">
        <v>10703</v>
      </c>
      <c r="B151" s="25" t="s">
        <v>10504</v>
      </c>
      <c r="C151" s="25" t="s">
        <v>10505</v>
      </c>
      <c r="D151" s="25" t="s">
        <v>10508</v>
      </c>
      <c r="E151" s="25" t="s">
        <v>10834</v>
      </c>
      <c r="F151" s="25">
        <v>113859</v>
      </c>
      <c r="G151" s="25">
        <v>0.89714423282726408</v>
      </c>
      <c r="H151" s="25">
        <v>160</v>
      </c>
      <c r="I151" s="25">
        <v>364.41100419436646</v>
      </c>
      <c r="J151" s="42">
        <v>1.1437120428050382</v>
      </c>
      <c r="K151" s="25">
        <v>35</v>
      </c>
      <c r="L151" s="25">
        <v>104.48796055216388</v>
      </c>
      <c r="M151" s="25">
        <v>19.907559535507783</v>
      </c>
      <c r="N151" s="25">
        <v>40.422969178587763</v>
      </c>
      <c r="O151" s="25">
        <v>7.5346191285582771</v>
      </c>
      <c r="P151" s="25">
        <v>15.651419964968868</v>
      </c>
      <c r="Q151" s="25">
        <v>17.236930085060621</v>
      </c>
      <c r="R151" s="25">
        <v>3.2237317919923743</v>
      </c>
      <c r="S151" s="25">
        <v>6.7552541770528114</v>
      </c>
      <c r="T151" s="25">
        <v>7.257944116015433</v>
      </c>
      <c r="U151" s="25">
        <v>0</v>
      </c>
      <c r="V151" s="25">
        <v>0</v>
      </c>
      <c r="W151" s="25">
        <v>0</v>
      </c>
      <c r="X151" s="25">
        <v>1227196.8789958281</v>
      </c>
      <c r="Y151" s="25">
        <v>481.97691880743668</v>
      </c>
      <c r="Z151" s="25">
        <v>0</v>
      </c>
      <c r="AA151" s="25">
        <v>174.58</v>
      </c>
      <c r="AB151" s="25">
        <v>2.98</v>
      </c>
      <c r="AC151" s="25">
        <v>304.41691880743667</v>
      </c>
      <c r="AD151" s="25">
        <v>117.56591461307022</v>
      </c>
      <c r="AE151" s="25">
        <v>-16.143742655453483</v>
      </c>
      <c r="AF151" s="25">
        <v>0</v>
      </c>
      <c r="AG151" s="25">
        <v>0</v>
      </c>
      <c r="AH151" s="25">
        <v>0</v>
      </c>
      <c r="AI151" s="25">
        <v>101.46076874999997</v>
      </c>
      <c r="AJ151" s="25">
        <v>0</v>
      </c>
      <c r="AK151" s="25">
        <v>32.24888851852382</v>
      </c>
      <c r="AL151" s="25">
        <v>0</v>
      </c>
      <c r="AM151" s="25">
        <v>0</v>
      </c>
      <c r="AN151" s="25">
        <v>0.38620033036809703</v>
      </c>
      <c r="AO151" s="25">
        <v>364.41100419436646</v>
      </c>
      <c r="AP151" s="25">
        <v>0</v>
      </c>
      <c r="AQ151" s="25">
        <v>0</v>
      </c>
      <c r="AR151" s="25">
        <v>0</v>
      </c>
      <c r="AS151" s="25">
        <v>0</v>
      </c>
      <c r="AT151" s="25">
        <v>0</v>
      </c>
      <c r="AU151" s="25">
        <v>438.63225822214076</v>
      </c>
      <c r="AV151" s="25">
        <v>109.06770132499999</v>
      </c>
      <c r="AW151" s="25">
        <v>109.06770132499999</v>
      </c>
      <c r="AX151" s="25">
        <v>0</v>
      </c>
      <c r="AY151" s="25">
        <v>0</v>
      </c>
      <c r="AZ151" s="25">
        <v>257.09219661605505</v>
      </c>
      <c r="BA151" s="25">
        <v>77.861174682099417</v>
      </c>
      <c r="BB151" s="25">
        <v>74.679592472481502</v>
      </c>
      <c r="BC151" s="25">
        <v>104.5514294614741</v>
      </c>
      <c r="BD151" s="25">
        <v>0</v>
      </c>
      <c r="BE151" s="25">
        <v>72.47236028108577</v>
      </c>
      <c r="BF151" s="25">
        <v>24.906033073144513</v>
      </c>
      <c r="BG151" s="25">
        <v>1.4901660226239122</v>
      </c>
      <c r="BH151" s="25">
        <v>46.076161185317346</v>
      </c>
      <c r="BI151" s="25">
        <v>0</v>
      </c>
      <c r="BJ151" s="25">
        <v>438.63225822214076</v>
      </c>
      <c r="BK151" s="25">
        <v>556.19817283521093</v>
      </c>
      <c r="BL151" s="25">
        <v>1.3691133057273182</v>
      </c>
      <c r="BM151" s="25">
        <v>1.1437120428050382</v>
      </c>
    </row>
    <row r="152" spans="1:65" x14ac:dyDescent="0.35">
      <c r="A152" s="25" t="s">
        <v>10703</v>
      </c>
      <c r="B152" s="25" t="s">
        <v>10504</v>
      </c>
      <c r="C152" s="25" t="s">
        <v>10505</v>
      </c>
      <c r="D152" s="25" t="s">
        <v>10509</v>
      </c>
      <c r="E152" s="25" t="s">
        <v>10835</v>
      </c>
      <c r="F152" s="25">
        <v>113859</v>
      </c>
      <c r="G152" s="25">
        <v>0.89714423282726408</v>
      </c>
      <c r="H152" s="25">
        <v>160</v>
      </c>
      <c r="I152" s="25">
        <v>356.38855077741812</v>
      </c>
      <c r="J152" s="42">
        <v>0.98830768069141672</v>
      </c>
      <c r="K152" s="25">
        <v>35</v>
      </c>
      <c r="L152" s="25">
        <v>68.578107110179616</v>
      </c>
      <c r="M152" s="25">
        <v>16.624474064201099</v>
      </c>
      <c r="N152" s="25">
        <v>40.422969178587763</v>
      </c>
      <c r="O152" s="25">
        <v>5.6802356289751534</v>
      </c>
      <c r="P152" s="25">
        <v>16.313699786248559</v>
      </c>
      <c r="Q152" s="25">
        <v>18.429033763364053</v>
      </c>
      <c r="R152" s="25">
        <v>3.2237317919923743</v>
      </c>
      <c r="S152" s="25">
        <v>7.9473578553562474</v>
      </c>
      <c r="T152" s="25">
        <v>7.257944116015433</v>
      </c>
      <c r="U152" s="25">
        <v>0</v>
      </c>
      <c r="V152" s="25">
        <v>0</v>
      </c>
      <c r="W152" s="25">
        <v>0</v>
      </c>
      <c r="X152" s="25">
        <v>0</v>
      </c>
      <c r="Y152" s="25">
        <v>445.00890097890908</v>
      </c>
      <c r="Z152" s="25">
        <v>0</v>
      </c>
      <c r="AA152" s="25">
        <v>174.58</v>
      </c>
      <c r="AB152" s="25">
        <v>2.98</v>
      </c>
      <c r="AC152" s="25">
        <v>267.44890097890908</v>
      </c>
      <c r="AD152" s="25">
        <v>88.620350201490965</v>
      </c>
      <c r="AE152" s="25">
        <v>-12.840418548508984</v>
      </c>
      <c r="AF152" s="25">
        <v>0</v>
      </c>
      <c r="AG152" s="25">
        <v>0</v>
      </c>
      <c r="AH152" s="25">
        <v>0</v>
      </c>
      <c r="AI152" s="25">
        <v>101.46076874999997</v>
      </c>
      <c r="AJ152" s="25">
        <v>0</v>
      </c>
      <c r="AK152" s="25">
        <v>0</v>
      </c>
      <c r="AL152" s="25">
        <v>0</v>
      </c>
      <c r="AM152" s="25">
        <v>0</v>
      </c>
      <c r="AN152" s="25">
        <v>0.33135432554452537</v>
      </c>
      <c r="AO152" s="25">
        <v>356.38855077741812</v>
      </c>
      <c r="AP152" s="25">
        <v>0</v>
      </c>
      <c r="AQ152" s="25">
        <v>0</v>
      </c>
      <c r="AR152" s="25">
        <v>0</v>
      </c>
      <c r="AS152" s="25">
        <v>0</v>
      </c>
      <c r="AT152" s="25">
        <v>0</v>
      </c>
      <c r="AU152" s="25">
        <v>366.05009282122336</v>
      </c>
      <c r="AV152" s="25">
        <v>106.15172149999999</v>
      </c>
      <c r="AW152" s="25">
        <v>106.15172149999999</v>
      </c>
      <c r="AX152" s="25">
        <v>0</v>
      </c>
      <c r="AY152" s="25">
        <v>0</v>
      </c>
      <c r="AZ152" s="25">
        <v>193.16467726594237</v>
      </c>
      <c r="BA152" s="25">
        <v>77.861174682099417</v>
      </c>
      <c r="BB152" s="25">
        <v>48.043126076601226</v>
      </c>
      <c r="BC152" s="25">
        <v>67.260376507241716</v>
      </c>
      <c r="BD152" s="25">
        <v>0</v>
      </c>
      <c r="BE152" s="25">
        <v>66.733694055280978</v>
      </c>
      <c r="BF152" s="25">
        <v>22.892465976370904</v>
      </c>
      <c r="BG152" s="25">
        <v>1.4901660226239122</v>
      </c>
      <c r="BH152" s="25">
        <v>42.351062056286167</v>
      </c>
      <c r="BI152" s="25">
        <v>0</v>
      </c>
      <c r="BJ152" s="25">
        <v>366.05009282122336</v>
      </c>
      <c r="BK152" s="25">
        <v>454.67044302271432</v>
      </c>
      <c r="BL152" s="25">
        <v>1.3169676179435164</v>
      </c>
      <c r="BM152" s="25">
        <v>0.98830768069141672</v>
      </c>
    </row>
    <row r="153" spans="1:65" x14ac:dyDescent="0.35">
      <c r="A153" s="25" t="s">
        <v>10703</v>
      </c>
      <c r="B153" s="25" t="s">
        <v>10504</v>
      </c>
      <c r="C153" s="25" t="s">
        <v>10505</v>
      </c>
      <c r="D153" s="25" t="s">
        <v>10510</v>
      </c>
      <c r="E153" s="25" t="s">
        <v>10836</v>
      </c>
      <c r="F153" s="25">
        <v>113859</v>
      </c>
      <c r="G153" s="25">
        <v>0.89714423282726408</v>
      </c>
      <c r="H153" s="25">
        <v>160</v>
      </c>
      <c r="I153" s="25">
        <v>419.06532453006309</v>
      </c>
      <c r="J153" s="42">
        <v>0.71429919836173295</v>
      </c>
      <c r="K153" s="25">
        <v>35</v>
      </c>
      <c r="L153" s="25">
        <v>60.862886338915189</v>
      </c>
      <c r="M153" s="25">
        <v>15.481443835547644</v>
      </c>
      <c r="N153" s="25">
        <v>40.422969178587763</v>
      </c>
      <c r="O153" s="25">
        <v>9.0586863354985727</v>
      </c>
      <c r="P153" s="25">
        <v>14.14076307805357</v>
      </c>
      <c r="Q153" s="25">
        <v>17.223519765035626</v>
      </c>
      <c r="R153" s="25">
        <v>3.2237317919923743</v>
      </c>
      <c r="S153" s="25">
        <v>0</v>
      </c>
      <c r="T153" s="25">
        <v>13.999787973043251</v>
      </c>
      <c r="U153" s="25">
        <v>0</v>
      </c>
      <c r="V153" s="25">
        <v>0</v>
      </c>
      <c r="W153" s="25">
        <v>0</v>
      </c>
      <c r="X153" s="25">
        <v>0</v>
      </c>
      <c r="Y153" s="25">
        <v>508.46986027933826</v>
      </c>
      <c r="Z153" s="25">
        <v>0</v>
      </c>
      <c r="AA153" s="25">
        <v>174.58</v>
      </c>
      <c r="AB153" s="25">
        <v>2.98</v>
      </c>
      <c r="AC153" s="25">
        <v>330.90986027933826</v>
      </c>
      <c r="AD153" s="25">
        <v>89.404535749275169</v>
      </c>
      <c r="AE153" s="25">
        <v>-12.056233000724815</v>
      </c>
      <c r="AF153" s="25">
        <v>0</v>
      </c>
      <c r="AG153" s="25">
        <v>0</v>
      </c>
      <c r="AH153" s="25">
        <v>0</v>
      </c>
      <c r="AI153" s="25">
        <v>101.46076874999997</v>
      </c>
      <c r="AJ153" s="25">
        <v>0</v>
      </c>
      <c r="AK153" s="25">
        <v>0</v>
      </c>
      <c r="AL153" s="25">
        <v>0</v>
      </c>
      <c r="AM153" s="25">
        <v>0</v>
      </c>
      <c r="AN153" s="25">
        <v>0.27017791393041035</v>
      </c>
      <c r="AO153" s="25">
        <v>419.06532453006309</v>
      </c>
      <c r="AP153" s="25">
        <v>0</v>
      </c>
      <c r="AQ153" s="25">
        <v>0</v>
      </c>
      <c r="AR153" s="25">
        <v>0</v>
      </c>
      <c r="AS153" s="25">
        <v>0</v>
      </c>
      <c r="AT153" s="25">
        <v>0</v>
      </c>
      <c r="AU153" s="25">
        <v>375.84334990308662</v>
      </c>
      <c r="AV153" s="25">
        <v>115.71903639999999</v>
      </c>
      <c r="AW153" s="25">
        <v>115.71903639999999</v>
      </c>
      <c r="AX153" s="25">
        <v>0</v>
      </c>
      <c r="AY153" s="25">
        <v>0</v>
      </c>
      <c r="AZ153" s="25">
        <v>184.45917918805372</v>
      </c>
      <c r="BA153" s="25">
        <v>77.861174682099417</v>
      </c>
      <c r="BB153" s="25">
        <v>44.415835210814294</v>
      </c>
      <c r="BC153" s="25">
        <v>62.182169295140007</v>
      </c>
      <c r="BD153" s="25">
        <v>0</v>
      </c>
      <c r="BE153" s="25">
        <v>75.665134315032901</v>
      </c>
      <c r="BF153" s="25">
        <v>26.026304664003153</v>
      </c>
      <c r="BG153" s="25">
        <v>1.4901660226239122</v>
      </c>
      <c r="BH153" s="25">
        <v>48.148663628405828</v>
      </c>
      <c r="BI153" s="25">
        <v>0</v>
      </c>
      <c r="BJ153" s="25">
        <v>375.84334990308662</v>
      </c>
      <c r="BK153" s="25">
        <v>465.24788565236179</v>
      </c>
      <c r="BL153" s="25">
        <v>0.90459083062782319</v>
      </c>
      <c r="BM153" s="25">
        <v>0.71429919836173295</v>
      </c>
    </row>
    <row r="154" spans="1:65" x14ac:dyDescent="0.35">
      <c r="A154" s="25" t="s">
        <v>10703</v>
      </c>
      <c r="B154" s="25" t="s">
        <v>10504</v>
      </c>
      <c r="C154" s="25" t="s">
        <v>10505</v>
      </c>
      <c r="D154" s="25" t="s">
        <v>10511</v>
      </c>
      <c r="E154" s="25" t="s">
        <v>10837</v>
      </c>
      <c r="F154" s="25">
        <v>113859</v>
      </c>
      <c r="G154" s="25">
        <v>0.89714423282726408</v>
      </c>
      <c r="H154" s="25">
        <v>160</v>
      </c>
      <c r="I154" s="65">
        <v>365.77173673899006</v>
      </c>
      <c r="J154" s="43">
        <v>1.8898298365510844</v>
      </c>
      <c r="K154" s="25">
        <v>35</v>
      </c>
      <c r="L154" s="25">
        <v>60.862886338915189</v>
      </c>
      <c r="M154" s="25">
        <v>14.381426221881238</v>
      </c>
      <c r="N154" s="25">
        <v>40.422969178587763</v>
      </c>
      <c r="O154" s="25">
        <v>29.541095921381693</v>
      </c>
      <c r="P154" s="25">
        <v>7.439847477319077</v>
      </c>
      <c r="Q154" s="25">
        <v>3.4420257798869947</v>
      </c>
      <c r="R154" s="25">
        <v>3.4420257798869947</v>
      </c>
      <c r="S154" s="25">
        <v>0</v>
      </c>
      <c r="T154" s="25">
        <v>0</v>
      </c>
      <c r="U154" s="25">
        <v>25630.948161990265</v>
      </c>
      <c r="V154" s="25">
        <v>0</v>
      </c>
      <c r="W154" s="25">
        <v>0</v>
      </c>
      <c r="X154" s="25">
        <v>0</v>
      </c>
      <c r="Y154" s="25">
        <v>796.43810270797576</v>
      </c>
      <c r="Z154" s="25">
        <v>0</v>
      </c>
      <c r="AA154" s="25">
        <v>174.58</v>
      </c>
      <c r="AB154" s="25">
        <v>2.98</v>
      </c>
      <c r="AC154" s="25">
        <v>618.8781027079757</v>
      </c>
      <c r="AD154" s="25">
        <v>430.6663659689857</v>
      </c>
      <c r="AE154" s="25">
        <v>11.629103939321078</v>
      </c>
      <c r="AF154" s="25">
        <v>0</v>
      </c>
      <c r="AG154" s="25">
        <v>0</v>
      </c>
      <c r="AH154" s="25">
        <v>296.03690380022203</v>
      </c>
      <c r="AI154" s="25">
        <v>123.00035822944253</v>
      </c>
      <c r="AJ154" s="25">
        <v>0</v>
      </c>
      <c r="AK154" s="25">
        <v>0</v>
      </c>
      <c r="AL154" s="25">
        <v>0</v>
      </c>
      <c r="AM154" s="25">
        <v>0</v>
      </c>
      <c r="AN154" s="25">
        <v>0.69588237826569255</v>
      </c>
      <c r="AO154" s="25">
        <v>365.77173673899006</v>
      </c>
      <c r="AP154" s="25">
        <v>307.66600773954309</v>
      </c>
      <c r="AQ154" s="25">
        <v>11.629103939321078</v>
      </c>
      <c r="AR154" s="25">
        <v>0</v>
      </c>
      <c r="AS154" s="25">
        <v>0</v>
      </c>
      <c r="AT154" s="25">
        <v>296.03690380022203</v>
      </c>
      <c r="AU154" s="25">
        <v>406.79207045589868</v>
      </c>
      <c r="AV154" s="25">
        <v>145.222781</v>
      </c>
      <c r="AW154" s="25">
        <v>145.222781</v>
      </c>
      <c r="AX154" s="25">
        <v>0</v>
      </c>
      <c r="AY154" s="25">
        <v>0</v>
      </c>
      <c r="AZ154" s="25">
        <v>190.31698871318918</v>
      </c>
      <c r="BA154" s="25">
        <v>83.718984207234882</v>
      </c>
      <c r="BB154" s="25">
        <v>44.415835210814294</v>
      </c>
      <c r="BC154" s="25">
        <v>62.182169295140007</v>
      </c>
      <c r="BD154" s="25">
        <v>0</v>
      </c>
      <c r="BE154" s="25">
        <v>71.252300742709494</v>
      </c>
      <c r="BF154" s="25">
        <v>24.438604748421632</v>
      </c>
      <c r="BG154" s="25">
        <v>1.6022772097078448</v>
      </c>
      <c r="BH154" s="25">
        <v>45.211418784580019</v>
      </c>
      <c r="BI154" s="25">
        <v>0</v>
      </c>
      <c r="BJ154" s="25">
        <v>714.45807819544177</v>
      </c>
      <c r="BK154" s="25">
        <v>1145.1244441644276</v>
      </c>
      <c r="BL154" s="25">
        <v>1.11693456018531</v>
      </c>
      <c r="BM154" s="25">
        <v>1.8898298365510844</v>
      </c>
    </row>
    <row r="155" spans="1:65" x14ac:dyDescent="0.35">
      <c r="A155" s="25" t="s">
        <v>10703</v>
      </c>
      <c r="B155" s="25" t="s">
        <v>10504</v>
      </c>
      <c r="C155" s="25" t="s">
        <v>10505</v>
      </c>
      <c r="D155" s="25" t="s">
        <v>10512</v>
      </c>
      <c r="E155" s="25" t="s">
        <v>10838</v>
      </c>
      <c r="F155" s="25">
        <v>113859</v>
      </c>
      <c r="G155" s="25">
        <v>0.89714423282726408</v>
      </c>
      <c r="H155" s="25">
        <v>160</v>
      </c>
      <c r="I155" s="25">
        <v>1311.2595333066365</v>
      </c>
      <c r="J155" s="42">
        <v>-1.2875278391093819E-2</v>
      </c>
      <c r="K155" s="25">
        <v>35</v>
      </c>
      <c r="L155" s="25">
        <v>87.331479974731963</v>
      </c>
      <c r="M155" s="25">
        <v>24.045595947856384</v>
      </c>
      <c r="N155" s="25">
        <v>40.422969178587763</v>
      </c>
      <c r="O155" s="25">
        <v>29.541095921381693</v>
      </c>
      <c r="P155" s="25">
        <v>7.439847477319077</v>
      </c>
      <c r="Q155" s="25">
        <v>3.4420257798869947</v>
      </c>
      <c r="R155" s="25">
        <v>3.4420257798869947</v>
      </c>
      <c r="S155" s="25">
        <v>0</v>
      </c>
      <c r="T155" s="25">
        <v>0</v>
      </c>
      <c r="U155" s="25">
        <v>25630.948161990265</v>
      </c>
      <c r="V155" s="25">
        <v>0</v>
      </c>
      <c r="W155" s="25">
        <v>0</v>
      </c>
      <c r="X155" s="25">
        <v>0</v>
      </c>
      <c r="Y155" s="25">
        <v>1700.517507675054</v>
      </c>
      <c r="Z155" s="25">
        <v>0</v>
      </c>
      <c r="AA155" s="25">
        <v>174.58</v>
      </c>
      <c r="AB155" s="25">
        <v>2.98</v>
      </c>
      <c r="AC155" s="25">
        <v>1522.9575076750541</v>
      </c>
      <c r="AD155" s="25">
        <v>389.25797436841754</v>
      </c>
      <c r="AE155" s="25">
        <v>31.282101898326179</v>
      </c>
      <c r="AF155" s="25">
        <v>0</v>
      </c>
      <c r="AG155" s="25">
        <v>0</v>
      </c>
      <c r="AH155" s="25">
        <v>234.97551424064898</v>
      </c>
      <c r="AI155" s="25">
        <v>123.00035822944253</v>
      </c>
      <c r="AJ155" s="25">
        <v>0</v>
      </c>
      <c r="AK155" s="25">
        <v>0</v>
      </c>
      <c r="AL155" s="25">
        <v>0</v>
      </c>
      <c r="AM155" s="25">
        <v>0</v>
      </c>
      <c r="AN155" s="25">
        <v>0.25559345707724868</v>
      </c>
      <c r="AO155" s="25">
        <v>1311.2595333066365</v>
      </c>
      <c r="AP155" s="25">
        <v>266.25761613897515</v>
      </c>
      <c r="AQ155" s="25">
        <v>31.282101898326179</v>
      </c>
      <c r="AR155" s="25">
        <v>0</v>
      </c>
      <c r="AS155" s="25">
        <v>0</v>
      </c>
      <c r="AT155" s="25">
        <v>234.97551424064898</v>
      </c>
      <c r="AU155" s="25">
        <v>685.55908563336277</v>
      </c>
      <c r="AV155" s="25">
        <v>145.222781</v>
      </c>
      <c r="AW155" s="25">
        <v>145.222781</v>
      </c>
      <c r="AX155" s="25">
        <v>0</v>
      </c>
      <c r="AY155" s="25">
        <v>0</v>
      </c>
      <c r="AZ155" s="25">
        <v>334.35199287976366</v>
      </c>
      <c r="BA155" s="25">
        <v>83.718984207234882</v>
      </c>
      <c r="BB155" s="25">
        <v>104.43042028022032</v>
      </c>
      <c r="BC155" s="25">
        <v>146.20258839230846</v>
      </c>
      <c r="BD155" s="25">
        <v>0</v>
      </c>
      <c r="BE155" s="25">
        <v>205.98431175359912</v>
      </c>
      <c r="BF155" s="25">
        <v>71.712994576803951</v>
      </c>
      <c r="BG155" s="25">
        <v>1.6022772097078448</v>
      </c>
      <c r="BH155" s="25">
        <v>132.66903996708731</v>
      </c>
      <c r="BI155" s="25">
        <v>0</v>
      </c>
      <c r="BJ155" s="25">
        <v>951.81670177233786</v>
      </c>
      <c r="BK155" s="25">
        <v>1341.0746761407554</v>
      </c>
      <c r="BL155" s="25">
        <v>-1.1085556523551351E-2</v>
      </c>
      <c r="BM155" s="25">
        <v>-1.2875278391093819E-2</v>
      </c>
    </row>
    <row r="156" spans="1:65" x14ac:dyDescent="0.35">
      <c r="A156" s="25" t="s">
        <v>10703</v>
      </c>
      <c r="B156" s="25" t="s">
        <v>10504</v>
      </c>
      <c r="C156" s="25" t="s">
        <v>10805</v>
      </c>
      <c r="D156" s="25" t="s">
        <v>9780</v>
      </c>
      <c r="E156" s="25" t="s">
        <v>10839</v>
      </c>
      <c r="F156" s="25">
        <v>113859</v>
      </c>
      <c r="G156" s="25">
        <v>0.89714423282726408</v>
      </c>
      <c r="H156" s="25">
        <v>160</v>
      </c>
      <c r="I156" s="40">
        <v>340.15871350286443</v>
      </c>
      <c r="J156" s="43">
        <v>1.3915256156812637</v>
      </c>
      <c r="K156" s="25">
        <v>35</v>
      </c>
      <c r="L156" s="25">
        <v>104.48796055216388</v>
      </c>
      <c r="M156" s="25">
        <v>19.907559535507783</v>
      </c>
      <c r="N156" s="25">
        <v>40.422969178587763</v>
      </c>
      <c r="O156" s="25">
        <v>7.5346191285582771</v>
      </c>
      <c r="P156" s="25">
        <v>15.651419964968868</v>
      </c>
      <c r="Q156" s="25">
        <v>17.236930085060621</v>
      </c>
      <c r="R156" s="25">
        <v>3.2237317919923743</v>
      </c>
      <c r="S156" s="25">
        <v>6.7552541770528114</v>
      </c>
      <c r="T156" s="25">
        <v>7.257944116015433</v>
      </c>
      <c r="U156" s="25">
        <v>0</v>
      </c>
      <c r="V156" s="25">
        <v>4908.787515983312</v>
      </c>
      <c r="W156" s="25">
        <v>0</v>
      </c>
      <c r="X156" s="25">
        <v>0</v>
      </c>
      <c r="Y156" s="25">
        <v>481.97691880743668</v>
      </c>
      <c r="Z156" s="25">
        <v>0</v>
      </c>
      <c r="AA156" s="25">
        <v>174.58</v>
      </c>
      <c r="AB156" s="25">
        <v>2.98</v>
      </c>
      <c r="AC156" s="25">
        <v>304.41691880743667</v>
      </c>
      <c r="AD156" s="25">
        <v>141.81820530457225</v>
      </c>
      <c r="AE156" s="25">
        <v>14.36323071497509</v>
      </c>
      <c r="AF156" s="25">
        <v>0</v>
      </c>
      <c r="AG156" s="25">
        <v>0</v>
      </c>
      <c r="AH156" s="25">
        <v>25.9942058395972</v>
      </c>
      <c r="AI156" s="25">
        <v>101.46076874999997</v>
      </c>
      <c r="AJ156" s="25">
        <v>0</v>
      </c>
      <c r="AK156" s="25">
        <v>0</v>
      </c>
      <c r="AL156" s="25">
        <v>0</v>
      </c>
      <c r="AM156" s="25">
        <v>0</v>
      </c>
      <c r="AN156" s="25">
        <v>0.46586834220696322</v>
      </c>
      <c r="AO156" s="25">
        <v>340.15871350286443</v>
      </c>
      <c r="AP156" s="25">
        <v>40.357436554572288</v>
      </c>
      <c r="AQ156" s="25">
        <v>14.36323071497509</v>
      </c>
      <c r="AR156" s="25">
        <v>0</v>
      </c>
      <c r="AS156" s="25">
        <v>0</v>
      </c>
      <c r="AT156" s="25">
        <v>25.9942058395972</v>
      </c>
      <c r="AU156" s="25">
        <v>430.58084018471209</v>
      </c>
      <c r="AV156" s="25">
        <v>109.06770132499999</v>
      </c>
      <c r="AW156" s="25">
        <v>109.06770132499999</v>
      </c>
      <c r="AX156" s="25">
        <v>0</v>
      </c>
      <c r="AY156" s="25">
        <v>0</v>
      </c>
      <c r="AZ156" s="25">
        <v>257.09219661605505</v>
      </c>
      <c r="BA156" s="25">
        <v>77.861174682099417</v>
      </c>
      <c r="BB156" s="25">
        <v>74.679592472481502</v>
      </c>
      <c r="BC156" s="25">
        <v>104.5514294614741</v>
      </c>
      <c r="BD156" s="25">
        <v>0</v>
      </c>
      <c r="BE156" s="25">
        <v>64.42094224365708</v>
      </c>
      <c r="BF156" s="25">
        <v>22.080974112643219</v>
      </c>
      <c r="BG156" s="25">
        <v>1.4901660226239122</v>
      </c>
      <c r="BH156" s="25">
        <v>40.849802108389952</v>
      </c>
      <c r="BI156" s="25">
        <v>0</v>
      </c>
      <c r="BJ156" s="25">
        <v>470.93827673928439</v>
      </c>
      <c r="BK156" s="25">
        <v>612.75648204385664</v>
      </c>
      <c r="BL156" s="25">
        <v>1.5549055719069207</v>
      </c>
      <c r="BM156" s="25">
        <v>1.3915256156812637</v>
      </c>
    </row>
    <row r="157" spans="1:65" x14ac:dyDescent="0.35">
      <c r="A157" s="25" t="s">
        <v>10703</v>
      </c>
      <c r="B157" s="25" t="s">
        <v>10807</v>
      </c>
      <c r="C157" s="25" t="s">
        <v>9780</v>
      </c>
      <c r="D157" s="25" t="s">
        <v>9780</v>
      </c>
      <c r="E157" s="25" t="s">
        <v>10200</v>
      </c>
      <c r="F157" s="25">
        <f>F148</f>
        <v>1134611</v>
      </c>
      <c r="G157" s="25">
        <f>G148</f>
        <v>0.89712625302283622</v>
      </c>
      <c r="H157" s="25">
        <f>(H148*N148+H156*N156)/(N148+N156)</f>
        <v>160</v>
      </c>
      <c r="I157" s="25">
        <f>(I148*N148+I156*N156)/(N148+N156)</f>
        <v>340.07346091693529</v>
      </c>
      <c r="J157" s="42">
        <f>(J148*N148+J156*N156)/(N148+N156)</f>
        <v>1.0018681252770214</v>
      </c>
      <c r="K157" s="25">
        <f>K148</f>
        <v>35</v>
      </c>
      <c r="L157" s="25">
        <f t="shared" ref="L157:W157" si="11">L148+L156</f>
        <v>653.7662851697155</v>
      </c>
      <c r="M157" s="25">
        <f t="shared" si="11"/>
        <v>99.31919489155564</v>
      </c>
      <c r="N157" s="25">
        <f t="shared" si="11"/>
        <v>443.23193736153593</v>
      </c>
      <c r="O157" s="25">
        <f t="shared" si="11"/>
        <v>82.615995348534796</v>
      </c>
      <c r="P157" s="25">
        <f t="shared" si="11"/>
        <v>171.6155278669348</v>
      </c>
      <c r="Q157" s="25">
        <f t="shared" si="11"/>
        <v>189.00041414606625</v>
      </c>
      <c r="R157" s="25">
        <f t="shared" si="11"/>
        <v>35.34774700458248</v>
      </c>
      <c r="S157" s="25">
        <f t="shared" si="11"/>
        <v>74.070372788220013</v>
      </c>
      <c r="T157" s="25">
        <f t="shared" si="11"/>
        <v>79.582294353263777</v>
      </c>
      <c r="U157" s="25">
        <f t="shared" si="11"/>
        <v>0</v>
      </c>
      <c r="V157" s="25">
        <f t="shared" si="11"/>
        <v>53824.13625266053</v>
      </c>
      <c r="W157" s="25">
        <f t="shared" si="11"/>
        <v>0</v>
      </c>
      <c r="X157" s="25">
        <f>(X148*N148+X156*N156)/(N148+N156)</f>
        <v>0</v>
      </c>
      <c r="Y157" s="25">
        <f>(Y148*N148+Y156*N156)/(N148+N156)</f>
        <v>481.95979232990135</v>
      </c>
      <c r="Z157" s="25">
        <f>(Z148*N148+Z156*N156)/(N148+N156)</f>
        <v>0</v>
      </c>
      <c r="AA157" s="25">
        <f>(AA148*N148+AA156*N156)/(N148+N156)</f>
        <v>173.34403266427537</v>
      </c>
      <c r="AB157" s="25">
        <f>(AB148*N148+AB156*N156)/(N148+N156)</f>
        <v>4.4704311989620695</v>
      </c>
      <c r="AC157" s="25">
        <f>(AC148*N148+AC156*N156)/(N148+N156)</f>
        <v>304.14532846666395</v>
      </c>
      <c r="AD157" s="25">
        <f>(AD148*N148+AD156*N156)/(N148+N156)</f>
        <v>141.88633141296609</v>
      </c>
      <c r="AE157" s="25">
        <f>(AE148*N148+AE156*N156)/(N148+N156)</f>
        <v>14.121594385176474</v>
      </c>
      <c r="AF157" s="25">
        <f>(AF148*N148+AF156*N156)/(N148+N156)</f>
        <v>0</v>
      </c>
      <c r="AG157" s="25">
        <f>(AG148*N148+AG156*N156)/(N148+N156)</f>
        <v>0</v>
      </c>
      <c r="AH157" s="25">
        <f>(AH148*N148+AH156*N156)/(N148+N156)</f>
        <v>25.63837948078206</v>
      </c>
      <c r="AI157" s="25">
        <f>(AI148*N148+AI156*N156)/(N148+N156)</f>
        <v>101.46076874999996</v>
      </c>
      <c r="AJ157" s="25">
        <f>(AJ148*N148+AJ156*N156)/(N148+N156)</f>
        <v>0.66558879700762374</v>
      </c>
      <c r="AK157" s="25">
        <f>(AK148*N148+AK156*N156)/(N148+N156)</f>
        <v>0</v>
      </c>
      <c r="AL157" s="25">
        <f>(AL148*N148+AL156*N156)/(N148+N156)</f>
        <v>0</v>
      </c>
      <c r="AM157" s="25">
        <f>(AM148*N148+AM156*N156)/(N148+N156)</f>
        <v>0</v>
      </c>
      <c r="AN157" s="25">
        <f>(AN148*N148+AN156*N156)/(N148+N156)</f>
        <v>0.46650839443364706</v>
      </c>
      <c r="AO157" s="25">
        <f>(AO148*N148+AO156*N156)/(N148+N156)</f>
        <v>340.07346091693529</v>
      </c>
      <c r="AP157" s="25">
        <f>(AP148*N148+AP156*N156)/(N148+N156)</f>
        <v>39.759973865958543</v>
      </c>
      <c r="AQ157" s="25">
        <f>(AQ148*N148+AQ156*N156)/(N148+N156)</f>
        <v>14.121594385176474</v>
      </c>
      <c r="AR157" s="25">
        <f>(AR148*N148+AR156*N156)/(N148+N156)</f>
        <v>0</v>
      </c>
      <c r="AS157" s="25">
        <f>(AS148*N148+AS156*N156)/(N148+N156)</f>
        <v>0</v>
      </c>
      <c r="AT157" s="25">
        <f>(AT148*N148+AT156*N156)/(N148+N156)</f>
        <v>25.63837948078206</v>
      </c>
      <c r="AU157" s="25">
        <f>(AU148*N148+AU156*N156)/(N148+N156)</f>
        <v>298.21111758051126</v>
      </c>
      <c r="AV157" s="25">
        <f>(AV148*N148+AV156*N156)/(N148+N156)</f>
        <v>109.98105060499694</v>
      </c>
      <c r="AW157" s="25">
        <f>(AW148*N148+AW156*N156)/(N148+N156)</f>
        <v>109.98105060499694</v>
      </c>
      <c r="AX157" s="25">
        <f>(AX148*N148+AX156*N156)/(N148+N156)</f>
        <v>0</v>
      </c>
      <c r="AY157" s="25">
        <f>(AY148*N148+AY156*N156)/(N148+N156)</f>
        <v>0</v>
      </c>
      <c r="AZ157" s="25">
        <f>(AZ148*N148+AZ156*N156)/(N148+N156)</f>
        <v>123.72642682177855</v>
      </c>
      <c r="BA157" s="25">
        <f>(BA148*N148+BA156*N156)/(N148+N156)</f>
        <v>77.861174682099431</v>
      </c>
      <c r="BB157" s="25">
        <f>(BB148*N148+BB156*N156)/(N148+N156)</f>
        <v>19.110521724866299</v>
      </c>
      <c r="BC157" s="25">
        <f>(BC148*N148+BC156*N156)/(N148+N156)</f>
        <v>26.754730414812816</v>
      </c>
      <c r="BD157" s="25">
        <f>(BD148*N148+BD156*N156)/(N148+N156)</f>
        <v>0</v>
      </c>
      <c r="BE157" s="25">
        <f>(BE148*N148+BE156*N156)/(N148+N156)</f>
        <v>64.503640153735773</v>
      </c>
      <c r="BF157" s="25">
        <f>(BF148*N148+BF156*N156)/(N148+N156)</f>
        <v>22.109990923197145</v>
      </c>
      <c r="BG157" s="25">
        <f>(BG148*N148+BG156*N156)/(N148+N156)</f>
        <v>1.4901660226239124</v>
      </c>
      <c r="BH157" s="25">
        <f>(BH148*N148+BH156*N156)/(N148+N156)</f>
        <v>40.903483207914718</v>
      </c>
      <c r="BI157" s="25">
        <f>(BI148*N148+BI156*N156)/(N148+N156)</f>
        <v>0</v>
      </c>
      <c r="BJ157" s="25">
        <f>(BJ148*N148+BJ156*N156)/(N148+N156)</f>
        <v>337.97109144646976</v>
      </c>
      <c r="BK157" s="25">
        <f>(BK148*N148+BK156*N156)/(N148+N156)</f>
        <v>479.85742285943593</v>
      </c>
      <c r="BL157" s="25">
        <f>(BL148*N148+BL156*N156)/(N148+N156)</f>
        <v>1.1201889832923289</v>
      </c>
      <c r="BM157" s="25">
        <f>(BM148*N148+BM156*N156)/(N148+N156)</f>
        <v>1.0018681252770214</v>
      </c>
    </row>
    <row r="158" spans="1:65" x14ac:dyDescent="0.35">
      <c r="BK158" s="25">
        <v>613.66411525234867</v>
      </c>
      <c r="BL158" s="25">
        <v>1.5240164007144921</v>
      </c>
      <c r="BM158" s="25">
        <v>0.88262635675946699</v>
      </c>
    </row>
    <row r="159" spans="1:65" x14ac:dyDescent="0.35">
      <c r="BK159" s="25">
        <v>480.69455810505519</v>
      </c>
      <c r="BL159" s="25">
        <v>1.3751088334020753</v>
      </c>
      <c r="BM159" s="25">
        <v>0.64839974825898583</v>
      </c>
    </row>
    <row r="160" spans="1: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48"/>
  <sheetViews>
    <sheetView topLeftCell="A13" zoomScale="80" zoomScaleNormal="80" workbookViewId="0">
      <selection activeCell="C45" sqref="C45"/>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f>IFERROR(VLOOKUP($A4,'Arranjos Consolidados'!$E$2:$BM$302,D$2,FALSE),"")</f>
        <v>1248470</v>
      </c>
      <c r="E4" s="71">
        <f>IFERROR(VLOOKUP($A4,'Arranjos Consolidados'!$E$2:$BM$302,E$2,FALSE),"")</f>
        <v>0.89712789275991622</v>
      </c>
      <c r="F4" s="67">
        <f>IFERROR(VLOOKUP($A4,'Arranjos Consolidados'!$E$2:$BM$302,F$2,FALSE),"")</f>
        <v>160</v>
      </c>
      <c r="G4" s="69">
        <f>IFERROR(VLOOKUP($A4,'Arranjos Consolidados'!$E$2:$BM$302,G$2,FALSE),"")</f>
        <v>350.76155427616078</v>
      </c>
      <c r="H4" s="72">
        <f>IFERROR(VLOOKUP($A4,'Arranjos Consolidados'!$E$2:$BM$302,H$2,FALSE),"")</f>
        <v>0.76878673865263014</v>
      </c>
      <c r="I4" s="67">
        <f>IFERROR(VLOOKUP($A4,'Arranjos Consolidados'!$E$2:$BM$302,I$2,FALSE),"")</f>
        <v>35</v>
      </c>
      <c r="J4" s="69">
        <f>IFERROR(VLOOKUP($A4,'Arranjos Consolidados'!$E$2:$BM$302,J$2,FALSE),"")</f>
        <v>695.89091089616034</v>
      </c>
      <c r="K4" s="69">
        <f>IFERROR(VLOOKUP($A4,'Arranjos Consolidados'!$E$2:$BM$302,K$2,FALSE),"")</f>
        <v>69.342545880892118</v>
      </c>
      <c r="L4" s="77">
        <f>IFERROR(VLOOKUP($A4,'Arranjos Consolidados'!$E$2:$BM$302,L$2,FALSE),"")</f>
        <v>443.23193736153604</v>
      </c>
      <c r="M4" s="77">
        <f>IFERROR(VLOOKUP($A4,'Arranjos Consolidados'!$E$2:$BM$302,M$2,FALSE),"")</f>
        <v>82.615995348534824</v>
      </c>
      <c r="N4" s="77">
        <f>IFERROR(VLOOKUP($A4,'Arranjos Consolidados'!$E$2:$BM$302,N$2,FALSE),"")</f>
        <v>171.61552786693488</v>
      </c>
      <c r="O4" s="77">
        <f>IFERROR(VLOOKUP($A4,'Arranjos Consolidados'!$E$2:$BM$302,O$2,FALSE),"")</f>
        <v>189.00041414606639</v>
      </c>
      <c r="P4" s="77">
        <f>IFERROR(VLOOKUP($A4,'Arranjos Consolidados'!$E$2:$BM$302,P$2,FALSE),"")</f>
        <v>35.347747004582502</v>
      </c>
      <c r="Q4" s="77">
        <f>IFERROR(VLOOKUP($A4,'Arranjos Consolidados'!$E$2:$BM$302,Q$2,FALSE),"")</f>
        <v>74.070372788220055</v>
      </c>
      <c r="R4" s="77">
        <f>IFERROR(VLOOKUP($A4,'Arranjos Consolidados'!$E$2:$BM$302,R$2,FALSE),"")</f>
        <v>79.582294353263805</v>
      </c>
      <c r="S4" s="77">
        <f>IFERROR(VLOOKUP($A4,'Arranjos Consolidados'!$E$2:$BM$302,S$2,FALSE),"")</f>
        <v>0</v>
      </c>
      <c r="T4" s="77">
        <f>IFERROR(VLOOKUP($A4,'Arranjos Consolidados'!$E$2:$BM$302,T$2,FALSE),"")</f>
        <v>53824.136252660552</v>
      </c>
      <c r="U4" s="77">
        <f>IFERROR(VLOOKUP($A4,'Arranjos Consolidados'!$E$2:$BM$302,U$2,FALSE),"")</f>
        <v>0</v>
      </c>
      <c r="V4" s="77">
        <f>IFERROR(VLOOKUP($A4,'Arranjos Consolidados'!$E$2:$BM$302,V$2,FALSE),"")</f>
        <v>0</v>
      </c>
      <c r="W4" s="69">
        <f>IFERROR(VLOOKUP($A4,'Arranjos Consolidados'!$E$2:$BM$302,W$2,FALSE),"")</f>
        <v>492.8690273295789</v>
      </c>
      <c r="X4" s="67">
        <f>IFERROR(VLOOKUP($A4,'Arranjos Consolidados'!$E$2:$BM$302,X$2,FALSE),"")</f>
        <v>0</v>
      </c>
      <c r="Y4" s="69">
        <f>IFERROR(VLOOKUP($A4,'Arranjos Consolidados'!$E$2:$BM$302,Y$2,FALSE),"")</f>
        <v>180.35</v>
      </c>
      <c r="Z4" s="67">
        <f>IFERROR(VLOOKUP($A4,'Arranjos Consolidados'!$E$2:$BM$302,Z$2,FALSE),"")</f>
        <v>8.49</v>
      </c>
      <c r="AA4" s="69">
        <f>IFERROR(VLOOKUP($A4,'Arranjos Consolidados'!$E$2:$BM$302,AA$2,FALSE),"")</f>
        <v>304.02902732957887</v>
      </c>
      <c r="AB4" s="69">
        <f>IFERROR(VLOOKUP($A4,'Arranjos Consolidados'!$E$2:$BM$302,AB$2,FALSE),"")</f>
        <v>142.10747305341812</v>
      </c>
      <c r="AC4" s="69">
        <f>IFERROR(VLOOKUP($A4,'Arranjos Consolidados'!$E$2:$BM$302,AC$2,FALSE),"")</f>
        <v>14.018120234230249</v>
      </c>
      <c r="AD4" s="69">
        <f>IFERROR(VLOOKUP($A4,'Arranjos Consolidados'!$E$2:$BM$302,AD$2,FALSE),"")</f>
        <v>0</v>
      </c>
      <c r="AE4" s="69">
        <f>IFERROR(VLOOKUP($A4,'Arranjos Consolidados'!$E$2:$BM$302,AE$2,FALSE),"")</f>
        <v>0</v>
      </c>
      <c r="AF4" s="69">
        <f>IFERROR(VLOOKUP($A4,'Arranjos Consolidados'!$E$2:$BM$302,AF$2,FALSE),"")</f>
        <v>23.267695211659053</v>
      </c>
      <c r="AG4" s="69">
        <f>IFERROR(VLOOKUP($A4,'Arranjos Consolidados'!$E$2:$BM$302,AG$2,FALSE),"")</f>
        <v>101.46076874999999</v>
      </c>
      <c r="AH4" s="69">
        <f>IFERROR(VLOOKUP($A4,'Arranjos Consolidados'!$E$2:$BM$302,AH$2,FALSE),"")</f>
        <v>3.3608888575288267</v>
      </c>
      <c r="AI4" s="69">
        <f>IFERROR(VLOOKUP($A4,'Arranjos Consolidados'!$E$2:$BM$302,AI$2,FALSE),"")</f>
        <v>0</v>
      </c>
      <c r="AJ4" s="69">
        <f>IFERROR(VLOOKUP($A4,'Arranjos Consolidados'!$E$2:$BM$302,AJ$2,FALSE),"")</f>
        <v>0</v>
      </c>
      <c r="AK4" s="69">
        <f>IFERROR(VLOOKUP($A4,'Arranjos Consolidados'!$E$2:$BM$302,AK$2,FALSE),"")</f>
        <v>0</v>
      </c>
      <c r="AL4" s="73">
        <f>IFERROR(VLOOKUP($A4,'Arranjos Consolidados'!$E$2:$BM$302,AL$2,FALSE),"")</f>
        <v>0.46741416206738801</v>
      </c>
      <c r="AM4" s="69">
        <f>IFERROR(VLOOKUP($A4,'Arranjos Consolidados'!$E$2:$BM$302,AM$2,FALSE),"")</f>
        <v>350.76155427616078</v>
      </c>
      <c r="AN4" s="69">
        <f>IFERROR(VLOOKUP($A4,'Arranjos Consolidados'!$E$2:$BM$302,AN$2,FALSE),"")</f>
        <v>37.285815445889298</v>
      </c>
      <c r="AO4" s="69">
        <f>IFERROR(VLOOKUP($A4,'Arranjos Consolidados'!$E$2:$BM$302,AO$2,FALSE),"")</f>
        <v>14.018120234230249</v>
      </c>
      <c r="AP4" s="69">
        <f>IFERROR(VLOOKUP($A4,'Arranjos Consolidados'!$E$2:$BM$302,AP$2,FALSE),"")</f>
        <v>0</v>
      </c>
      <c r="AQ4" s="69">
        <f>IFERROR(VLOOKUP($A4,'Arranjos Consolidados'!$E$2:$BM$302,AQ$2,FALSE),"")</f>
        <v>0</v>
      </c>
      <c r="AR4" s="69">
        <f>IFERROR(VLOOKUP($A4,'Arranjos Consolidados'!$E$2:$BM$302,AR$2,FALSE),"")</f>
        <v>23.267695211659053</v>
      </c>
      <c r="AS4" s="69">
        <f>IFERROR(VLOOKUP($A4,'Arranjos Consolidados'!$E$2:$BM$302,AS$2,FALSE),"")</f>
        <v>229.29657018696867</v>
      </c>
      <c r="AT4" s="69">
        <f>IFERROR(VLOOKUP($A4,'Arranjos Consolidados'!$E$2:$BM$302,AT$2,FALSE),"")</f>
        <v>47.078158967205511</v>
      </c>
      <c r="AU4" s="69">
        <f>IFERROR(VLOOKUP($A4,'Arranjos Consolidados'!$E$2:$BM$302,AU$2,FALSE),"")</f>
        <v>47.078158967205511</v>
      </c>
      <c r="AV4" s="69">
        <f>IFERROR(VLOOKUP($A4,'Arranjos Consolidados'!$E$2:$BM$302,AV$2,FALSE),"")</f>
        <v>0</v>
      </c>
      <c r="AW4" s="69">
        <f>IFERROR(VLOOKUP($A4,'Arranjos Consolidados'!$E$2:$BM$302,AW$2,FALSE),"")</f>
        <v>0</v>
      </c>
      <c r="AX4" s="69">
        <f>IFERROR(VLOOKUP($A4,'Arranjos Consolidados'!$E$2:$BM$302,AX$2,FALSE),"")</f>
        <v>115.41514927125533</v>
      </c>
      <c r="AY4" s="69">
        <f>IFERROR(VLOOKUP($A4,'Arranjos Consolidados'!$E$2:$BM$302,AY$2,FALSE),"")</f>
        <v>77.861174682099445</v>
      </c>
      <c r="AZ4" s="69">
        <f>IFERROR(VLOOKUP($A4,'Arranjos Consolidados'!$E$2:$BM$302,AZ$2,FALSE),"")</f>
        <v>15.647489412148282</v>
      </c>
      <c r="BA4" s="69">
        <f>IFERROR(VLOOKUP($A4,'Arranjos Consolidados'!$E$2:$BM$302,BA$2,FALSE),"")</f>
        <v>21.906485177007593</v>
      </c>
      <c r="BB4" s="69">
        <f>IFERROR(VLOOKUP($A4,'Arranjos Consolidados'!$E$2:$BM$302,BB$2,FALSE),"")</f>
        <v>0</v>
      </c>
      <c r="BC4" s="69">
        <f>IFERROR(VLOOKUP($A4,'Arranjos Consolidados'!$E$2:$BM$302,BC$2,FALSE),"")</f>
        <v>66.803261948507838</v>
      </c>
      <c r="BD4" s="69">
        <f>IFERROR(VLOOKUP($A4,'Arranjos Consolidados'!$E$2:$BM$302,BD$2,FALSE),"")</f>
        <v>22.916875763468045</v>
      </c>
      <c r="BE4" s="69">
        <f>IFERROR(VLOOKUP($A4,'Arranjos Consolidados'!$E$2:$BM$302,BE$2,FALSE),"")</f>
        <v>1.4901660226239131</v>
      </c>
      <c r="BF4" s="69">
        <f>IFERROR(VLOOKUP($A4,'Arranjos Consolidados'!$E$2:$BM$302,BF$2,FALSE),"")</f>
        <v>42.396220162415879</v>
      </c>
      <c r="BG4" s="69">
        <f>IFERROR(VLOOKUP($A4,'Arranjos Consolidados'!$E$2:$BM$302,BG$2,FALSE),"")</f>
        <v>0</v>
      </c>
      <c r="BH4" s="69">
        <f>IFERROR(VLOOKUP($A4,'Arranjos Consolidados'!$E$2:$BM$302,BH$2,FALSE),"")</f>
        <v>266.58238563285795</v>
      </c>
      <c r="BI4" s="69">
        <f>IFERROR(VLOOKUP($A4,'Arranjos Consolidados'!$E$2:$BM$302,BI$2,FALSE),"")</f>
        <v>408.68985868627607</v>
      </c>
      <c r="BJ4" s="73">
        <f>IFERROR(VLOOKUP($A4,'Arranjos Consolidados'!$E$2:$BM$302,BJ$2,FALSE),"")</f>
        <v>0.88695751759378783</v>
      </c>
      <c r="BK4" s="73">
        <f>IFERROR(VLOOKUP($A4,'Arranjos Consolidados'!$E$2:$BM$302,BK$2,FALSE),"")</f>
        <v>0.76878673865263014</v>
      </c>
    </row>
    <row r="5" spans="1:63" ht="16.5" x14ac:dyDescent="0.25">
      <c r="A5" s="49" t="s">
        <v>10194</v>
      </c>
      <c r="B5" s="70">
        <f>'Banco de Dados'!$I$29</f>
        <v>500</v>
      </c>
      <c r="C5" s="50">
        <f>'Banco de Dados'!$I$30/100</f>
        <v>0.56625000000000003</v>
      </c>
      <c r="D5" s="67">
        <f>IFERROR(VLOOKUP($A5,'Arranjos Consolidados'!$E$2:$BM$302,D$2,FALSE),"")</f>
        <v>1248470</v>
      </c>
      <c r="E5" s="71">
        <f>IFERROR(VLOOKUP($A5,'Arranjos Consolidados'!$E$2:$BM$302,E$2,FALSE),"")</f>
        <v>0.89712789275991622</v>
      </c>
      <c r="F5" s="67">
        <f>IFERROR(VLOOKUP($A5,'Arranjos Consolidados'!$E$2:$BM$302,F$2,FALSE),"")</f>
        <v>160</v>
      </c>
      <c r="G5" s="69">
        <f>IFERROR(VLOOKUP($A5,'Arranjos Consolidados'!$E$2:$BM$302,G$2,FALSE),"")</f>
        <v>350.76155427616078</v>
      </c>
      <c r="H5" s="72">
        <f>IFERROR(VLOOKUP($A5,'Arranjos Consolidados'!$E$2:$BM$302,H$2,FALSE),"")</f>
        <v>0.76878673865263014</v>
      </c>
      <c r="I5" s="67">
        <f>IFERROR(VLOOKUP($A5,'Arranjos Consolidados'!$E$2:$BM$302,I$2,FALSE),"")</f>
        <v>35</v>
      </c>
      <c r="J5" s="69">
        <f>IFERROR(VLOOKUP($A5,'Arranjos Consolidados'!$E$2:$BM$302,J$2,FALSE),"")</f>
        <v>695.89091089616034</v>
      </c>
      <c r="K5" s="69">
        <f>IFERROR(VLOOKUP($A5,'Arranjos Consolidados'!$E$2:$BM$302,K$2,FALSE),"")</f>
        <v>69.342545880892118</v>
      </c>
      <c r="L5" s="77">
        <f>IFERROR(VLOOKUP($A5,'Arranjos Consolidados'!$E$2:$BM$302,L$2,FALSE),"")</f>
        <v>443.23193736153604</v>
      </c>
      <c r="M5" s="69">
        <f>IFERROR(VLOOKUP($A5,'Arranjos Consolidados'!$E$2:$BM$302,M$2,FALSE),"")</f>
        <v>82.615995348534824</v>
      </c>
      <c r="N5" s="69">
        <f>IFERROR(VLOOKUP($A5,'Arranjos Consolidados'!$E$2:$BM$302,N$2,FALSE),"")</f>
        <v>171.61552786693488</v>
      </c>
      <c r="O5" s="69">
        <f>IFERROR(VLOOKUP($A5,'Arranjos Consolidados'!$E$2:$BM$302,O$2,FALSE),"")</f>
        <v>189.00041414606639</v>
      </c>
      <c r="P5" s="69">
        <f>IFERROR(VLOOKUP($A5,'Arranjos Consolidados'!$E$2:$BM$302,P$2,FALSE),"")</f>
        <v>35.347747004582502</v>
      </c>
      <c r="Q5" s="69">
        <f>IFERROR(VLOOKUP($A5,'Arranjos Consolidados'!$E$2:$BM$302,Q$2,FALSE),"")</f>
        <v>74.070372788220055</v>
      </c>
      <c r="R5" s="69">
        <f>IFERROR(VLOOKUP($A5,'Arranjos Consolidados'!$E$2:$BM$302,R$2,FALSE),"")</f>
        <v>79.582294353263805</v>
      </c>
      <c r="S5" s="69">
        <f>IFERROR(VLOOKUP($A5,'Arranjos Consolidados'!$E$2:$BM$302,S$2,FALSE),"")</f>
        <v>0</v>
      </c>
      <c r="T5" s="69">
        <f>IFERROR(VLOOKUP($A5,'Arranjos Consolidados'!$E$2:$BM$302,T$2,FALSE),"")</f>
        <v>53824.136252660552</v>
      </c>
      <c r="U5" s="69">
        <f>IFERROR(VLOOKUP($A5,'Arranjos Consolidados'!$E$2:$BM$302,U$2,FALSE),"")</f>
        <v>0</v>
      </c>
      <c r="V5" s="69">
        <f>IFERROR(VLOOKUP($A5,'Arranjos Consolidados'!$E$2:$BM$302,V$2,FALSE),"")</f>
        <v>0</v>
      </c>
      <c r="W5" s="69">
        <f>IFERROR(VLOOKUP($A5,'Arranjos Consolidados'!$E$2:$BM$302,W$2,FALSE),"")</f>
        <v>492.8690273295789</v>
      </c>
      <c r="X5" s="67">
        <f>IFERROR(VLOOKUP($A5,'Arranjos Consolidados'!$E$2:$BM$302,X$2,FALSE),"")</f>
        <v>0</v>
      </c>
      <c r="Y5" s="69">
        <f>IFERROR(VLOOKUP($A5,'Arranjos Consolidados'!$E$2:$BM$302,Y$2,FALSE),"")</f>
        <v>180.35</v>
      </c>
      <c r="Z5" s="67">
        <f>IFERROR(VLOOKUP($A5,'Arranjos Consolidados'!$E$2:$BM$302,Z$2,FALSE),"")</f>
        <v>8.49</v>
      </c>
      <c r="AA5" s="69">
        <f>IFERROR(VLOOKUP($A5,'Arranjos Consolidados'!$E$2:$BM$302,AA$2,FALSE),"")</f>
        <v>304.02902732957887</v>
      </c>
      <c r="AB5" s="69">
        <f>IFERROR(VLOOKUP($A5,'Arranjos Consolidados'!$E$2:$BM$302,AB$2,FALSE),"")</f>
        <v>142.10747305341812</v>
      </c>
      <c r="AC5" s="69">
        <f>IFERROR(VLOOKUP($A5,'Arranjos Consolidados'!$E$2:$BM$302,AC$2,FALSE),"")</f>
        <v>14.018120234230249</v>
      </c>
      <c r="AD5" s="69">
        <f>IFERROR(VLOOKUP($A5,'Arranjos Consolidados'!$E$2:$BM$302,AD$2,FALSE),"")</f>
        <v>0</v>
      </c>
      <c r="AE5" s="69">
        <f>IFERROR(VLOOKUP($A5,'Arranjos Consolidados'!$E$2:$BM$302,AE$2,FALSE),"")</f>
        <v>0</v>
      </c>
      <c r="AF5" s="69">
        <f>IFERROR(VLOOKUP($A5,'Arranjos Consolidados'!$E$2:$BM$302,AF$2,FALSE),"")</f>
        <v>23.267695211659053</v>
      </c>
      <c r="AG5" s="69">
        <f>IFERROR(VLOOKUP($A5,'Arranjos Consolidados'!$E$2:$BM$302,AG$2,FALSE),"")</f>
        <v>101.46076874999999</v>
      </c>
      <c r="AH5" s="69">
        <f>IFERROR(VLOOKUP($A5,'Arranjos Consolidados'!$E$2:$BM$302,AH$2,FALSE),"")</f>
        <v>3.3608888575288267</v>
      </c>
      <c r="AI5" s="69">
        <f>IFERROR(VLOOKUP($A5,'Arranjos Consolidados'!$E$2:$BM$302,AI$2,FALSE),"")</f>
        <v>0</v>
      </c>
      <c r="AJ5" s="69">
        <f>IFERROR(VLOOKUP($A5,'Arranjos Consolidados'!$E$2:$BM$302,AJ$2,FALSE),"")</f>
        <v>0</v>
      </c>
      <c r="AK5" s="69">
        <f>IFERROR(VLOOKUP($A5,'Arranjos Consolidados'!$E$2:$BM$302,AK$2,FALSE),"")</f>
        <v>0</v>
      </c>
      <c r="AL5" s="73">
        <f>IFERROR(VLOOKUP($A5,'Arranjos Consolidados'!$E$2:$BM$302,AL$2,FALSE),"")</f>
        <v>0.46741416206738801</v>
      </c>
      <c r="AM5" s="69">
        <f>IFERROR(VLOOKUP($A5,'Arranjos Consolidados'!$E$2:$BM$302,AM$2,FALSE),"")</f>
        <v>350.76155427616078</v>
      </c>
      <c r="AN5" s="69">
        <f>IFERROR(VLOOKUP($A5,'Arranjos Consolidados'!$E$2:$BM$302,AN$2,FALSE),"")</f>
        <v>37.285815445889298</v>
      </c>
      <c r="AO5" s="69">
        <f>IFERROR(VLOOKUP($A5,'Arranjos Consolidados'!$E$2:$BM$302,AO$2,FALSE),"")</f>
        <v>14.018120234230249</v>
      </c>
      <c r="AP5" s="69">
        <f>IFERROR(VLOOKUP($A5,'Arranjos Consolidados'!$E$2:$BM$302,AP$2,FALSE),"")</f>
        <v>0</v>
      </c>
      <c r="AQ5" s="69">
        <f>IFERROR(VLOOKUP($A5,'Arranjos Consolidados'!$E$2:$BM$302,AQ$2,FALSE),"")</f>
        <v>0</v>
      </c>
      <c r="AR5" s="69">
        <f>IFERROR(VLOOKUP($A5,'Arranjos Consolidados'!$E$2:$BM$302,AR$2,FALSE),"")</f>
        <v>23.267695211659053</v>
      </c>
      <c r="AS5" s="69">
        <f>IFERROR(VLOOKUP($A5,'Arranjos Consolidados'!$E$2:$BM$302,AS$2,FALSE),"")</f>
        <v>229.29657018696867</v>
      </c>
      <c r="AT5" s="69">
        <f>IFERROR(VLOOKUP($A5,'Arranjos Consolidados'!$E$2:$BM$302,AT$2,FALSE),"")</f>
        <v>47.078158967205511</v>
      </c>
      <c r="AU5" s="69">
        <f>IFERROR(VLOOKUP($A5,'Arranjos Consolidados'!$E$2:$BM$302,AU$2,FALSE),"")</f>
        <v>47.078158967205511</v>
      </c>
      <c r="AV5" s="69">
        <f>IFERROR(VLOOKUP($A5,'Arranjos Consolidados'!$E$2:$BM$302,AV$2,FALSE),"")</f>
        <v>0</v>
      </c>
      <c r="AW5" s="69">
        <f>IFERROR(VLOOKUP($A5,'Arranjos Consolidados'!$E$2:$BM$302,AW$2,FALSE),"")</f>
        <v>0</v>
      </c>
      <c r="AX5" s="69">
        <f>IFERROR(VLOOKUP($A5,'Arranjos Consolidados'!$E$2:$BM$302,AX$2,FALSE),"")</f>
        <v>115.41514927125533</v>
      </c>
      <c r="AY5" s="69">
        <f>IFERROR(VLOOKUP($A5,'Arranjos Consolidados'!$E$2:$BM$302,AY$2,FALSE),"")</f>
        <v>77.861174682099445</v>
      </c>
      <c r="AZ5" s="69">
        <f>IFERROR(VLOOKUP($A5,'Arranjos Consolidados'!$E$2:$BM$302,AZ$2,FALSE),"")</f>
        <v>15.647489412148282</v>
      </c>
      <c r="BA5" s="69">
        <f>IFERROR(VLOOKUP($A5,'Arranjos Consolidados'!$E$2:$BM$302,BA$2,FALSE),"")</f>
        <v>21.906485177007593</v>
      </c>
      <c r="BB5" s="69">
        <f>IFERROR(VLOOKUP($A5,'Arranjos Consolidados'!$E$2:$BM$302,BB$2,FALSE),"")</f>
        <v>0</v>
      </c>
      <c r="BC5" s="69">
        <f>IFERROR(VLOOKUP($A5,'Arranjos Consolidados'!$E$2:$BM$302,BC$2,FALSE),"")</f>
        <v>66.803261948507838</v>
      </c>
      <c r="BD5" s="69">
        <f>IFERROR(VLOOKUP($A5,'Arranjos Consolidados'!$E$2:$BM$302,BD$2,FALSE),"")</f>
        <v>22.916875763468045</v>
      </c>
      <c r="BE5" s="69">
        <f>IFERROR(VLOOKUP($A5,'Arranjos Consolidados'!$E$2:$BM$302,BE$2,FALSE),"")</f>
        <v>1.4901660226239131</v>
      </c>
      <c r="BF5" s="69">
        <f>IFERROR(VLOOKUP($A5,'Arranjos Consolidados'!$E$2:$BM$302,BF$2,FALSE),"")</f>
        <v>42.396220162415879</v>
      </c>
      <c r="BG5" s="69">
        <f>IFERROR(VLOOKUP($A5,'Arranjos Consolidados'!$E$2:$BM$302,BG$2,FALSE),"")</f>
        <v>0</v>
      </c>
      <c r="BH5" s="69">
        <f>IFERROR(VLOOKUP($A5,'Arranjos Consolidados'!$E$2:$BM$302,BH$2,FALSE),"")</f>
        <v>266.58238563285795</v>
      </c>
      <c r="BI5" s="69">
        <f>IFERROR(VLOOKUP($A5,'Arranjos Consolidados'!$E$2:$BM$302,BI$2,FALSE),"")</f>
        <v>408.68985868627607</v>
      </c>
      <c r="BJ5" s="73">
        <f>IFERROR(VLOOKUP($A5,'Arranjos Consolidados'!$E$2:$BM$302,BJ$2,FALSE),"")</f>
        <v>0.88695751759378783</v>
      </c>
      <c r="BK5" s="73">
        <f>IFERROR(VLOOKUP($A5,'Arranjos Consolidados'!$E$2:$BM$302,BK$2,FALSE),"")</f>
        <v>0.76878673865263014</v>
      </c>
    </row>
    <row r="6" spans="1:63" ht="16.5" x14ac:dyDescent="0.25">
      <c r="A6" s="49" t="s">
        <v>10197</v>
      </c>
      <c r="B6" s="70">
        <f>'Banco de Dados'!$I$29</f>
        <v>500</v>
      </c>
      <c r="C6" s="50">
        <f>'Banco de Dados'!$I$30/100</f>
        <v>0.56625000000000003</v>
      </c>
      <c r="D6" s="67">
        <f>IFERROR(VLOOKUP($A6,'Arranjos Consolidados'!$E$2:$BM$302,D$2,FALSE),"")</f>
        <v>1134874</v>
      </c>
      <c r="E6" s="71">
        <f>IFERROR(VLOOKUP($A6,'Arranjos Consolidados'!$E$2:$BM$302,E$2,FALSE),"")</f>
        <v>0.89712171535257745</v>
      </c>
      <c r="F6" s="67">
        <f>IFERROR(VLOOKUP($A6,'Arranjos Consolidados'!$E$2:$BM$302,F$2,FALSE),"")</f>
        <v>160</v>
      </c>
      <c r="G6" s="69">
        <f>IFERROR(VLOOKUP($A6,'Arranjos Consolidados'!$E$2:$BM$302,G$2,FALSE),"")</f>
        <v>339.92453216421757</v>
      </c>
      <c r="H6" s="72">
        <f>IFERROR(VLOOKUP($A6,'Arranjos Consolidados'!$E$2:$BM$302,H$2,FALSE),"")</f>
        <v>0.86527324659592963</v>
      </c>
      <c r="I6" s="67">
        <f>IFERROR(VLOOKUP($A6,'Arranjos Consolidados'!$E$2:$BM$302,I$2,FALSE),"")</f>
        <v>35</v>
      </c>
      <c r="J6" s="69">
        <f>IFERROR(VLOOKUP($A6,'Arranjos Consolidados'!$E$2:$BM$302,J$2,FALSE),"")</f>
        <v>788.87909171469016</v>
      </c>
      <c r="K6" s="69">
        <f>IFERROR(VLOOKUP($A6,'Arranjos Consolidados'!$E$2:$BM$302,K$2,FALSE),"")</f>
        <v>86.500805653688204</v>
      </c>
      <c r="L6" s="77">
        <f>IFERROR(VLOOKUP($A6,'Arranjos Consolidados'!$E$2:$BM$302,L$2,FALSE),"")</f>
        <v>443.22855468629086</v>
      </c>
      <c r="M6" s="69">
        <f>IFERROR(VLOOKUP($A6,'Arranjos Consolidados'!$E$2:$BM$302,M$2,FALSE),"")</f>
        <v>82.615364836473816</v>
      </c>
      <c r="N6" s="69">
        <f>IFERROR(VLOOKUP($A6,'Arranjos Consolidados'!$E$2:$BM$302,N$2,FALSE),"")</f>
        <v>171.6142181246783</v>
      </c>
      <c r="O6" s="69">
        <f>IFERROR(VLOOKUP($A6,'Arranjos Consolidados'!$E$2:$BM$302,O$2,FALSE),"")</f>
        <v>188.99897172513866</v>
      </c>
      <c r="P6" s="69">
        <f>IFERROR(VLOOKUP($A6,'Arranjos Consolidados'!$E$2:$BM$302,P$2,FALSE),"")</f>
        <v>35.34747723623169</v>
      </c>
      <c r="Q6" s="69">
        <f>IFERROR(VLOOKUP($A6,'Arranjos Consolidados'!$E$2:$BM$302,Q$2,FALSE),"")</f>
        <v>74.069807494983465</v>
      </c>
      <c r="R6" s="69">
        <f>IFERROR(VLOOKUP($A6,'Arranjos Consolidados'!$E$2:$BM$302,R$2,FALSE),"")</f>
        <v>79.581686993923512</v>
      </c>
      <c r="S6" s="69">
        <f>IFERROR(VLOOKUP($A6,'Arranjos Consolidados'!$E$2:$BM$302,S$2,FALSE),"")</f>
        <v>0</v>
      </c>
      <c r="T6" s="69">
        <f>IFERROR(VLOOKUP($A6,'Arranjos Consolidados'!$E$2:$BM$302,T$2,FALSE),"")</f>
        <v>53823.725475462532</v>
      </c>
      <c r="U6" s="69">
        <f>IFERROR(VLOOKUP($A6,'Arranjos Consolidados'!$E$2:$BM$302,U$2,FALSE),"")</f>
        <v>0</v>
      </c>
      <c r="V6" s="69">
        <f>IFERROR(VLOOKUP($A6,'Arranjos Consolidados'!$E$2:$BM$302,V$2,FALSE),"")</f>
        <v>0</v>
      </c>
      <c r="W6" s="69">
        <f>IFERROR(VLOOKUP($A6,'Arranjos Consolidados'!$E$2:$BM$302,W$2,FALSE),"")</f>
        <v>481.81136375149686</v>
      </c>
      <c r="X6" s="67">
        <f>IFERROR(VLOOKUP($A6,'Arranjos Consolidados'!$E$2:$BM$302,X$2,FALSE),"")</f>
        <v>0</v>
      </c>
      <c r="Y6" s="69">
        <f>IFERROR(VLOOKUP($A6,'Arranjos Consolidados'!$E$2:$BM$302,Y$2,FALSE),"")</f>
        <v>173.19551961779453</v>
      </c>
      <c r="Z6" s="67">
        <f>IFERROR(VLOOKUP($A6,'Arranjos Consolidados'!$E$2:$BM$302,Z$2,FALSE),"")</f>
        <v>4.4707805142373065</v>
      </c>
      <c r="AA6" s="69">
        <f>IFERROR(VLOOKUP($A6,'Arranjos Consolidados'!$E$2:$BM$302,AA$2,FALSE),"")</f>
        <v>304.14506361946502</v>
      </c>
      <c r="AB6" s="69">
        <f>IFERROR(VLOOKUP($A6,'Arranjos Consolidados'!$E$2:$BM$302,AB$2,FALSE),"")</f>
        <v>141.88683158727929</v>
      </c>
      <c r="AC6" s="69">
        <f>IFERROR(VLOOKUP($A6,'Arranjos Consolidados'!$E$2:$BM$302,AC$2,FALSE),"")</f>
        <v>14.121358748279649</v>
      </c>
      <c r="AD6" s="69">
        <f>IFERROR(VLOOKUP($A6,'Arranjos Consolidados'!$E$2:$BM$302,AD$2,FALSE),"")</f>
        <v>0</v>
      </c>
      <c r="AE6" s="69">
        <f>IFERROR(VLOOKUP($A6,'Arranjos Consolidados'!$E$2:$BM$302,AE$2,FALSE),"")</f>
        <v>0</v>
      </c>
      <c r="AF6" s="69">
        <f>IFERROR(VLOOKUP($A6,'Arranjos Consolidados'!$E$2:$BM$302,AF$2,FALSE),"")</f>
        <v>25.633020366509427</v>
      </c>
      <c r="AG6" s="69">
        <f>IFERROR(VLOOKUP($A6,'Arranjos Consolidados'!$E$2:$BM$302,AG$2,FALSE),"")</f>
        <v>101.46076874999999</v>
      </c>
      <c r="AH6" s="69">
        <f>IFERROR(VLOOKUP($A6,'Arranjos Consolidados'!$E$2:$BM$302,AH$2,FALSE),"")</f>
        <v>0.67168372249027108</v>
      </c>
      <c r="AI6" s="69">
        <f>IFERROR(VLOOKUP($A6,'Arranjos Consolidados'!$E$2:$BM$302,AI$2,FALSE),"")</f>
        <v>0</v>
      </c>
      <c r="AJ6" s="69">
        <f>IFERROR(VLOOKUP($A6,'Arranjos Consolidados'!$E$2:$BM$302,AJ$2,FALSE),"")</f>
        <v>0</v>
      </c>
      <c r="AK6" s="69">
        <f>IFERROR(VLOOKUP($A6,'Arranjos Consolidados'!$E$2:$BM$302,AK$2,FALSE),"")</f>
        <v>0</v>
      </c>
      <c r="AL6" s="73">
        <f>IFERROR(VLOOKUP($A6,'Arranjos Consolidados'!$E$2:$BM$302,AL$2,FALSE),"")</f>
        <v>0.46651044528300789</v>
      </c>
      <c r="AM6" s="69">
        <f>IFERROR(VLOOKUP($A6,'Arranjos Consolidados'!$E$2:$BM$302,AM$2,FALSE),"")</f>
        <v>339.92453216421757</v>
      </c>
      <c r="AN6" s="69">
        <f>IFERROR(VLOOKUP($A6,'Arranjos Consolidados'!$E$2:$BM$302,AN$2,FALSE),"")</f>
        <v>39.754379114789074</v>
      </c>
      <c r="AO6" s="69">
        <f>IFERROR(VLOOKUP($A6,'Arranjos Consolidados'!$E$2:$BM$302,AO$2,FALSE),"")</f>
        <v>14.121358748279649</v>
      </c>
      <c r="AP6" s="69">
        <f>IFERROR(VLOOKUP($A6,'Arranjos Consolidados'!$E$2:$BM$302,AP$2,FALSE),"")</f>
        <v>0</v>
      </c>
      <c r="AQ6" s="69">
        <f>IFERROR(VLOOKUP($A6,'Arranjos Consolidados'!$E$2:$BM$302,AQ$2,FALSE),"")</f>
        <v>0</v>
      </c>
      <c r="AR6" s="69">
        <f>IFERROR(VLOOKUP($A6,'Arranjos Consolidados'!$E$2:$BM$302,AR$2,FALSE),"")</f>
        <v>25.633020366509427</v>
      </c>
      <c r="AS6" s="69">
        <f>IFERROR(VLOOKUP($A6,'Arranjos Consolidados'!$E$2:$BM$302,AS$2,FALSE),"")</f>
        <v>251.6083052477131</v>
      </c>
      <c r="AT6" s="69">
        <f>IFERROR(VLOOKUP($A6,'Arranjos Consolidados'!$E$2:$BM$302,AT$2,FALSE),"")</f>
        <v>52.824259138420345</v>
      </c>
      <c r="AU6" s="69">
        <f>IFERROR(VLOOKUP($A6,'Arranjos Consolidados'!$E$2:$BM$302,AU$2,FALSE),"")</f>
        <v>52.824259138420345</v>
      </c>
      <c r="AV6" s="69">
        <f>IFERROR(VLOOKUP($A6,'Arranjos Consolidados'!$E$2:$BM$302,AV$2,FALSE),"")</f>
        <v>0</v>
      </c>
      <c r="AW6" s="69">
        <f>IFERROR(VLOOKUP($A6,'Arranjos Consolidados'!$E$2:$BM$302,AW$2,FALSE),"")</f>
        <v>0</v>
      </c>
      <c r="AX6" s="69">
        <f>IFERROR(VLOOKUP($A6,'Arranjos Consolidados'!$E$2:$BM$302,AX$2,FALSE),"")</f>
        <v>133.08895133385832</v>
      </c>
      <c r="AY6" s="69">
        <f>IFERROR(VLOOKUP($A6,'Arranjos Consolidados'!$E$2:$BM$302,AY$2,FALSE),"")</f>
        <v>77.861174682099403</v>
      </c>
      <c r="AZ6" s="69">
        <f>IFERROR(VLOOKUP($A6,'Arranjos Consolidados'!$E$2:$BM$302,AZ$2,FALSE),"")</f>
        <v>23.011573604899549</v>
      </c>
      <c r="BA6" s="69">
        <f>IFERROR(VLOOKUP($A6,'Arranjos Consolidados'!$E$2:$BM$302,BA$2,FALSE),"")</f>
        <v>32.216203046859363</v>
      </c>
      <c r="BB6" s="69">
        <f>IFERROR(VLOOKUP($A6,'Arranjos Consolidados'!$E$2:$BM$302,BB$2,FALSE),"")</f>
        <v>0</v>
      </c>
      <c r="BC6" s="69">
        <f>IFERROR(VLOOKUP($A6,'Arranjos Consolidados'!$E$2:$BM$302,BC$2,FALSE),"")</f>
        <v>65.695094775434427</v>
      </c>
      <c r="BD6" s="69">
        <f>IFERROR(VLOOKUP($A6,'Arranjos Consolidados'!$E$2:$BM$302,BD$2,FALSE),"")</f>
        <v>22.528045176424744</v>
      </c>
      <c r="BE6" s="69">
        <f>IFERROR(VLOOKUP($A6,'Arranjos Consolidados'!$E$2:$BM$302,BE$2,FALSE),"")</f>
        <v>1.4901660226239124</v>
      </c>
      <c r="BF6" s="69">
        <f>IFERROR(VLOOKUP($A6,'Arranjos Consolidados'!$E$2:$BM$302,BF$2,FALSE),"")</f>
        <v>41.676883576385777</v>
      </c>
      <c r="BG6" s="69">
        <f>IFERROR(VLOOKUP($A6,'Arranjos Consolidados'!$E$2:$BM$302,BG$2,FALSE),"")</f>
        <v>0</v>
      </c>
      <c r="BH6" s="69">
        <f>IFERROR(VLOOKUP($A6,'Arranjos Consolidados'!$E$2:$BM$302,BH$2,FALSE),"")</f>
        <v>291.36268436250214</v>
      </c>
      <c r="BI6" s="69">
        <f>IFERROR(VLOOKUP($A6,'Arranjos Consolidados'!$E$2:$BM$302,BI$2,FALSE),"")</f>
        <v>433.24951594978143</v>
      </c>
      <c r="BJ6" s="73">
        <f>IFERROR(VLOOKUP($A6,'Arranjos Consolidados'!$E$2:$BM$302,BJ$2,FALSE),"")</f>
        <v>0.96692928247292154</v>
      </c>
      <c r="BK6" s="73">
        <f>IFERROR(VLOOKUP($A6,'Arranjos Consolidados'!$E$2:$BM$302,BK$2,FALSE),"")</f>
        <v>0.86527324659592963</v>
      </c>
    </row>
    <row r="7" spans="1:63" ht="16.5" x14ac:dyDescent="0.25">
      <c r="A7" s="49" t="s">
        <v>10202</v>
      </c>
      <c r="B7" s="70">
        <f>'Banco de Dados'!$I$29</f>
        <v>500</v>
      </c>
      <c r="C7" s="50">
        <f>'Banco de Dados'!$I$30/100</f>
        <v>0.56625000000000003</v>
      </c>
      <c r="D7" s="67">
        <f>IFERROR(VLOOKUP($A7,'Arranjos Consolidados'!$E$2:$BM$302,D$2,FALSE),"")</f>
        <v>1134611</v>
      </c>
      <c r="E7" s="71">
        <f>IFERROR(VLOOKUP($A7,'Arranjos Consolidados'!$E$2:$BM$302,E$2,FALSE),"")</f>
        <v>0.89712625302283622</v>
      </c>
      <c r="F7" s="67">
        <f>IFERROR(VLOOKUP($A7,'Arranjos Consolidados'!$E$2:$BM$302,F$2,FALSE),"")</f>
        <v>160</v>
      </c>
      <c r="G7" s="69">
        <f>IFERROR(VLOOKUP($A7,'Arranjos Consolidados'!$E$2:$BM$302,G$2,FALSE),"")</f>
        <v>340.07346091693529</v>
      </c>
      <c r="H7" s="72">
        <f>IFERROR(VLOOKUP($A7,'Arranjos Consolidados'!$E$2:$BM$302,H$2,FALSE),"")</f>
        <v>0.86491126645343119</v>
      </c>
      <c r="I7" s="67">
        <f>IFERROR(VLOOKUP($A7,'Arranjos Consolidados'!$E$2:$BM$302,I$2,FALSE),"")</f>
        <v>35</v>
      </c>
      <c r="J7" s="69">
        <f>IFERROR(VLOOKUP($A7,'Arranjos Consolidados'!$E$2:$BM$302,J$2,FALSE),"")</f>
        <v>788.89262491370573</v>
      </c>
      <c r="K7" s="69">
        <f>IFERROR(VLOOKUP($A7,'Arranjos Consolidados'!$E$2:$BM$302,K$2,FALSE),"")</f>
        <v>86.501124908806958</v>
      </c>
      <c r="L7" s="77">
        <f>IFERROR(VLOOKUP($A7,'Arranjos Consolidados'!$E$2:$BM$302,L$2,FALSE),"")</f>
        <v>443.23193736153593</v>
      </c>
      <c r="M7" s="69">
        <f>IFERROR(VLOOKUP($A7,'Arranjos Consolidados'!$E$2:$BM$302,M$2,FALSE),"")</f>
        <v>82.615995348534796</v>
      </c>
      <c r="N7" s="69">
        <f>IFERROR(VLOOKUP($A7,'Arranjos Consolidados'!$E$2:$BM$302,N$2,FALSE),"")</f>
        <v>171.6155278669348</v>
      </c>
      <c r="O7" s="69">
        <f>IFERROR(VLOOKUP($A7,'Arranjos Consolidados'!$E$2:$BM$302,O$2,FALSE),"")</f>
        <v>189.00041414606625</v>
      </c>
      <c r="P7" s="69">
        <f>IFERROR(VLOOKUP($A7,'Arranjos Consolidados'!$E$2:$BM$302,P$2,FALSE),"")</f>
        <v>35.34774700458248</v>
      </c>
      <c r="Q7" s="69">
        <f>IFERROR(VLOOKUP($A7,'Arranjos Consolidados'!$E$2:$BM$302,Q$2,FALSE),"")</f>
        <v>74.070372788220013</v>
      </c>
      <c r="R7" s="69">
        <f>IFERROR(VLOOKUP($A7,'Arranjos Consolidados'!$E$2:$BM$302,R$2,FALSE),"")</f>
        <v>79.582294353263777</v>
      </c>
      <c r="S7" s="69">
        <f>IFERROR(VLOOKUP($A7,'Arranjos Consolidados'!$E$2:$BM$302,S$2,FALSE),"")</f>
        <v>0</v>
      </c>
      <c r="T7" s="69">
        <f>IFERROR(VLOOKUP($A7,'Arranjos Consolidados'!$E$2:$BM$302,T$2,FALSE),"")</f>
        <v>53824.13625266053</v>
      </c>
      <c r="U7" s="69">
        <f>IFERROR(VLOOKUP($A7,'Arranjos Consolidados'!$E$2:$BM$302,U$2,FALSE),"")</f>
        <v>0</v>
      </c>
      <c r="V7" s="69">
        <f>IFERROR(VLOOKUP($A7,'Arranjos Consolidados'!$E$2:$BM$302,V$2,FALSE),"")</f>
        <v>0</v>
      </c>
      <c r="W7" s="69">
        <f>IFERROR(VLOOKUP($A7,'Arranjos Consolidados'!$E$2:$BM$302,W$2,FALSE),"")</f>
        <v>481.95979232990135</v>
      </c>
      <c r="X7" s="67">
        <f>IFERROR(VLOOKUP($A7,'Arranjos Consolidados'!$E$2:$BM$302,X$2,FALSE),"")</f>
        <v>0</v>
      </c>
      <c r="Y7" s="69">
        <f>IFERROR(VLOOKUP($A7,'Arranjos Consolidados'!$E$2:$BM$302,Y$2,FALSE),"")</f>
        <v>173.34403266427537</v>
      </c>
      <c r="Z7" s="67">
        <f>IFERROR(VLOOKUP($A7,'Arranjos Consolidados'!$E$2:$BM$302,Z$2,FALSE),"")</f>
        <v>4.4704311989620695</v>
      </c>
      <c r="AA7" s="69">
        <f>IFERROR(VLOOKUP($A7,'Arranjos Consolidados'!$E$2:$BM$302,AA$2,FALSE),"")</f>
        <v>304.14532846666395</v>
      </c>
      <c r="AB7" s="69">
        <f>IFERROR(VLOOKUP($A7,'Arranjos Consolidados'!$E$2:$BM$302,AB$2,FALSE),"")</f>
        <v>141.88633141296609</v>
      </c>
      <c r="AC7" s="69">
        <f>IFERROR(VLOOKUP($A7,'Arranjos Consolidados'!$E$2:$BM$302,AC$2,FALSE),"")</f>
        <v>14.121594385176474</v>
      </c>
      <c r="AD7" s="69">
        <f>IFERROR(VLOOKUP($A7,'Arranjos Consolidados'!$E$2:$BM$302,AD$2,FALSE),"")</f>
        <v>0</v>
      </c>
      <c r="AE7" s="69">
        <f>IFERROR(VLOOKUP($A7,'Arranjos Consolidados'!$E$2:$BM$302,AE$2,FALSE),"")</f>
        <v>0</v>
      </c>
      <c r="AF7" s="69">
        <f>IFERROR(VLOOKUP($A7,'Arranjos Consolidados'!$E$2:$BM$302,AF$2,FALSE),"")</f>
        <v>25.63837948078206</v>
      </c>
      <c r="AG7" s="69">
        <f>IFERROR(VLOOKUP($A7,'Arranjos Consolidados'!$E$2:$BM$302,AG$2,FALSE),"")</f>
        <v>101.46076874999996</v>
      </c>
      <c r="AH7" s="69">
        <f>IFERROR(VLOOKUP($A7,'Arranjos Consolidados'!$E$2:$BM$302,AH$2,FALSE),"")</f>
        <v>0.66558879700762374</v>
      </c>
      <c r="AI7" s="69">
        <f>IFERROR(VLOOKUP($A7,'Arranjos Consolidados'!$E$2:$BM$302,AI$2,FALSE),"")</f>
        <v>0</v>
      </c>
      <c r="AJ7" s="69">
        <f>IFERROR(VLOOKUP($A7,'Arranjos Consolidados'!$E$2:$BM$302,AJ$2,FALSE),"")</f>
        <v>0</v>
      </c>
      <c r="AK7" s="69">
        <f>IFERROR(VLOOKUP($A7,'Arranjos Consolidados'!$E$2:$BM$302,AK$2,FALSE),"")</f>
        <v>0</v>
      </c>
      <c r="AL7" s="73">
        <f>IFERROR(VLOOKUP($A7,'Arranjos Consolidados'!$E$2:$BM$302,AL$2,FALSE),"")</f>
        <v>0.46650839443364706</v>
      </c>
      <c r="AM7" s="69">
        <f>IFERROR(VLOOKUP($A7,'Arranjos Consolidados'!$E$2:$BM$302,AM$2,FALSE),"")</f>
        <v>340.07346091693529</v>
      </c>
      <c r="AN7" s="69">
        <f>IFERROR(VLOOKUP($A7,'Arranjos Consolidados'!$E$2:$BM$302,AN$2,FALSE),"")</f>
        <v>39.759973865958543</v>
      </c>
      <c r="AO7" s="69">
        <f>IFERROR(VLOOKUP($A7,'Arranjos Consolidados'!$E$2:$BM$302,AO$2,FALSE),"")</f>
        <v>14.121594385176474</v>
      </c>
      <c r="AP7" s="69">
        <f>IFERROR(VLOOKUP($A7,'Arranjos Consolidados'!$E$2:$BM$302,AP$2,FALSE),"")</f>
        <v>0</v>
      </c>
      <c r="AQ7" s="69">
        <f>IFERROR(VLOOKUP($A7,'Arranjos Consolidados'!$E$2:$BM$302,AQ$2,FALSE),"")</f>
        <v>0</v>
      </c>
      <c r="AR7" s="69">
        <f>IFERROR(VLOOKUP($A7,'Arranjos Consolidados'!$E$2:$BM$302,AR$2,FALSE),"")</f>
        <v>25.63837948078206</v>
      </c>
      <c r="AS7" s="69">
        <f>IFERROR(VLOOKUP($A7,'Arranjos Consolidados'!$E$2:$BM$302,AS$2,FALSE),"")</f>
        <v>251.63735941367588</v>
      </c>
      <c r="AT7" s="69">
        <f>IFERROR(VLOOKUP($A7,'Arranjos Consolidados'!$E$2:$BM$302,AT$2,FALSE),"")</f>
        <v>52.833340475333408</v>
      </c>
      <c r="AU7" s="69">
        <f>IFERROR(VLOOKUP($A7,'Arranjos Consolidados'!$E$2:$BM$302,AU$2,FALSE),"")</f>
        <v>52.833340475333408</v>
      </c>
      <c r="AV7" s="69">
        <f>IFERROR(VLOOKUP($A7,'Arranjos Consolidados'!$E$2:$BM$302,AV$2,FALSE),"")</f>
        <v>0</v>
      </c>
      <c r="AW7" s="69">
        <f>IFERROR(VLOOKUP($A7,'Arranjos Consolidados'!$E$2:$BM$302,AW$2,FALSE),"")</f>
        <v>0</v>
      </c>
      <c r="AX7" s="69">
        <f>IFERROR(VLOOKUP($A7,'Arranjos Consolidados'!$E$2:$BM$302,AX$2,FALSE),"")</f>
        <v>133.08894216093168</v>
      </c>
      <c r="AY7" s="69">
        <f>IFERROR(VLOOKUP($A7,'Arranjos Consolidados'!$E$2:$BM$302,AY$2,FALSE),"")</f>
        <v>77.861174682099431</v>
      </c>
      <c r="AZ7" s="69">
        <f>IFERROR(VLOOKUP($A7,'Arranjos Consolidados'!$E$2:$BM$302,AZ$2,FALSE),"")</f>
        <v>23.01156978284677</v>
      </c>
      <c r="BA7" s="69">
        <f>IFERROR(VLOOKUP($A7,'Arranjos Consolidados'!$E$2:$BM$302,BA$2,FALSE),"")</f>
        <v>32.216197695985478</v>
      </c>
      <c r="BB7" s="69">
        <f>IFERROR(VLOOKUP($A7,'Arranjos Consolidados'!$E$2:$BM$302,BB$2,FALSE),"")</f>
        <v>0</v>
      </c>
      <c r="BC7" s="69">
        <f>IFERROR(VLOOKUP($A7,'Arranjos Consolidados'!$E$2:$BM$302,BC$2,FALSE),"")</f>
        <v>65.715076777410829</v>
      </c>
      <c r="BD7" s="69">
        <f>IFERROR(VLOOKUP($A7,'Arranjos Consolidados'!$E$2:$BM$302,BD$2,FALSE),"")</f>
        <v>22.535056405188389</v>
      </c>
      <c r="BE7" s="69">
        <f>IFERROR(VLOOKUP($A7,'Arranjos Consolidados'!$E$2:$BM$302,BE$2,FALSE),"")</f>
        <v>1.4901660226239124</v>
      </c>
      <c r="BF7" s="69">
        <f>IFERROR(VLOOKUP($A7,'Arranjos Consolidados'!$E$2:$BM$302,BF$2,FALSE),"")</f>
        <v>41.689854349598498</v>
      </c>
      <c r="BG7" s="69">
        <f>IFERROR(VLOOKUP($A7,'Arranjos Consolidados'!$E$2:$BM$302,BG$2,FALSE),"")</f>
        <v>0</v>
      </c>
      <c r="BH7" s="69">
        <f>IFERROR(VLOOKUP($A7,'Arranjos Consolidados'!$E$2:$BM$302,BH$2,FALSE),"")</f>
        <v>291.39733327963444</v>
      </c>
      <c r="BI7" s="69">
        <f>IFERROR(VLOOKUP($A7,'Arranjos Consolidados'!$E$2:$BM$302,BI$2,FALSE),"")</f>
        <v>433.2836646926005</v>
      </c>
      <c r="BJ7" s="73">
        <f>IFERROR(VLOOKUP($A7,'Arranjos Consolidados'!$E$2:$BM$302,BJ$2,FALSE),"")</f>
        <v>0.96703989180467498</v>
      </c>
      <c r="BK7" s="73">
        <f>IFERROR(VLOOKUP($A7,'Arranjos Consolidados'!$E$2:$BM$302,BK$2,FALSE),"")</f>
        <v>0.86491126645343119</v>
      </c>
    </row>
    <row r="8" spans="1:63" ht="16.5" x14ac:dyDescent="0.25">
      <c r="A8" s="49" t="s">
        <v>10192</v>
      </c>
      <c r="B8" s="70">
        <f>'Banco de Dados'!$I$29</f>
        <v>500</v>
      </c>
      <c r="C8" s="50">
        <f>'Banco de Dados'!$I$30/100</f>
        <v>0.56625000000000003</v>
      </c>
      <c r="D8" s="67">
        <f>IFERROR(VLOOKUP($A8,'Arranjos Consolidados'!$E$2:$BM$302,D$2,FALSE),"")</f>
        <v>1248470</v>
      </c>
      <c r="E8" s="71">
        <f>IFERROR(VLOOKUP($A8,'Arranjos Consolidados'!$E$2:$BM$302,E$2,FALSE),"")</f>
        <v>0.89712789275991622</v>
      </c>
      <c r="F8" s="67">
        <f>IFERROR(VLOOKUP($A8,'Arranjos Consolidados'!$E$2:$BM$302,F$2,FALSE),"")</f>
        <v>160</v>
      </c>
      <c r="G8" s="69">
        <f>IFERROR(VLOOKUP($A8,'Arranjos Consolidados'!$E$2:$BM$302,G$2,FALSE),"")</f>
        <v>331.40408922616075</v>
      </c>
      <c r="H8" s="72">
        <f>IFERROR(VLOOKUP($A8,'Arranjos Consolidados'!$E$2:$BM$302,H$2,FALSE),"")</f>
        <v>0.8721023843778275</v>
      </c>
      <c r="I8" s="67">
        <f>IFERROR(VLOOKUP($A8,'Arranjos Consolidados'!$E$2:$BM$302,I$2,FALSE),"")</f>
        <v>35</v>
      </c>
      <c r="J8" s="69">
        <f>IFERROR(VLOOKUP($A8,'Arranjos Consolidados'!$E$2:$BM$302,J$2,FALSE),"")</f>
        <v>695.89091089616034</v>
      </c>
      <c r="K8" s="69">
        <f>IFERROR(VLOOKUP($A8,'Arranjos Consolidados'!$E$2:$BM$302,K$2,FALSE),"")</f>
        <v>69.342545880892118</v>
      </c>
      <c r="L8" s="77">
        <f>IFERROR(VLOOKUP($A8,'Arranjos Consolidados'!$E$2:$BM$302,L$2,FALSE),"")</f>
        <v>443.23193736153604</v>
      </c>
      <c r="M8" s="69">
        <f>IFERROR(VLOOKUP($A8,'Arranjos Consolidados'!$E$2:$BM$302,M$2,FALSE),"")</f>
        <v>82.615995348534824</v>
      </c>
      <c r="N8" s="69">
        <f>IFERROR(VLOOKUP($A8,'Arranjos Consolidados'!$E$2:$BM$302,N$2,FALSE),"")</f>
        <v>171.61552786693488</v>
      </c>
      <c r="O8" s="69">
        <f>IFERROR(VLOOKUP($A8,'Arranjos Consolidados'!$E$2:$BM$302,O$2,FALSE),"")</f>
        <v>189.00041414606639</v>
      </c>
      <c r="P8" s="69">
        <f>IFERROR(VLOOKUP($A8,'Arranjos Consolidados'!$E$2:$BM$302,P$2,FALSE),"")</f>
        <v>35.347747004582502</v>
      </c>
      <c r="Q8" s="69">
        <f>IFERROR(VLOOKUP($A8,'Arranjos Consolidados'!$E$2:$BM$302,Q$2,FALSE),"")</f>
        <v>74.070372788220055</v>
      </c>
      <c r="R8" s="69">
        <f>IFERROR(VLOOKUP($A8,'Arranjos Consolidados'!$E$2:$BM$302,R$2,FALSE),"")</f>
        <v>79.582294353263805</v>
      </c>
      <c r="S8" s="69">
        <f>IFERROR(VLOOKUP($A8,'Arranjos Consolidados'!$E$2:$BM$302,S$2,FALSE),"")</f>
        <v>0</v>
      </c>
      <c r="T8" s="69">
        <f>IFERROR(VLOOKUP($A8,'Arranjos Consolidados'!$E$2:$BM$302,T$2,FALSE),"")</f>
        <v>53824.136252660552</v>
      </c>
      <c r="U8" s="69">
        <f>IFERROR(VLOOKUP($A8,'Arranjos Consolidados'!$E$2:$BM$302,U$2,FALSE),"")</f>
        <v>0</v>
      </c>
      <c r="V8" s="69">
        <f>IFERROR(VLOOKUP($A8,'Arranjos Consolidados'!$E$2:$BM$302,V$2,FALSE),"")</f>
        <v>0</v>
      </c>
      <c r="W8" s="69">
        <f>IFERROR(VLOOKUP($A8,'Arranjos Consolidados'!$E$2:$BM$302,W$2,FALSE),"")</f>
        <v>492.8690273295789</v>
      </c>
      <c r="X8" s="67">
        <f>IFERROR(VLOOKUP($A8,'Arranjos Consolidados'!$E$2:$BM$302,X$2,FALSE),"")</f>
        <v>0</v>
      </c>
      <c r="Y8" s="69">
        <f>IFERROR(VLOOKUP($A8,'Arranjos Consolidados'!$E$2:$BM$302,Y$2,FALSE),"")</f>
        <v>180.35</v>
      </c>
      <c r="Z8" s="67">
        <f>IFERROR(VLOOKUP($A8,'Arranjos Consolidados'!$E$2:$BM$302,Z$2,FALSE),"")</f>
        <v>8.49</v>
      </c>
      <c r="AA8" s="69">
        <f>IFERROR(VLOOKUP($A8,'Arranjos Consolidados'!$E$2:$BM$302,AA$2,FALSE),"")</f>
        <v>304.02902732957887</v>
      </c>
      <c r="AB8" s="69">
        <f>IFERROR(VLOOKUP($A8,'Arranjos Consolidados'!$E$2:$BM$302,AB$2,FALSE),"")</f>
        <v>161.46493810341809</v>
      </c>
      <c r="AC8" s="69">
        <f>IFERROR(VLOOKUP($A8,'Arranjos Consolidados'!$E$2:$BM$302,AC$2,FALSE),"")</f>
        <v>14.018120234230249</v>
      </c>
      <c r="AD8" s="69">
        <f>IFERROR(VLOOKUP($A8,'Arranjos Consolidados'!$E$2:$BM$302,AD$2,FALSE),"")</f>
        <v>0</v>
      </c>
      <c r="AE8" s="69">
        <f>IFERROR(VLOOKUP($A8,'Arranjos Consolidados'!$E$2:$BM$302,AE$2,FALSE),"")</f>
        <v>0</v>
      </c>
      <c r="AF8" s="69">
        <f>IFERROR(VLOOKUP($A8,'Arranjos Consolidados'!$E$2:$BM$302,AF$2,FALSE),"")</f>
        <v>23.267695211659053</v>
      </c>
      <c r="AG8" s="69">
        <f>IFERROR(VLOOKUP($A8,'Arranjos Consolidados'!$E$2:$BM$302,AG$2,FALSE),"")</f>
        <v>101.46076874999999</v>
      </c>
      <c r="AH8" s="69">
        <f>IFERROR(VLOOKUP($A8,'Arranjos Consolidados'!$E$2:$BM$302,AH$2,FALSE),"")</f>
        <v>3.3608888575288267</v>
      </c>
      <c r="AI8" s="69">
        <f>IFERROR(VLOOKUP($A8,'Arranjos Consolidados'!$E$2:$BM$302,AI$2,FALSE),"")</f>
        <v>0</v>
      </c>
      <c r="AJ8" s="69">
        <f>IFERROR(VLOOKUP($A8,'Arranjos Consolidados'!$E$2:$BM$302,AJ$2,FALSE),"")</f>
        <v>0</v>
      </c>
      <c r="AK8" s="69">
        <f>IFERROR(VLOOKUP($A8,'Arranjos Consolidados'!$E$2:$BM$302,AK$2,FALSE),"")</f>
        <v>19.357465049999998</v>
      </c>
      <c r="AL8" s="73">
        <f>IFERROR(VLOOKUP($A8,'Arranjos Consolidados'!$E$2:$BM$302,AL$2,FALSE),"")</f>
        <v>0.53108395445538836</v>
      </c>
      <c r="AM8" s="69">
        <f>IFERROR(VLOOKUP($A8,'Arranjos Consolidados'!$E$2:$BM$302,AM$2,FALSE),"")</f>
        <v>331.40408922616075</v>
      </c>
      <c r="AN8" s="69">
        <f>IFERROR(VLOOKUP($A8,'Arranjos Consolidados'!$E$2:$BM$302,AN$2,FALSE),"")</f>
        <v>37.285815445889298</v>
      </c>
      <c r="AO8" s="69">
        <f>IFERROR(VLOOKUP($A8,'Arranjos Consolidados'!$E$2:$BM$302,AO$2,FALSE),"")</f>
        <v>14.018120234230249</v>
      </c>
      <c r="AP8" s="69">
        <f>IFERROR(VLOOKUP($A8,'Arranjos Consolidados'!$E$2:$BM$302,AP$2,FALSE),"")</f>
        <v>0</v>
      </c>
      <c r="AQ8" s="69">
        <f>IFERROR(VLOOKUP($A8,'Arranjos Consolidados'!$E$2:$BM$302,AQ$2,FALSE),"")</f>
        <v>0</v>
      </c>
      <c r="AR8" s="69">
        <f>IFERROR(VLOOKUP($A8,'Arranjos Consolidados'!$E$2:$BM$302,AR$2,FALSE),"")</f>
        <v>23.267695211659053</v>
      </c>
      <c r="AS8" s="69">
        <f>IFERROR(VLOOKUP($A8,'Arranjos Consolidados'!$E$2:$BM$302,AS$2,FALSE),"")</f>
        <v>229.29657018696867</v>
      </c>
      <c r="AT8" s="69">
        <f>IFERROR(VLOOKUP($A8,'Arranjos Consolidados'!$E$2:$BM$302,AT$2,FALSE),"")</f>
        <v>47.078158967205511</v>
      </c>
      <c r="AU8" s="69">
        <f>IFERROR(VLOOKUP($A8,'Arranjos Consolidados'!$E$2:$BM$302,AU$2,FALSE),"")</f>
        <v>47.078158967205511</v>
      </c>
      <c r="AV8" s="69">
        <f>IFERROR(VLOOKUP($A8,'Arranjos Consolidados'!$E$2:$BM$302,AV$2,FALSE),"")</f>
        <v>0</v>
      </c>
      <c r="AW8" s="69">
        <f>IFERROR(VLOOKUP($A8,'Arranjos Consolidados'!$E$2:$BM$302,AW$2,FALSE),"")</f>
        <v>0</v>
      </c>
      <c r="AX8" s="69">
        <f>IFERROR(VLOOKUP($A8,'Arranjos Consolidados'!$E$2:$BM$302,AX$2,FALSE),"")</f>
        <v>115.41514927125533</v>
      </c>
      <c r="AY8" s="69">
        <f>IFERROR(VLOOKUP($A8,'Arranjos Consolidados'!$E$2:$BM$302,AY$2,FALSE),"")</f>
        <v>77.861174682099445</v>
      </c>
      <c r="AZ8" s="69">
        <f>IFERROR(VLOOKUP($A8,'Arranjos Consolidados'!$E$2:$BM$302,AZ$2,FALSE),"")</f>
        <v>15.647489412148282</v>
      </c>
      <c r="BA8" s="69">
        <f>IFERROR(VLOOKUP($A8,'Arranjos Consolidados'!$E$2:$BM$302,BA$2,FALSE),"")</f>
        <v>21.906485177007593</v>
      </c>
      <c r="BB8" s="69">
        <f>IFERROR(VLOOKUP($A8,'Arranjos Consolidados'!$E$2:$BM$302,BB$2,FALSE),"")</f>
        <v>0</v>
      </c>
      <c r="BC8" s="69">
        <f>IFERROR(VLOOKUP($A8,'Arranjos Consolidados'!$E$2:$BM$302,BC$2,FALSE),"")</f>
        <v>66.803261948507853</v>
      </c>
      <c r="BD8" s="69">
        <f>IFERROR(VLOOKUP($A8,'Arranjos Consolidados'!$E$2:$BM$302,BD$2,FALSE),"")</f>
        <v>22.916875763468049</v>
      </c>
      <c r="BE8" s="69">
        <f>IFERROR(VLOOKUP($A8,'Arranjos Consolidados'!$E$2:$BM$302,BE$2,FALSE),"")</f>
        <v>1.4901660226239131</v>
      </c>
      <c r="BF8" s="69">
        <f>IFERROR(VLOOKUP($A8,'Arranjos Consolidados'!$E$2:$BM$302,BF$2,FALSE),"")</f>
        <v>42.396220162415887</v>
      </c>
      <c r="BG8" s="69">
        <f>IFERROR(VLOOKUP($A8,'Arranjos Consolidados'!$E$2:$BM$302,BG$2,FALSE),"")</f>
        <v>0</v>
      </c>
      <c r="BH8" s="69">
        <f>IFERROR(VLOOKUP($A8,'Arranjos Consolidados'!$E$2:$BM$302,BH$2,FALSE),"")</f>
        <v>266.58238563285795</v>
      </c>
      <c r="BI8" s="69">
        <f>IFERROR(VLOOKUP($A8,'Arranjos Consolidados'!$E$2:$BM$302,BI$2,FALSE),"")</f>
        <v>428.04732373627604</v>
      </c>
      <c r="BJ8" s="73">
        <f>IFERROR(VLOOKUP($A8,'Arranjos Consolidados'!$E$2:$BM$302,BJ$2,FALSE),"")</f>
        <v>0.95062730998178813</v>
      </c>
      <c r="BK8" s="73">
        <f>IFERROR(VLOOKUP($A8,'Arranjos Consolidados'!$E$2:$BM$302,BK$2,FALSE),"")</f>
        <v>0.8721023843778275</v>
      </c>
    </row>
    <row r="9" spans="1:63" ht="16.5" x14ac:dyDescent="0.25">
      <c r="A9" s="49" t="s">
        <v>10195</v>
      </c>
      <c r="B9" s="70">
        <f>'Banco de Dados'!$I$29</f>
        <v>500</v>
      </c>
      <c r="C9" s="50">
        <f>'Banco de Dados'!$I$30/100</f>
        <v>0.56625000000000003</v>
      </c>
      <c r="D9" s="67">
        <f>IFERROR(VLOOKUP($A9,'Arranjos Consolidados'!$E$2:$BM$302,D$2,FALSE),"")</f>
        <v>1248470</v>
      </c>
      <c r="E9" s="71">
        <f>IFERROR(VLOOKUP($A9,'Arranjos Consolidados'!$E$2:$BM$302,E$2,FALSE),"")</f>
        <v>0.89712789275991622</v>
      </c>
      <c r="F9" s="67">
        <f>IFERROR(VLOOKUP($A9,'Arranjos Consolidados'!$E$2:$BM$302,F$2,FALSE),"")</f>
        <v>160</v>
      </c>
      <c r="G9" s="69">
        <f>IFERROR(VLOOKUP($A9,'Arranjos Consolidados'!$E$2:$BM$302,G$2,FALSE),"")</f>
        <v>331.40408922616075</v>
      </c>
      <c r="H9" s="72">
        <f>IFERROR(VLOOKUP($A9,'Arranjos Consolidados'!$E$2:$BM$302,H$2,FALSE),"")</f>
        <v>0.8721023843778275</v>
      </c>
      <c r="I9" s="67">
        <f>IFERROR(VLOOKUP($A9,'Arranjos Consolidados'!$E$2:$BM$302,I$2,FALSE),"")</f>
        <v>35</v>
      </c>
      <c r="J9" s="69">
        <f>IFERROR(VLOOKUP($A9,'Arranjos Consolidados'!$E$2:$BM$302,J$2,FALSE),"")</f>
        <v>695.89091089616034</v>
      </c>
      <c r="K9" s="69">
        <f>IFERROR(VLOOKUP($A9,'Arranjos Consolidados'!$E$2:$BM$302,K$2,FALSE),"")</f>
        <v>69.342545880892118</v>
      </c>
      <c r="L9" s="77">
        <f>IFERROR(VLOOKUP($A9,'Arranjos Consolidados'!$E$2:$BM$302,L$2,FALSE),"")</f>
        <v>443.23193736153604</v>
      </c>
      <c r="M9" s="69">
        <f>IFERROR(VLOOKUP($A9,'Arranjos Consolidados'!$E$2:$BM$302,M$2,FALSE),"")</f>
        <v>82.615995348534824</v>
      </c>
      <c r="N9" s="69">
        <f>IFERROR(VLOOKUP($A9,'Arranjos Consolidados'!$E$2:$BM$302,N$2,FALSE),"")</f>
        <v>171.61552786693488</v>
      </c>
      <c r="O9" s="69">
        <f>IFERROR(VLOOKUP($A9,'Arranjos Consolidados'!$E$2:$BM$302,O$2,FALSE),"")</f>
        <v>189.00041414606639</v>
      </c>
      <c r="P9" s="69">
        <f>IFERROR(VLOOKUP($A9,'Arranjos Consolidados'!$E$2:$BM$302,P$2,FALSE),"")</f>
        <v>35.347747004582502</v>
      </c>
      <c r="Q9" s="69">
        <f>IFERROR(VLOOKUP($A9,'Arranjos Consolidados'!$E$2:$BM$302,Q$2,FALSE),"")</f>
        <v>74.070372788220055</v>
      </c>
      <c r="R9" s="69">
        <f>IFERROR(VLOOKUP($A9,'Arranjos Consolidados'!$E$2:$BM$302,R$2,FALSE),"")</f>
        <v>79.582294353263805</v>
      </c>
      <c r="S9" s="69">
        <f>IFERROR(VLOOKUP($A9,'Arranjos Consolidados'!$E$2:$BM$302,S$2,FALSE),"")</f>
        <v>0</v>
      </c>
      <c r="T9" s="69">
        <f>IFERROR(VLOOKUP($A9,'Arranjos Consolidados'!$E$2:$BM$302,T$2,FALSE),"")</f>
        <v>53824.136252660552</v>
      </c>
      <c r="U9" s="69">
        <f>IFERROR(VLOOKUP($A9,'Arranjos Consolidados'!$E$2:$BM$302,U$2,FALSE),"")</f>
        <v>0</v>
      </c>
      <c r="V9" s="69">
        <f>IFERROR(VLOOKUP($A9,'Arranjos Consolidados'!$E$2:$BM$302,V$2,FALSE),"")</f>
        <v>0</v>
      </c>
      <c r="W9" s="69">
        <f>IFERROR(VLOOKUP($A9,'Arranjos Consolidados'!$E$2:$BM$302,W$2,FALSE),"")</f>
        <v>492.8690273295789</v>
      </c>
      <c r="X9" s="67">
        <f>IFERROR(VLOOKUP($A9,'Arranjos Consolidados'!$E$2:$BM$302,X$2,FALSE),"")</f>
        <v>0</v>
      </c>
      <c r="Y9" s="69">
        <f>IFERROR(VLOOKUP($A9,'Arranjos Consolidados'!$E$2:$BM$302,Y$2,FALSE),"")</f>
        <v>180.35</v>
      </c>
      <c r="Z9" s="67">
        <f>IFERROR(VLOOKUP($A9,'Arranjos Consolidados'!$E$2:$BM$302,Z$2,FALSE),"")</f>
        <v>8.49</v>
      </c>
      <c r="AA9" s="69">
        <f>IFERROR(VLOOKUP($A9,'Arranjos Consolidados'!$E$2:$BM$302,AA$2,FALSE),"")</f>
        <v>304.02902732957887</v>
      </c>
      <c r="AB9" s="69">
        <f>IFERROR(VLOOKUP($A9,'Arranjos Consolidados'!$E$2:$BM$302,AB$2,FALSE),"")</f>
        <v>161.46493810341809</v>
      </c>
      <c r="AC9" s="69">
        <f>IFERROR(VLOOKUP($A9,'Arranjos Consolidados'!$E$2:$BM$302,AC$2,FALSE),"")</f>
        <v>14.018120234230249</v>
      </c>
      <c r="AD9" s="69">
        <f>IFERROR(VLOOKUP($A9,'Arranjos Consolidados'!$E$2:$BM$302,AD$2,FALSE),"")</f>
        <v>0</v>
      </c>
      <c r="AE9" s="69">
        <f>IFERROR(VLOOKUP($A9,'Arranjos Consolidados'!$E$2:$BM$302,AE$2,FALSE),"")</f>
        <v>0</v>
      </c>
      <c r="AF9" s="69">
        <f>IFERROR(VLOOKUP($A9,'Arranjos Consolidados'!$E$2:$BM$302,AF$2,FALSE),"")</f>
        <v>23.267695211659053</v>
      </c>
      <c r="AG9" s="69">
        <f>IFERROR(VLOOKUP($A9,'Arranjos Consolidados'!$E$2:$BM$302,AG$2,FALSE),"")</f>
        <v>101.46076874999999</v>
      </c>
      <c r="AH9" s="69">
        <f>IFERROR(VLOOKUP($A9,'Arranjos Consolidados'!$E$2:$BM$302,AH$2,FALSE),"")</f>
        <v>3.3608888575288267</v>
      </c>
      <c r="AI9" s="69">
        <f>IFERROR(VLOOKUP($A9,'Arranjos Consolidados'!$E$2:$BM$302,AI$2,FALSE),"")</f>
        <v>0</v>
      </c>
      <c r="AJ9" s="69">
        <f>IFERROR(VLOOKUP($A9,'Arranjos Consolidados'!$E$2:$BM$302,AJ$2,FALSE),"")</f>
        <v>0</v>
      </c>
      <c r="AK9" s="69">
        <f>IFERROR(VLOOKUP($A9,'Arranjos Consolidados'!$E$2:$BM$302,AK$2,FALSE),"")</f>
        <v>19.357465049999998</v>
      </c>
      <c r="AL9" s="73">
        <f>IFERROR(VLOOKUP($A9,'Arranjos Consolidados'!$E$2:$BM$302,AL$2,FALSE),"")</f>
        <v>0.53108395445538836</v>
      </c>
      <c r="AM9" s="69">
        <f>IFERROR(VLOOKUP($A9,'Arranjos Consolidados'!$E$2:$BM$302,AM$2,FALSE),"")</f>
        <v>331.40408922616075</v>
      </c>
      <c r="AN9" s="69">
        <f>IFERROR(VLOOKUP($A9,'Arranjos Consolidados'!$E$2:$BM$302,AN$2,FALSE),"")</f>
        <v>37.285815445889298</v>
      </c>
      <c r="AO9" s="69">
        <f>IFERROR(VLOOKUP($A9,'Arranjos Consolidados'!$E$2:$BM$302,AO$2,FALSE),"")</f>
        <v>14.018120234230249</v>
      </c>
      <c r="AP9" s="69">
        <f>IFERROR(VLOOKUP($A9,'Arranjos Consolidados'!$E$2:$BM$302,AP$2,FALSE),"")</f>
        <v>0</v>
      </c>
      <c r="AQ9" s="69">
        <f>IFERROR(VLOOKUP($A9,'Arranjos Consolidados'!$E$2:$BM$302,AQ$2,FALSE),"")</f>
        <v>0</v>
      </c>
      <c r="AR9" s="69">
        <f>IFERROR(VLOOKUP($A9,'Arranjos Consolidados'!$E$2:$BM$302,AR$2,FALSE),"")</f>
        <v>23.267695211659053</v>
      </c>
      <c r="AS9" s="69">
        <f>IFERROR(VLOOKUP($A9,'Arranjos Consolidados'!$E$2:$BM$302,AS$2,FALSE),"")</f>
        <v>229.29657018696867</v>
      </c>
      <c r="AT9" s="69">
        <f>IFERROR(VLOOKUP($A9,'Arranjos Consolidados'!$E$2:$BM$302,AT$2,FALSE),"")</f>
        <v>47.078158967205511</v>
      </c>
      <c r="AU9" s="69">
        <f>IFERROR(VLOOKUP($A9,'Arranjos Consolidados'!$E$2:$BM$302,AU$2,FALSE),"")</f>
        <v>47.078158967205511</v>
      </c>
      <c r="AV9" s="69">
        <f>IFERROR(VLOOKUP($A9,'Arranjos Consolidados'!$E$2:$BM$302,AV$2,FALSE),"")</f>
        <v>0</v>
      </c>
      <c r="AW9" s="69">
        <f>IFERROR(VLOOKUP($A9,'Arranjos Consolidados'!$E$2:$BM$302,AW$2,FALSE),"")</f>
        <v>0</v>
      </c>
      <c r="AX9" s="69">
        <f>IFERROR(VLOOKUP($A9,'Arranjos Consolidados'!$E$2:$BM$302,AX$2,FALSE),"")</f>
        <v>115.41514927125533</v>
      </c>
      <c r="AY9" s="69">
        <f>IFERROR(VLOOKUP($A9,'Arranjos Consolidados'!$E$2:$BM$302,AY$2,FALSE),"")</f>
        <v>77.861174682099445</v>
      </c>
      <c r="AZ9" s="69">
        <f>IFERROR(VLOOKUP($A9,'Arranjos Consolidados'!$E$2:$BM$302,AZ$2,FALSE),"")</f>
        <v>15.647489412148282</v>
      </c>
      <c r="BA9" s="69">
        <f>IFERROR(VLOOKUP($A9,'Arranjos Consolidados'!$E$2:$BM$302,BA$2,FALSE),"")</f>
        <v>21.906485177007593</v>
      </c>
      <c r="BB9" s="69">
        <f>IFERROR(VLOOKUP($A9,'Arranjos Consolidados'!$E$2:$BM$302,BB$2,FALSE),"")</f>
        <v>0</v>
      </c>
      <c r="BC9" s="69">
        <f>IFERROR(VLOOKUP($A9,'Arranjos Consolidados'!$E$2:$BM$302,BC$2,FALSE),"")</f>
        <v>66.803261948507853</v>
      </c>
      <c r="BD9" s="69">
        <f>IFERROR(VLOOKUP($A9,'Arranjos Consolidados'!$E$2:$BM$302,BD$2,FALSE),"")</f>
        <v>22.916875763468049</v>
      </c>
      <c r="BE9" s="69">
        <f>IFERROR(VLOOKUP($A9,'Arranjos Consolidados'!$E$2:$BM$302,BE$2,FALSE),"")</f>
        <v>1.4901660226239131</v>
      </c>
      <c r="BF9" s="69">
        <f>IFERROR(VLOOKUP($A9,'Arranjos Consolidados'!$E$2:$BM$302,BF$2,FALSE),"")</f>
        <v>42.396220162415887</v>
      </c>
      <c r="BG9" s="69">
        <f>IFERROR(VLOOKUP($A9,'Arranjos Consolidados'!$E$2:$BM$302,BG$2,FALSE),"")</f>
        <v>0</v>
      </c>
      <c r="BH9" s="69">
        <f>IFERROR(VLOOKUP($A9,'Arranjos Consolidados'!$E$2:$BM$302,BH$2,FALSE),"")</f>
        <v>266.58238563285795</v>
      </c>
      <c r="BI9" s="69">
        <f>IFERROR(VLOOKUP($A9,'Arranjos Consolidados'!$E$2:$BM$302,BI$2,FALSE),"")</f>
        <v>428.04732373627604</v>
      </c>
      <c r="BJ9" s="73">
        <f>IFERROR(VLOOKUP($A9,'Arranjos Consolidados'!$E$2:$BM$302,BJ$2,FALSE),"")</f>
        <v>0.95062730998178813</v>
      </c>
      <c r="BK9" s="73">
        <f>IFERROR(VLOOKUP($A9,'Arranjos Consolidados'!$E$2:$BM$302,BK$2,FALSE),"")</f>
        <v>0.8721023843778275</v>
      </c>
    </row>
    <row r="10" spans="1:63" ht="16.5" x14ac:dyDescent="0.25">
      <c r="A10" s="49" t="s">
        <v>10198</v>
      </c>
      <c r="B10" s="70">
        <f>'Banco de Dados'!$I$29</f>
        <v>500</v>
      </c>
      <c r="C10" s="50">
        <f>'Banco de Dados'!$I$30/100</f>
        <v>0.56625000000000003</v>
      </c>
      <c r="D10" s="67">
        <f>IFERROR(VLOOKUP($A10,'Arranjos Consolidados'!$E$2:$BM$302,D$2,FALSE),"")</f>
        <v>1134874</v>
      </c>
      <c r="E10" s="71">
        <f>IFERROR(VLOOKUP($A10,'Arranjos Consolidados'!$E$2:$BM$302,E$2,FALSE),"")</f>
        <v>0.89712171535257745</v>
      </c>
      <c r="F10" s="67">
        <f>IFERROR(VLOOKUP($A10,'Arranjos Consolidados'!$E$2:$BM$302,F$2,FALSE),"")</f>
        <v>160</v>
      </c>
      <c r="G10" s="69">
        <f>IFERROR(VLOOKUP($A10,'Arranjos Consolidados'!$E$2:$BM$302,G$2,FALSE),"")</f>
        <v>317.00964921938805</v>
      </c>
      <c r="H10" s="72">
        <f>IFERROR(VLOOKUP($A10,'Arranjos Consolidados'!$E$2:$BM$302,H$2,FALSE),"")</f>
        <v>0.9980007364634137</v>
      </c>
      <c r="I10" s="67">
        <f>IFERROR(VLOOKUP($A10,'Arranjos Consolidados'!$E$2:$BM$302,I$2,FALSE),"")</f>
        <v>35</v>
      </c>
      <c r="J10" s="69">
        <f>IFERROR(VLOOKUP($A10,'Arranjos Consolidados'!$E$2:$BM$302,J$2,FALSE),"")</f>
        <v>788.87909171469016</v>
      </c>
      <c r="K10" s="69">
        <f>IFERROR(VLOOKUP($A10,'Arranjos Consolidados'!$E$2:$BM$302,K$2,FALSE),"")</f>
        <v>86.500805653688204</v>
      </c>
      <c r="L10" s="77">
        <f>IFERROR(VLOOKUP($A10,'Arranjos Consolidados'!$E$2:$BM$302,L$2,FALSE),"")</f>
        <v>443.22855468629086</v>
      </c>
      <c r="M10" s="69">
        <f>IFERROR(VLOOKUP($A10,'Arranjos Consolidados'!$E$2:$BM$302,M$2,FALSE),"")</f>
        <v>82.615364836473816</v>
      </c>
      <c r="N10" s="69">
        <f>IFERROR(VLOOKUP($A10,'Arranjos Consolidados'!$E$2:$BM$302,N$2,FALSE),"")</f>
        <v>171.6142181246783</v>
      </c>
      <c r="O10" s="69">
        <f>IFERROR(VLOOKUP($A10,'Arranjos Consolidados'!$E$2:$BM$302,O$2,FALSE),"")</f>
        <v>188.99897172513866</v>
      </c>
      <c r="P10" s="69">
        <f>IFERROR(VLOOKUP($A10,'Arranjos Consolidados'!$E$2:$BM$302,P$2,FALSE),"")</f>
        <v>35.34747723623169</v>
      </c>
      <c r="Q10" s="69">
        <f>IFERROR(VLOOKUP($A10,'Arranjos Consolidados'!$E$2:$BM$302,Q$2,FALSE),"")</f>
        <v>74.069807494983465</v>
      </c>
      <c r="R10" s="69">
        <f>IFERROR(VLOOKUP($A10,'Arranjos Consolidados'!$E$2:$BM$302,R$2,FALSE),"")</f>
        <v>79.581686993923512</v>
      </c>
      <c r="S10" s="69">
        <f>IFERROR(VLOOKUP($A10,'Arranjos Consolidados'!$E$2:$BM$302,S$2,FALSE),"")</f>
        <v>0</v>
      </c>
      <c r="T10" s="69">
        <f>IFERROR(VLOOKUP($A10,'Arranjos Consolidados'!$E$2:$BM$302,T$2,FALSE),"")</f>
        <v>48926.439721022951</v>
      </c>
      <c r="U10" s="69">
        <f>IFERROR(VLOOKUP($A10,'Arranjos Consolidados'!$E$2:$BM$302,U$2,FALSE),"")</f>
        <v>1224.3214386098959</v>
      </c>
      <c r="V10" s="69">
        <f>IFERROR(VLOOKUP($A10,'Arranjos Consolidados'!$E$2:$BM$302,V$2,FALSE),"")</f>
        <v>0</v>
      </c>
      <c r="W10" s="69">
        <f>IFERROR(VLOOKUP($A10,'Arranjos Consolidados'!$E$2:$BM$302,W$2,FALSE),"")</f>
        <v>481.81136375149686</v>
      </c>
      <c r="X10" s="67">
        <f>IFERROR(VLOOKUP($A10,'Arranjos Consolidados'!$E$2:$BM$302,X$2,FALSE),"")</f>
        <v>0</v>
      </c>
      <c r="Y10" s="69">
        <f>IFERROR(VLOOKUP($A10,'Arranjos Consolidados'!$E$2:$BM$302,Y$2,FALSE),"")</f>
        <v>173.19551961779453</v>
      </c>
      <c r="Z10" s="67">
        <f>IFERROR(VLOOKUP($A10,'Arranjos Consolidados'!$E$2:$BM$302,Z$2,FALSE),"")</f>
        <v>4.4707805142373065</v>
      </c>
      <c r="AA10" s="69">
        <f>IFERROR(VLOOKUP($A10,'Arranjos Consolidados'!$E$2:$BM$302,AA$2,FALSE),"")</f>
        <v>304.14506361946502</v>
      </c>
      <c r="AB10" s="69">
        <f>IFERROR(VLOOKUP($A10,'Arranjos Consolidados'!$E$2:$BM$302,AB$2,FALSE),"")</f>
        <v>164.80171453210878</v>
      </c>
      <c r="AC10" s="69">
        <f>IFERROR(VLOOKUP($A10,'Arranjos Consolidados'!$E$2:$BM$302,AC$2,FALSE),"")</f>
        <v>11.345605773577486</v>
      </c>
      <c r="AD10" s="69">
        <f>IFERROR(VLOOKUP($A10,'Arranjos Consolidados'!$E$2:$BM$302,AD$2,FALSE),"")</f>
        <v>1.5069581247738497</v>
      </c>
      <c r="AE10" s="69">
        <f>IFERROR(VLOOKUP($A10,'Arranjos Consolidados'!$E$2:$BM$302,AE$2,FALSE),"")</f>
        <v>3.092272717425522</v>
      </c>
      <c r="AF10" s="69">
        <f>IFERROR(VLOOKUP($A10,'Arranjos Consolidados'!$E$2:$BM$302,AF$2,FALSE),"")</f>
        <v>23.267872788342167</v>
      </c>
      <c r="AG10" s="69">
        <f>IFERROR(VLOOKUP($A10,'Arranjos Consolidados'!$E$2:$BM$302,AG$2,FALSE),"")</f>
        <v>101.46076874999999</v>
      </c>
      <c r="AH10" s="69">
        <f>IFERROR(VLOOKUP($A10,'Arranjos Consolidados'!$E$2:$BM$302,AH$2,FALSE),"")</f>
        <v>0.67168372249027108</v>
      </c>
      <c r="AI10" s="69">
        <f>IFERROR(VLOOKUP($A10,'Arranjos Consolidados'!$E$2:$BM$302,AI$2,FALSE),"")</f>
        <v>4.0990876054995535</v>
      </c>
      <c r="AJ10" s="69">
        <f>IFERROR(VLOOKUP($A10,'Arranjos Consolidados'!$E$2:$BM$302,AJ$2,FALSE),"")</f>
        <v>0</v>
      </c>
      <c r="AK10" s="69">
        <f>IFERROR(VLOOKUP($A10,'Arranjos Consolidados'!$E$2:$BM$302,AK$2,FALSE),"")</f>
        <v>19.357465049999995</v>
      </c>
      <c r="AL10" s="73">
        <f>IFERROR(VLOOKUP($A10,'Arranjos Consolidados'!$E$2:$BM$302,AL$2,FALSE),"")</f>
        <v>0.5418419575476453</v>
      </c>
      <c r="AM10" s="69">
        <f>IFERROR(VLOOKUP($A10,'Arranjos Consolidados'!$E$2:$BM$302,AM$2,FALSE),"")</f>
        <v>317.00964921938805</v>
      </c>
      <c r="AN10" s="69">
        <f>IFERROR(VLOOKUP($A10,'Arranjos Consolidados'!$E$2:$BM$302,AN$2,FALSE),"")</f>
        <v>36.082357206634306</v>
      </c>
      <c r="AO10" s="69">
        <f>IFERROR(VLOOKUP($A10,'Arranjos Consolidados'!$E$2:$BM$302,AO$2,FALSE),"")</f>
        <v>12.814484418292141</v>
      </c>
      <c r="AP10" s="69">
        <f>IFERROR(VLOOKUP($A10,'Arranjos Consolidados'!$E$2:$BM$302,AP$2,FALSE),"")</f>
        <v>0</v>
      </c>
      <c r="AQ10" s="69">
        <f>IFERROR(VLOOKUP($A10,'Arranjos Consolidados'!$E$2:$BM$302,AQ$2,FALSE),"")</f>
        <v>0</v>
      </c>
      <c r="AR10" s="69">
        <f>IFERROR(VLOOKUP($A10,'Arranjos Consolidados'!$E$2:$BM$302,AR$2,FALSE),"")</f>
        <v>23.267872788342167</v>
      </c>
      <c r="AS10" s="69">
        <f>IFERROR(VLOOKUP($A10,'Arranjos Consolidados'!$E$2:$BM$302,AS$2,FALSE),"")</f>
        <v>251.68549318148359</v>
      </c>
      <c r="AT10" s="69">
        <f>IFERROR(VLOOKUP($A10,'Arranjos Consolidados'!$E$2:$BM$302,AT$2,FALSE),"")</f>
        <v>52.824259138420345</v>
      </c>
      <c r="AU10" s="69">
        <f>IFERROR(VLOOKUP($A10,'Arranjos Consolidados'!$E$2:$BM$302,AU$2,FALSE),"")</f>
        <v>52.824259138420345</v>
      </c>
      <c r="AV10" s="69">
        <f>IFERROR(VLOOKUP($A10,'Arranjos Consolidados'!$E$2:$BM$302,AV$2,FALSE),"")</f>
        <v>0</v>
      </c>
      <c r="AW10" s="69">
        <f>IFERROR(VLOOKUP($A10,'Arranjos Consolidados'!$E$2:$BM$302,AW$2,FALSE),"")</f>
        <v>0</v>
      </c>
      <c r="AX10" s="69">
        <f>IFERROR(VLOOKUP($A10,'Arranjos Consolidados'!$E$2:$BM$302,AX$2,FALSE),"")</f>
        <v>133.08895133385832</v>
      </c>
      <c r="AY10" s="69">
        <f>IFERROR(VLOOKUP($A10,'Arranjos Consolidados'!$E$2:$BM$302,AY$2,FALSE),"")</f>
        <v>77.861174682099403</v>
      </c>
      <c r="AZ10" s="69">
        <f>IFERROR(VLOOKUP($A10,'Arranjos Consolidados'!$E$2:$BM$302,AZ$2,FALSE),"")</f>
        <v>23.011573604899549</v>
      </c>
      <c r="BA10" s="69">
        <f>IFERROR(VLOOKUP($A10,'Arranjos Consolidados'!$E$2:$BM$302,BA$2,FALSE),"")</f>
        <v>32.216203046859363</v>
      </c>
      <c r="BB10" s="69">
        <f>IFERROR(VLOOKUP($A10,'Arranjos Consolidados'!$E$2:$BM$302,BB$2,FALSE),"")</f>
        <v>0</v>
      </c>
      <c r="BC10" s="69">
        <f>IFERROR(VLOOKUP($A10,'Arranjos Consolidados'!$E$2:$BM$302,BC$2,FALSE),"")</f>
        <v>65.772282709204916</v>
      </c>
      <c r="BD10" s="69">
        <f>IFERROR(VLOOKUP($A10,'Arranjos Consolidados'!$E$2:$BM$302,BD$2,FALSE),"")</f>
        <v>22.555128661958246</v>
      </c>
      <c r="BE10" s="69">
        <f>IFERROR(VLOOKUP($A10,'Arranjos Consolidados'!$E$2:$BM$302,BE$2,FALSE),"")</f>
        <v>1.4901660226239124</v>
      </c>
      <c r="BF10" s="69">
        <f>IFERROR(VLOOKUP($A10,'Arranjos Consolidados'!$E$2:$BM$302,BF$2,FALSE),"")</f>
        <v>41.726988024622756</v>
      </c>
      <c r="BG10" s="69">
        <f>IFERROR(VLOOKUP($A10,'Arranjos Consolidados'!$E$2:$BM$302,BG$2,FALSE),"")</f>
        <v>0</v>
      </c>
      <c r="BH10" s="69">
        <f>IFERROR(VLOOKUP($A10,'Arranjos Consolidados'!$E$2:$BM$302,BH$2,FALSE),"")</f>
        <v>287.76785038811789</v>
      </c>
      <c r="BI10" s="69">
        <f>IFERROR(VLOOKUP($A10,'Arranjos Consolidados'!$E$2:$BM$302,BI$2,FALSE),"")</f>
        <v>452.56956492022664</v>
      </c>
      <c r="BJ10" s="73">
        <f>IFERROR(VLOOKUP($A10,'Arranjos Consolidados'!$E$2:$BM$302,BJ$2,FALSE),"")</f>
        <v>1.0304518782408438</v>
      </c>
      <c r="BK10" s="73">
        <f>IFERROR(VLOOKUP($A10,'Arranjos Consolidados'!$E$2:$BM$302,BK$2,FALSE),"")</f>
        <v>0.9980007364634137</v>
      </c>
    </row>
    <row r="11" spans="1:63" ht="16.5" x14ac:dyDescent="0.25">
      <c r="A11" s="49" t="s">
        <v>10201</v>
      </c>
      <c r="B11" s="70">
        <f>'Banco de Dados'!$I$29</f>
        <v>500</v>
      </c>
      <c r="C11" s="50">
        <f>'Banco de Dados'!$I$30/100</f>
        <v>0.56625000000000003</v>
      </c>
      <c r="D11" s="67">
        <f>IFERROR(VLOOKUP($A11,'Arranjos Consolidados'!$E$2:$BM$302,D$2,FALSE),"")</f>
        <v>1134611</v>
      </c>
      <c r="E11" s="71">
        <f>IFERROR(VLOOKUP($A11,'Arranjos Consolidados'!$E$2:$BM$302,E$2,FALSE),"")</f>
        <v>0.89712625302283622</v>
      </c>
      <c r="F11" s="67">
        <f>IFERROR(VLOOKUP($A11,'Arranjos Consolidados'!$E$2:$BM$302,F$2,FALSE),"")</f>
        <v>160</v>
      </c>
      <c r="G11" s="69">
        <f>IFERROR(VLOOKUP($A11,'Arranjos Consolidados'!$E$2:$BM$302,G$2,FALSE),"")</f>
        <v>317.15153789633138</v>
      </c>
      <c r="H11" s="72">
        <f>IFERROR(VLOOKUP($A11,'Arranjos Consolidados'!$E$2:$BM$302,H$2,FALSE),"")</f>
        <v>0.99749708818283611</v>
      </c>
      <c r="I11" s="67">
        <f>IFERROR(VLOOKUP($A11,'Arranjos Consolidados'!$E$2:$BM$302,I$2,FALSE),"")</f>
        <v>35</v>
      </c>
      <c r="J11" s="69">
        <f>IFERROR(VLOOKUP($A11,'Arranjos Consolidados'!$E$2:$BM$302,J$2,FALSE),"")</f>
        <v>788.89262491370573</v>
      </c>
      <c r="K11" s="69">
        <f>IFERROR(VLOOKUP($A11,'Arranjos Consolidados'!$E$2:$BM$302,K$2,FALSE),"")</f>
        <v>86.501124908806958</v>
      </c>
      <c r="L11" s="77">
        <f>IFERROR(VLOOKUP($A11,'Arranjos Consolidados'!$E$2:$BM$302,L$2,FALSE),"")</f>
        <v>443.23193736153593</v>
      </c>
      <c r="M11" s="69">
        <f>IFERROR(VLOOKUP($A11,'Arranjos Consolidados'!$E$2:$BM$302,M$2,FALSE),"")</f>
        <v>82.615995348534796</v>
      </c>
      <c r="N11" s="69">
        <f>IFERROR(VLOOKUP($A11,'Arranjos Consolidados'!$E$2:$BM$302,N$2,FALSE),"")</f>
        <v>171.6155278669348</v>
      </c>
      <c r="O11" s="69">
        <f>IFERROR(VLOOKUP($A11,'Arranjos Consolidados'!$E$2:$BM$302,O$2,FALSE),"")</f>
        <v>189.00041414606625</v>
      </c>
      <c r="P11" s="69">
        <f>IFERROR(VLOOKUP($A11,'Arranjos Consolidados'!$E$2:$BM$302,P$2,FALSE),"")</f>
        <v>35.34774700458248</v>
      </c>
      <c r="Q11" s="69">
        <f>IFERROR(VLOOKUP($A11,'Arranjos Consolidados'!$E$2:$BM$302,Q$2,FALSE),"")</f>
        <v>74.070372788220013</v>
      </c>
      <c r="R11" s="69">
        <f>IFERROR(VLOOKUP($A11,'Arranjos Consolidados'!$E$2:$BM$302,R$2,FALSE),"")</f>
        <v>79.582294353263777</v>
      </c>
      <c r="S11" s="69">
        <f>IFERROR(VLOOKUP($A11,'Arranjos Consolidados'!$E$2:$BM$302,S$2,FALSE),"")</f>
        <v>0</v>
      </c>
      <c r="T11" s="69">
        <f>IFERROR(VLOOKUP($A11,'Arranjos Consolidados'!$E$2:$BM$302,T$2,FALSE),"")</f>
        <v>48915.348736677217</v>
      </c>
      <c r="U11" s="69">
        <f>IFERROR(VLOOKUP($A11,'Arranjos Consolidados'!$E$2:$BM$302,U$2,FALSE),"")</f>
        <v>1227.196878995828</v>
      </c>
      <c r="V11" s="69">
        <f>IFERROR(VLOOKUP($A11,'Arranjos Consolidados'!$E$2:$BM$302,V$2,FALSE),"")</f>
        <v>0</v>
      </c>
      <c r="W11" s="69">
        <f>IFERROR(VLOOKUP($A11,'Arranjos Consolidados'!$E$2:$BM$302,W$2,FALSE),"")</f>
        <v>481.95979232990135</v>
      </c>
      <c r="X11" s="67">
        <f>IFERROR(VLOOKUP($A11,'Arranjos Consolidados'!$E$2:$BM$302,X$2,FALSE),"")</f>
        <v>0</v>
      </c>
      <c r="Y11" s="69">
        <f>IFERROR(VLOOKUP($A11,'Arranjos Consolidados'!$E$2:$BM$302,Y$2,FALSE),"")</f>
        <v>173.34403266427537</v>
      </c>
      <c r="Z11" s="67">
        <f>IFERROR(VLOOKUP($A11,'Arranjos Consolidados'!$E$2:$BM$302,Z$2,FALSE),"")</f>
        <v>4.4704311989620695</v>
      </c>
      <c r="AA11" s="69">
        <f>IFERROR(VLOOKUP($A11,'Arranjos Consolidados'!$E$2:$BM$302,AA$2,FALSE),"")</f>
        <v>304.14532846666395</v>
      </c>
      <c r="AB11" s="69">
        <f>IFERROR(VLOOKUP($A11,'Arranjos Consolidados'!$E$2:$BM$302,AB$2,FALSE),"")</f>
        <v>164.80825443356997</v>
      </c>
      <c r="AC11" s="69">
        <f>IFERROR(VLOOKUP($A11,'Arranjos Consolidados'!$E$2:$BM$302,AC$2,FALSE),"")</f>
        <v>11.33934351303558</v>
      </c>
      <c r="AD11" s="69">
        <f>IFERROR(VLOOKUP($A11,'Arranjos Consolidados'!$E$2:$BM$302,AD$2,FALSE),"")</f>
        <v>1.5069466239104994</v>
      </c>
      <c r="AE11" s="69">
        <f>IFERROR(VLOOKUP($A11,'Arranjos Consolidados'!$E$2:$BM$302,AE$2,FALSE),"")</f>
        <v>3.0922491176947928</v>
      </c>
      <c r="AF11" s="69">
        <f>IFERROR(VLOOKUP($A11,'Arranjos Consolidados'!$E$2:$BM$302,AF$2,FALSE),"")</f>
        <v>23.26769521165906</v>
      </c>
      <c r="AG11" s="69">
        <f>IFERROR(VLOOKUP($A11,'Arranjos Consolidados'!$E$2:$BM$302,AG$2,FALSE),"")</f>
        <v>101.46076874999996</v>
      </c>
      <c r="AH11" s="69">
        <f>IFERROR(VLOOKUP($A11,'Arranjos Consolidados'!$E$2:$BM$302,AH$2,FALSE),"")</f>
        <v>0.66558879700762374</v>
      </c>
      <c r="AI11" s="69">
        <f>IFERROR(VLOOKUP($A11,'Arranjos Consolidados'!$E$2:$BM$302,AI$2,FALSE),"")</f>
        <v>4.1181973702623935</v>
      </c>
      <c r="AJ11" s="69">
        <f>IFERROR(VLOOKUP($A11,'Arranjos Consolidados'!$E$2:$BM$302,AJ$2,FALSE),"")</f>
        <v>0</v>
      </c>
      <c r="AK11" s="69">
        <f>IFERROR(VLOOKUP($A11,'Arranjos Consolidados'!$E$2:$BM$302,AK$2,FALSE),"")</f>
        <v>19.357465050000005</v>
      </c>
      <c r="AL11" s="73">
        <f>IFERROR(VLOOKUP($A11,'Arranjos Consolidados'!$E$2:$BM$302,AL$2,FALSE),"")</f>
        <v>0.54186297770688552</v>
      </c>
      <c r="AM11" s="69">
        <f>IFERROR(VLOOKUP($A11,'Arranjos Consolidados'!$E$2:$BM$302,AM$2,FALSE),"")</f>
        <v>317.15153789633138</v>
      </c>
      <c r="AN11" s="69">
        <f>IFERROR(VLOOKUP($A11,'Arranjos Consolidados'!$E$2:$BM$302,AN$2,FALSE),"")</f>
        <v>36.079355940085541</v>
      </c>
      <c r="AO11" s="69">
        <f>IFERROR(VLOOKUP($A11,'Arranjos Consolidados'!$E$2:$BM$302,AO$2,FALSE),"")</f>
        <v>12.811660728426475</v>
      </c>
      <c r="AP11" s="69">
        <f>IFERROR(VLOOKUP($A11,'Arranjos Consolidados'!$E$2:$BM$302,AP$2,FALSE),"")</f>
        <v>0</v>
      </c>
      <c r="AQ11" s="69">
        <f>IFERROR(VLOOKUP($A11,'Arranjos Consolidados'!$E$2:$BM$302,AQ$2,FALSE),"")</f>
        <v>0</v>
      </c>
      <c r="AR11" s="69">
        <f>IFERROR(VLOOKUP($A11,'Arranjos Consolidados'!$E$2:$BM$302,AR$2,FALSE),"")</f>
        <v>23.26769521165906</v>
      </c>
      <c r="AS11" s="69">
        <f>IFERROR(VLOOKUP($A11,'Arranjos Consolidados'!$E$2:$BM$302,AS$2,FALSE),"")</f>
        <v>251.71626727812722</v>
      </c>
      <c r="AT11" s="69">
        <f>IFERROR(VLOOKUP($A11,'Arranjos Consolidados'!$E$2:$BM$302,AT$2,FALSE),"")</f>
        <v>52.833340475333408</v>
      </c>
      <c r="AU11" s="69">
        <f>IFERROR(VLOOKUP($A11,'Arranjos Consolidados'!$E$2:$BM$302,AU$2,FALSE),"")</f>
        <v>52.833340475333408</v>
      </c>
      <c r="AV11" s="69">
        <f>IFERROR(VLOOKUP($A11,'Arranjos Consolidados'!$E$2:$BM$302,AV$2,FALSE),"")</f>
        <v>0</v>
      </c>
      <c r="AW11" s="69">
        <f>IFERROR(VLOOKUP($A11,'Arranjos Consolidados'!$E$2:$BM$302,AW$2,FALSE),"")</f>
        <v>0</v>
      </c>
      <c r="AX11" s="69">
        <f>IFERROR(VLOOKUP($A11,'Arranjos Consolidados'!$E$2:$BM$302,AX$2,FALSE),"")</f>
        <v>133.08894216093168</v>
      </c>
      <c r="AY11" s="69">
        <f>IFERROR(VLOOKUP($A11,'Arranjos Consolidados'!$E$2:$BM$302,AY$2,FALSE),"")</f>
        <v>77.861174682099431</v>
      </c>
      <c r="AZ11" s="69">
        <f>IFERROR(VLOOKUP($A11,'Arranjos Consolidados'!$E$2:$BM$302,AZ$2,FALSE),"")</f>
        <v>23.01156978284677</v>
      </c>
      <c r="BA11" s="69">
        <f>IFERROR(VLOOKUP($A11,'Arranjos Consolidados'!$E$2:$BM$302,BA$2,FALSE),"")</f>
        <v>32.216197695985478</v>
      </c>
      <c r="BB11" s="69">
        <f>IFERROR(VLOOKUP($A11,'Arranjos Consolidados'!$E$2:$BM$302,BB$2,FALSE),"")</f>
        <v>0</v>
      </c>
      <c r="BC11" s="69">
        <f>IFERROR(VLOOKUP($A11,'Arranjos Consolidados'!$E$2:$BM$302,BC$2,FALSE),"")</f>
        <v>65.793984641862153</v>
      </c>
      <c r="BD11" s="69">
        <f>IFERROR(VLOOKUP($A11,'Arranjos Consolidados'!$E$2:$BM$302,BD$2,FALSE),"")</f>
        <v>22.562743375171312</v>
      </c>
      <c r="BE11" s="69">
        <f>IFERROR(VLOOKUP($A11,'Arranjos Consolidados'!$E$2:$BM$302,BE$2,FALSE),"")</f>
        <v>1.4901660226239124</v>
      </c>
      <c r="BF11" s="69">
        <f>IFERROR(VLOOKUP($A11,'Arranjos Consolidados'!$E$2:$BM$302,BF$2,FALSE),"")</f>
        <v>41.74107524406692</v>
      </c>
      <c r="BG11" s="69">
        <f>IFERROR(VLOOKUP($A11,'Arranjos Consolidados'!$E$2:$BM$302,BG$2,FALSE),"")</f>
        <v>0</v>
      </c>
      <c r="BH11" s="69">
        <f>IFERROR(VLOOKUP($A11,'Arranjos Consolidados'!$E$2:$BM$302,BH$2,FALSE),"")</f>
        <v>287.79562321821277</v>
      </c>
      <c r="BI11" s="69">
        <f>IFERROR(VLOOKUP($A11,'Arranjos Consolidados'!$E$2:$BM$302,BI$2,FALSE),"")</f>
        <v>452.60387765178274</v>
      </c>
      <c r="BJ11" s="73">
        <f>IFERROR(VLOOKUP($A11,'Arranjos Consolidados'!$E$2:$BM$302,BJ$2,FALSE),"")</f>
        <v>1.0305629708516324</v>
      </c>
      <c r="BK11" s="73">
        <f>IFERROR(VLOOKUP($A11,'Arranjos Consolidados'!$E$2:$BM$302,BK$2,FALSE),"")</f>
        <v>0.99749708818283611</v>
      </c>
    </row>
    <row r="12" spans="1:63" ht="16.5" x14ac:dyDescent="0.25">
      <c r="A12" s="49" t="s">
        <v>10193</v>
      </c>
      <c r="B12" s="70">
        <f>'Banco de Dados'!$I$29</f>
        <v>500</v>
      </c>
      <c r="C12" s="50">
        <f>'Banco de Dados'!$I$30/100</f>
        <v>0.56625000000000003</v>
      </c>
      <c r="D12" s="67">
        <f>IFERROR(VLOOKUP($A12,'Arranjos Consolidados'!$E$2:$BM$302,D$2,FALSE),"")</f>
        <v>1248470</v>
      </c>
      <c r="E12" s="71">
        <f>IFERROR(VLOOKUP($A12,'Arranjos Consolidados'!$E$2:$BM$302,E$2,FALSE),"")</f>
        <v>0.89712789275991622</v>
      </c>
      <c r="F12" s="67">
        <f>IFERROR(VLOOKUP($A12,'Arranjos Consolidados'!$E$2:$BM$302,F$2,FALSE),"")</f>
        <v>160</v>
      </c>
      <c r="G12" s="69">
        <f>IFERROR(VLOOKUP($A12,'Arranjos Consolidados'!$E$2:$BM$302,G$2,FALSE),"")</f>
        <v>350.76155427616078</v>
      </c>
      <c r="H12" s="72">
        <f>IFERROR(VLOOKUP($A12,'Arranjos Consolidados'!$E$2:$BM$302,H$2,FALSE),"")</f>
        <v>0.93182215822376546</v>
      </c>
      <c r="I12" s="67">
        <f>IFERROR(VLOOKUP($A12,'Arranjos Consolidados'!$E$2:$BM$302,I$2,FALSE),"")</f>
        <v>35</v>
      </c>
      <c r="J12" s="69">
        <f>IFERROR(VLOOKUP($A12,'Arranjos Consolidados'!$E$2:$BM$302,J$2,FALSE),"")</f>
        <v>592.68567250653189</v>
      </c>
      <c r="K12" s="69">
        <f>IFERROR(VLOOKUP($A12,'Arranjos Consolidados'!$E$2:$BM$302,K$2,FALSE),"")</f>
        <v>85.595480530289223</v>
      </c>
      <c r="L12" s="69">
        <f>IFERROR(VLOOKUP($A12,'Arranjos Consolidados'!$E$2:$BM$302,L$2,FALSE),"")</f>
        <v>443.23193736153604</v>
      </c>
      <c r="M12" s="69">
        <f>IFERROR(VLOOKUP($A12,'Arranjos Consolidados'!$E$2:$BM$302,M$2,FALSE),"")</f>
        <v>82.615995348534824</v>
      </c>
      <c r="N12" s="69">
        <f>IFERROR(VLOOKUP($A12,'Arranjos Consolidados'!$E$2:$BM$302,N$2,FALSE),"")</f>
        <v>171.61552786693488</v>
      </c>
      <c r="O12" s="69">
        <f>IFERROR(VLOOKUP($A12,'Arranjos Consolidados'!$E$2:$BM$302,O$2,FALSE),"")</f>
        <v>189.00041414606639</v>
      </c>
      <c r="P12" s="69">
        <f>IFERROR(VLOOKUP($A12,'Arranjos Consolidados'!$E$2:$BM$302,P$2,FALSE),"")</f>
        <v>35.347747004582502</v>
      </c>
      <c r="Q12" s="69">
        <f>IFERROR(VLOOKUP($A12,'Arranjos Consolidados'!$E$2:$BM$302,Q$2,FALSE),"")</f>
        <v>74.070372788220055</v>
      </c>
      <c r="R12" s="69">
        <f>IFERROR(VLOOKUP($A12,'Arranjos Consolidados'!$E$2:$BM$302,R$2,FALSE),"")</f>
        <v>79.582294353263805</v>
      </c>
      <c r="S12" s="69">
        <f>IFERROR(VLOOKUP($A12,'Arranjos Consolidados'!$E$2:$BM$302,S$2,FALSE),"")</f>
        <v>0</v>
      </c>
      <c r="T12" s="69">
        <f>IFERROR(VLOOKUP($A12,'Arranjos Consolidados'!$E$2:$BM$302,T$2,FALSE),"")</f>
        <v>53824.136252660552</v>
      </c>
      <c r="U12" s="69">
        <f>IFERROR(VLOOKUP($A12,'Arranjos Consolidados'!$E$2:$BM$302,U$2,FALSE),"")</f>
        <v>0</v>
      </c>
      <c r="V12" s="69">
        <f>IFERROR(VLOOKUP($A12,'Arranjos Consolidados'!$E$2:$BM$302,V$2,FALSE),"")</f>
        <v>0</v>
      </c>
      <c r="W12" s="69">
        <f>IFERROR(VLOOKUP($A12,'Arranjos Consolidados'!$E$2:$BM$302,W$2,FALSE),"")</f>
        <v>492.8690273295789</v>
      </c>
      <c r="X12" s="67">
        <f>IFERROR(VLOOKUP($A12,'Arranjos Consolidados'!$E$2:$BM$302,X$2,FALSE),"")</f>
        <v>0</v>
      </c>
      <c r="Y12" s="69">
        <f>IFERROR(VLOOKUP($A12,'Arranjos Consolidados'!$E$2:$BM$302,Y$2,FALSE),"")</f>
        <v>180.35</v>
      </c>
      <c r="Z12" s="67">
        <f>IFERROR(VLOOKUP($A12,'Arranjos Consolidados'!$E$2:$BM$302,Z$2,FALSE),"")</f>
        <v>8.49</v>
      </c>
      <c r="AA12" s="69">
        <f>IFERROR(VLOOKUP($A12,'Arranjos Consolidados'!$E$2:$BM$302,AA$2,FALSE),"")</f>
        <v>304.02902732957887</v>
      </c>
      <c r="AB12" s="69">
        <f>IFERROR(VLOOKUP($A12,'Arranjos Consolidados'!$E$2:$BM$302,AB$2,FALSE),"")</f>
        <v>142.10747305341812</v>
      </c>
      <c r="AC12" s="69">
        <f>IFERROR(VLOOKUP($A12,'Arranjos Consolidados'!$E$2:$BM$302,AC$2,FALSE),"")</f>
        <v>14.018120234230249</v>
      </c>
      <c r="AD12" s="69">
        <f>IFERROR(VLOOKUP($A12,'Arranjos Consolidados'!$E$2:$BM$302,AD$2,FALSE),"")</f>
        <v>0</v>
      </c>
      <c r="AE12" s="69">
        <f>IFERROR(VLOOKUP($A12,'Arranjos Consolidados'!$E$2:$BM$302,AE$2,FALSE),"")</f>
        <v>0</v>
      </c>
      <c r="AF12" s="69">
        <f>IFERROR(VLOOKUP($A12,'Arranjos Consolidados'!$E$2:$BM$302,AF$2,FALSE),"")</f>
        <v>23.267695211659053</v>
      </c>
      <c r="AG12" s="69">
        <f>IFERROR(VLOOKUP($A12,'Arranjos Consolidados'!$E$2:$BM$302,AG$2,FALSE),"")</f>
        <v>101.46076874999999</v>
      </c>
      <c r="AH12" s="69">
        <f>IFERROR(VLOOKUP($A12,'Arranjos Consolidados'!$E$2:$BM$302,AH$2,FALSE),"")</f>
        <v>3.3608888575288267</v>
      </c>
      <c r="AI12" s="69">
        <f>IFERROR(VLOOKUP($A12,'Arranjos Consolidados'!$E$2:$BM$302,AI$2,FALSE),"")</f>
        <v>0</v>
      </c>
      <c r="AJ12" s="69">
        <f>IFERROR(VLOOKUP($A12,'Arranjos Consolidados'!$E$2:$BM$302,AJ$2,FALSE),"")</f>
        <v>0</v>
      </c>
      <c r="AK12" s="69">
        <f>IFERROR(VLOOKUP($A12,'Arranjos Consolidados'!$E$2:$BM$302,AK$2,FALSE),"")</f>
        <v>0</v>
      </c>
      <c r="AL12" s="73">
        <f>IFERROR(VLOOKUP($A12,'Arranjos Consolidados'!$E$2:$BM$302,AL$2,FALSE),"")</f>
        <v>0.46741416206738801</v>
      </c>
      <c r="AM12" s="69">
        <f>IFERROR(VLOOKUP($A12,'Arranjos Consolidados'!$E$2:$BM$302,AM$2,FALSE),"")</f>
        <v>350.76155427616078</v>
      </c>
      <c r="AN12" s="69">
        <f>IFERROR(VLOOKUP($A12,'Arranjos Consolidados'!$E$2:$BM$302,AN$2,FALSE),"")</f>
        <v>37.285815445889298</v>
      </c>
      <c r="AO12" s="69">
        <f>IFERROR(VLOOKUP($A12,'Arranjos Consolidados'!$E$2:$BM$302,AO$2,FALSE),"")</f>
        <v>14.018120234230249</v>
      </c>
      <c r="AP12" s="69">
        <f>IFERROR(VLOOKUP($A12,'Arranjos Consolidados'!$E$2:$BM$302,AP$2,FALSE),"")</f>
        <v>0</v>
      </c>
      <c r="AQ12" s="69">
        <f>IFERROR(VLOOKUP($A12,'Arranjos Consolidados'!$E$2:$BM$302,AQ$2,FALSE),"")</f>
        <v>0</v>
      </c>
      <c r="AR12" s="69">
        <f>IFERROR(VLOOKUP($A12,'Arranjos Consolidados'!$E$2:$BM$302,AR$2,FALSE),"")</f>
        <v>23.267695211659053</v>
      </c>
      <c r="AS12" s="69">
        <f>IFERROR(VLOOKUP($A12,'Arranjos Consolidados'!$E$2:$BM$302,AS$2,FALSE),"")</f>
        <v>286.4831273578061</v>
      </c>
      <c r="AT12" s="69">
        <f>IFERROR(VLOOKUP($A12,'Arranjos Consolidados'!$E$2:$BM$302,AT$2,FALSE),"")</f>
        <v>112.4442775375</v>
      </c>
      <c r="AU12" s="69">
        <f>IFERROR(VLOOKUP($A12,'Arranjos Consolidados'!$E$2:$BM$302,AU$2,FALSE),"")</f>
        <v>112.4442775375</v>
      </c>
      <c r="AV12" s="69">
        <f>IFERROR(VLOOKUP($A12,'Arranjos Consolidados'!$E$2:$BM$302,AV$2,FALSE),"")</f>
        <v>0</v>
      </c>
      <c r="AW12" s="69">
        <f>IFERROR(VLOOKUP($A12,'Arranjos Consolidados'!$E$2:$BM$302,AW$2,FALSE),"")</f>
        <v>0</v>
      </c>
      <c r="AX12" s="69">
        <f>IFERROR(VLOOKUP($A12,'Arranjos Consolidados'!$E$2:$BM$302,AX$2,FALSE),"")</f>
        <v>107.62807610425644</v>
      </c>
      <c r="AY12" s="69">
        <f>IFERROR(VLOOKUP($A12,'Arranjos Consolidados'!$E$2:$BM$302,AY$2,FALSE),"")</f>
        <v>77.861174682099445</v>
      </c>
      <c r="AZ12" s="69">
        <f>IFERROR(VLOOKUP($A12,'Arranjos Consolidados'!$E$2:$BM$302,AZ$2,FALSE),"")</f>
        <v>12.402875592565413</v>
      </c>
      <c r="BA12" s="69">
        <f>IFERROR(VLOOKUP($A12,'Arranjos Consolidados'!$E$2:$BM$302,BA$2,FALSE),"")</f>
        <v>17.364025829591579</v>
      </c>
      <c r="BB12" s="69">
        <f>IFERROR(VLOOKUP($A12,'Arranjos Consolidados'!$E$2:$BM$302,BB$2,FALSE),"")</f>
        <v>0</v>
      </c>
      <c r="BC12" s="69">
        <f>IFERROR(VLOOKUP($A12,'Arranjos Consolidados'!$E$2:$BM$302,BC$2,FALSE),"")</f>
        <v>66.41077371604969</v>
      </c>
      <c r="BD12" s="69">
        <f>IFERROR(VLOOKUP($A12,'Arranjos Consolidados'!$E$2:$BM$302,BD$2,FALSE),"")</f>
        <v>22.779160594184482</v>
      </c>
      <c r="BE12" s="69">
        <f>IFERROR(VLOOKUP($A12,'Arranjos Consolidados'!$E$2:$BM$302,BE$2,FALSE),"")</f>
        <v>1.4901660226239131</v>
      </c>
      <c r="BF12" s="69">
        <f>IFERROR(VLOOKUP($A12,'Arranjos Consolidados'!$E$2:$BM$302,BF$2,FALSE),"")</f>
        <v>42.14144709924129</v>
      </c>
      <c r="BG12" s="69">
        <f>IFERROR(VLOOKUP($A12,'Arranjos Consolidados'!$E$2:$BM$302,BG$2,FALSE),"")</f>
        <v>0</v>
      </c>
      <c r="BH12" s="69">
        <f>IFERROR(VLOOKUP($A12,'Arranjos Consolidados'!$E$2:$BM$302,BH$2,FALSE),"")</f>
        <v>323.76894280369538</v>
      </c>
      <c r="BI12" s="69">
        <f>IFERROR(VLOOKUP($A12,'Arranjos Consolidados'!$E$2:$BM$302,BI$2,FALSE),"")</f>
        <v>465.8764158571135</v>
      </c>
      <c r="BJ12" s="73">
        <f>IFERROR(VLOOKUP($A12,'Arranjos Consolidados'!$E$2:$BM$302,BJ$2,FALSE),"")</f>
        <v>1.0750532322468662</v>
      </c>
      <c r="BK12" s="73">
        <f>IFERROR(VLOOKUP($A12,'Arranjos Consolidados'!$E$2:$BM$302,BK$2,FALSE),"")</f>
        <v>0.93182215822376546</v>
      </c>
    </row>
    <row r="13" spans="1:63" ht="16.5" x14ac:dyDescent="0.25">
      <c r="A13" s="49" t="s">
        <v>10196</v>
      </c>
      <c r="B13" s="70">
        <f>'Banco de Dados'!$I$29</f>
        <v>500</v>
      </c>
      <c r="C13" s="50">
        <f>'Banco de Dados'!$I$30/100</f>
        <v>0.56625000000000003</v>
      </c>
      <c r="D13" s="67">
        <f>IFERROR(VLOOKUP($A13,'Arranjos Consolidados'!$E$2:$BM$302,D$2,FALSE),"")</f>
        <v>1248470</v>
      </c>
      <c r="E13" s="71">
        <f>IFERROR(VLOOKUP($A13,'Arranjos Consolidados'!$E$2:$BM$302,E$2,FALSE),"")</f>
        <v>0.89712789275991622</v>
      </c>
      <c r="F13" s="67">
        <f>IFERROR(VLOOKUP($A13,'Arranjos Consolidados'!$E$2:$BM$302,F$2,FALSE),"")</f>
        <v>160</v>
      </c>
      <c r="G13" s="69">
        <f>IFERROR(VLOOKUP($A13,'Arranjos Consolidados'!$E$2:$BM$302,G$2,FALSE),"")</f>
        <v>350.76155427616078</v>
      </c>
      <c r="H13" s="72">
        <f>IFERROR(VLOOKUP($A13,'Arranjos Consolidados'!$E$2:$BM$302,H$2,FALSE),"")</f>
        <v>0.93182215822376546</v>
      </c>
      <c r="I13" s="67">
        <f>IFERROR(VLOOKUP($A13,'Arranjos Consolidados'!$E$2:$BM$302,I$2,FALSE),"")</f>
        <v>35</v>
      </c>
      <c r="J13" s="69">
        <f>IFERROR(VLOOKUP($A13,'Arranjos Consolidados'!$E$2:$BM$302,J$2,FALSE),"")</f>
        <v>592.68567250653189</v>
      </c>
      <c r="K13" s="69">
        <f>IFERROR(VLOOKUP($A13,'Arranjos Consolidados'!$E$2:$BM$302,K$2,FALSE),"")</f>
        <v>85.595480530289223</v>
      </c>
      <c r="L13" s="69">
        <f>IFERROR(VLOOKUP($A13,'Arranjos Consolidados'!$E$2:$BM$302,L$2,FALSE),"")</f>
        <v>443.23193736153604</v>
      </c>
      <c r="M13" s="69">
        <f>IFERROR(VLOOKUP($A13,'Arranjos Consolidados'!$E$2:$BM$302,M$2,FALSE),"")</f>
        <v>82.615995348534824</v>
      </c>
      <c r="N13" s="69">
        <f>IFERROR(VLOOKUP($A13,'Arranjos Consolidados'!$E$2:$BM$302,N$2,FALSE),"")</f>
        <v>171.61552786693488</v>
      </c>
      <c r="O13" s="69">
        <f>IFERROR(VLOOKUP($A13,'Arranjos Consolidados'!$E$2:$BM$302,O$2,FALSE),"")</f>
        <v>189.00041414606639</v>
      </c>
      <c r="P13" s="69">
        <f>IFERROR(VLOOKUP($A13,'Arranjos Consolidados'!$E$2:$BM$302,P$2,FALSE),"")</f>
        <v>35.347747004582502</v>
      </c>
      <c r="Q13" s="69">
        <f>IFERROR(VLOOKUP($A13,'Arranjos Consolidados'!$E$2:$BM$302,Q$2,FALSE),"")</f>
        <v>74.070372788220055</v>
      </c>
      <c r="R13" s="69">
        <f>IFERROR(VLOOKUP($A13,'Arranjos Consolidados'!$E$2:$BM$302,R$2,FALSE),"")</f>
        <v>79.582294353263805</v>
      </c>
      <c r="S13" s="69">
        <f>IFERROR(VLOOKUP($A13,'Arranjos Consolidados'!$E$2:$BM$302,S$2,FALSE),"")</f>
        <v>0</v>
      </c>
      <c r="T13" s="69">
        <f>IFERROR(VLOOKUP($A13,'Arranjos Consolidados'!$E$2:$BM$302,T$2,FALSE),"")</f>
        <v>53824.136252660552</v>
      </c>
      <c r="U13" s="69">
        <f>IFERROR(VLOOKUP($A13,'Arranjos Consolidados'!$E$2:$BM$302,U$2,FALSE),"")</f>
        <v>0</v>
      </c>
      <c r="V13" s="69">
        <f>IFERROR(VLOOKUP($A13,'Arranjos Consolidados'!$E$2:$BM$302,V$2,FALSE),"")</f>
        <v>0</v>
      </c>
      <c r="W13" s="69">
        <f>IFERROR(VLOOKUP($A13,'Arranjos Consolidados'!$E$2:$BM$302,W$2,FALSE),"")</f>
        <v>492.8690273295789</v>
      </c>
      <c r="X13" s="67">
        <f>IFERROR(VLOOKUP($A13,'Arranjos Consolidados'!$E$2:$BM$302,X$2,FALSE),"")</f>
        <v>0</v>
      </c>
      <c r="Y13" s="69">
        <f>IFERROR(VLOOKUP($A13,'Arranjos Consolidados'!$E$2:$BM$302,Y$2,FALSE),"")</f>
        <v>180.35</v>
      </c>
      <c r="Z13" s="67">
        <f>IFERROR(VLOOKUP($A13,'Arranjos Consolidados'!$E$2:$BM$302,Z$2,FALSE),"")</f>
        <v>8.49</v>
      </c>
      <c r="AA13" s="69">
        <f>IFERROR(VLOOKUP($A13,'Arranjos Consolidados'!$E$2:$BM$302,AA$2,FALSE),"")</f>
        <v>304.02902732957887</v>
      </c>
      <c r="AB13" s="69">
        <f>IFERROR(VLOOKUP($A13,'Arranjos Consolidados'!$E$2:$BM$302,AB$2,FALSE),"")</f>
        <v>142.10747305341812</v>
      </c>
      <c r="AC13" s="69">
        <f>IFERROR(VLOOKUP($A13,'Arranjos Consolidados'!$E$2:$BM$302,AC$2,FALSE),"")</f>
        <v>14.018120234230249</v>
      </c>
      <c r="AD13" s="69">
        <f>IFERROR(VLOOKUP($A13,'Arranjos Consolidados'!$E$2:$BM$302,AD$2,FALSE),"")</f>
        <v>0</v>
      </c>
      <c r="AE13" s="69">
        <f>IFERROR(VLOOKUP($A13,'Arranjos Consolidados'!$E$2:$BM$302,AE$2,FALSE),"")</f>
        <v>0</v>
      </c>
      <c r="AF13" s="69">
        <f>IFERROR(VLOOKUP($A13,'Arranjos Consolidados'!$E$2:$BM$302,AF$2,FALSE),"")</f>
        <v>23.267695211659053</v>
      </c>
      <c r="AG13" s="69">
        <f>IFERROR(VLOOKUP($A13,'Arranjos Consolidados'!$E$2:$BM$302,AG$2,FALSE),"")</f>
        <v>101.46076874999999</v>
      </c>
      <c r="AH13" s="69">
        <f>IFERROR(VLOOKUP($A13,'Arranjos Consolidados'!$E$2:$BM$302,AH$2,FALSE),"")</f>
        <v>3.3608888575288267</v>
      </c>
      <c r="AI13" s="69">
        <f>IFERROR(VLOOKUP($A13,'Arranjos Consolidados'!$E$2:$BM$302,AI$2,FALSE),"")</f>
        <v>0</v>
      </c>
      <c r="AJ13" s="69">
        <f>IFERROR(VLOOKUP($A13,'Arranjos Consolidados'!$E$2:$BM$302,AJ$2,FALSE),"")</f>
        <v>0</v>
      </c>
      <c r="AK13" s="69">
        <f>IFERROR(VLOOKUP($A13,'Arranjos Consolidados'!$E$2:$BM$302,AK$2,FALSE),"")</f>
        <v>0</v>
      </c>
      <c r="AL13" s="73">
        <f>IFERROR(VLOOKUP($A13,'Arranjos Consolidados'!$E$2:$BM$302,AL$2,FALSE),"")</f>
        <v>0.46741416206738801</v>
      </c>
      <c r="AM13" s="69">
        <f>IFERROR(VLOOKUP($A13,'Arranjos Consolidados'!$E$2:$BM$302,AM$2,FALSE),"")</f>
        <v>350.76155427616078</v>
      </c>
      <c r="AN13" s="69">
        <f>IFERROR(VLOOKUP($A13,'Arranjos Consolidados'!$E$2:$BM$302,AN$2,FALSE),"")</f>
        <v>37.285815445889298</v>
      </c>
      <c r="AO13" s="69">
        <f>IFERROR(VLOOKUP($A13,'Arranjos Consolidados'!$E$2:$BM$302,AO$2,FALSE),"")</f>
        <v>14.018120234230249</v>
      </c>
      <c r="AP13" s="69">
        <f>IFERROR(VLOOKUP($A13,'Arranjos Consolidados'!$E$2:$BM$302,AP$2,FALSE),"")</f>
        <v>0</v>
      </c>
      <c r="AQ13" s="69">
        <f>IFERROR(VLOOKUP($A13,'Arranjos Consolidados'!$E$2:$BM$302,AQ$2,FALSE),"")</f>
        <v>0</v>
      </c>
      <c r="AR13" s="69">
        <f>IFERROR(VLOOKUP($A13,'Arranjos Consolidados'!$E$2:$BM$302,AR$2,FALSE),"")</f>
        <v>23.267695211659053</v>
      </c>
      <c r="AS13" s="69">
        <f>IFERROR(VLOOKUP($A13,'Arranjos Consolidados'!$E$2:$BM$302,AS$2,FALSE),"")</f>
        <v>286.4831273578061</v>
      </c>
      <c r="AT13" s="69">
        <f>IFERROR(VLOOKUP($A13,'Arranjos Consolidados'!$E$2:$BM$302,AT$2,FALSE),"")</f>
        <v>112.4442775375</v>
      </c>
      <c r="AU13" s="69">
        <f>IFERROR(VLOOKUP($A13,'Arranjos Consolidados'!$E$2:$BM$302,AU$2,FALSE),"")</f>
        <v>112.4442775375</v>
      </c>
      <c r="AV13" s="69">
        <f>IFERROR(VLOOKUP($A13,'Arranjos Consolidados'!$E$2:$BM$302,AV$2,FALSE),"")</f>
        <v>0</v>
      </c>
      <c r="AW13" s="69">
        <f>IFERROR(VLOOKUP($A13,'Arranjos Consolidados'!$E$2:$BM$302,AW$2,FALSE),"")</f>
        <v>0</v>
      </c>
      <c r="AX13" s="69">
        <f>IFERROR(VLOOKUP($A13,'Arranjos Consolidados'!$E$2:$BM$302,AX$2,FALSE),"")</f>
        <v>107.62807610425644</v>
      </c>
      <c r="AY13" s="69">
        <f>IFERROR(VLOOKUP($A13,'Arranjos Consolidados'!$E$2:$BM$302,AY$2,FALSE),"")</f>
        <v>77.861174682099445</v>
      </c>
      <c r="AZ13" s="69">
        <f>IFERROR(VLOOKUP($A13,'Arranjos Consolidados'!$E$2:$BM$302,AZ$2,FALSE),"")</f>
        <v>12.402875592565413</v>
      </c>
      <c r="BA13" s="69">
        <f>IFERROR(VLOOKUP($A13,'Arranjos Consolidados'!$E$2:$BM$302,BA$2,FALSE),"")</f>
        <v>17.364025829591579</v>
      </c>
      <c r="BB13" s="69">
        <f>IFERROR(VLOOKUP($A13,'Arranjos Consolidados'!$E$2:$BM$302,BB$2,FALSE),"")</f>
        <v>0</v>
      </c>
      <c r="BC13" s="69">
        <f>IFERROR(VLOOKUP($A13,'Arranjos Consolidados'!$E$2:$BM$302,BC$2,FALSE),"")</f>
        <v>66.41077371604969</v>
      </c>
      <c r="BD13" s="69">
        <f>IFERROR(VLOOKUP($A13,'Arranjos Consolidados'!$E$2:$BM$302,BD$2,FALSE),"")</f>
        <v>22.779160594184482</v>
      </c>
      <c r="BE13" s="69">
        <f>IFERROR(VLOOKUP($A13,'Arranjos Consolidados'!$E$2:$BM$302,BE$2,FALSE),"")</f>
        <v>1.4901660226239131</v>
      </c>
      <c r="BF13" s="69">
        <f>IFERROR(VLOOKUP($A13,'Arranjos Consolidados'!$E$2:$BM$302,BF$2,FALSE),"")</f>
        <v>42.14144709924129</v>
      </c>
      <c r="BG13" s="69">
        <f>IFERROR(VLOOKUP($A13,'Arranjos Consolidados'!$E$2:$BM$302,BG$2,FALSE),"")</f>
        <v>0</v>
      </c>
      <c r="BH13" s="69">
        <f>IFERROR(VLOOKUP($A13,'Arranjos Consolidados'!$E$2:$BM$302,BH$2,FALSE),"")</f>
        <v>323.76894280369538</v>
      </c>
      <c r="BI13" s="69">
        <f>IFERROR(VLOOKUP($A13,'Arranjos Consolidados'!$E$2:$BM$302,BI$2,FALSE),"")</f>
        <v>465.8764158571135</v>
      </c>
      <c r="BJ13" s="73">
        <f>IFERROR(VLOOKUP($A13,'Arranjos Consolidados'!$E$2:$BM$302,BJ$2,FALSE),"")</f>
        <v>1.0750532322468662</v>
      </c>
      <c r="BK13" s="73">
        <f>IFERROR(VLOOKUP($A13,'Arranjos Consolidados'!$E$2:$BM$302,BK$2,FALSE),"")</f>
        <v>0.93182215822376546</v>
      </c>
    </row>
    <row r="14" spans="1:63" ht="16.5" x14ac:dyDescent="0.25">
      <c r="A14" s="49" t="s">
        <v>10199</v>
      </c>
      <c r="B14" s="70">
        <f>'Banco de Dados'!$I$29</f>
        <v>500</v>
      </c>
      <c r="C14" s="50">
        <f>'Banco de Dados'!$I$30/100</f>
        <v>0.56625000000000003</v>
      </c>
      <c r="D14" s="67">
        <f>IFERROR(VLOOKUP($A14,'Arranjos Consolidados'!$E$2:$BM$302,D$2,FALSE),"")</f>
        <v>1134874</v>
      </c>
      <c r="E14" s="71">
        <f>IFERROR(VLOOKUP($A14,'Arranjos Consolidados'!$E$2:$BM$302,E$2,FALSE),"")</f>
        <v>0.89712171535257745</v>
      </c>
      <c r="F14" s="67">
        <f>IFERROR(VLOOKUP($A14,'Arranjos Consolidados'!$E$2:$BM$302,F$2,FALSE),"")</f>
        <v>160</v>
      </c>
      <c r="G14" s="69">
        <f>IFERROR(VLOOKUP($A14,'Arranjos Consolidados'!$E$2:$BM$302,G$2,FALSE),"")</f>
        <v>339.92453216421757</v>
      </c>
      <c r="H14" s="72">
        <f>IFERROR(VLOOKUP($A14,'Arranjos Consolidados'!$E$2:$BM$302,H$2,FALSE),"")</f>
        <v>1.0022884570555042</v>
      </c>
      <c r="I14" s="67">
        <f>IFERROR(VLOOKUP($A14,'Arranjos Consolidados'!$E$2:$BM$302,I$2,FALSE),"")</f>
        <v>35</v>
      </c>
      <c r="J14" s="69">
        <f>IFERROR(VLOOKUP($A14,'Arranjos Consolidados'!$E$2:$BM$302,J$2,FALSE),"")</f>
        <v>653.75646596049296</v>
      </c>
      <c r="K14" s="69">
        <f>IFERROR(VLOOKUP($A14,'Arranjos Consolidados'!$E$2:$BM$302,K$2,FALSE),"")</f>
        <v>99.319798500285827</v>
      </c>
      <c r="L14" s="69">
        <f>IFERROR(VLOOKUP($A14,'Arranjos Consolidados'!$E$2:$BM$302,L$2,FALSE),"")</f>
        <v>443.22855468629086</v>
      </c>
      <c r="M14" s="69">
        <f>IFERROR(VLOOKUP($A14,'Arranjos Consolidados'!$E$2:$BM$302,M$2,FALSE),"")</f>
        <v>82.615364836473816</v>
      </c>
      <c r="N14" s="69">
        <f>IFERROR(VLOOKUP($A14,'Arranjos Consolidados'!$E$2:$BM$302,N$2,FALSE),"")</f>
        <v>171.6142181246783</v>
      </c>
      <c r="O14" s="69">
        <f>IFERROR(VLOOKUP($A14,'Arranjos Consolidados'!$E$2:$BM$302,O$2,FALSE),"")</f>
        <v>188.99897172513866</v>
      </c>
      <c r="P14" s="69">
        <f>IFERROR(VLOOKUP($A14,'Arranjos Consolidados'!$E$2:$BM$302,P$2,FALSE),"")</f>
        <v>35.34747723623169</v>
      </c>
      <c r="Q14" s="69">
        <f>IFERROR(VLOOKUP($A14,'Arranjos Consolidados'!$E$2:$BM$302,Q$2,FALSE),"")</f>
        <v>74.069807494983465</v>
      </c>
      <c r="R14" s="69">
        <f>IFERROR(VLOOKUP($A14,'Arranjos Consolidados'!$E$2:$BM$302,R$2,FALSE),"")</f>
        <v>79.581686993923512</v>
      </c>
      <c r="S14" s="69">
        <f>IFERROR(VLOOKUP($A14,'Arranjos Consolidados'!$E$2:$BM$302,S$2,FALSE),"")</f>
        <v>0</v>
      </c>
      <c r="T14" s="69">
        <f>IFERROR(VLOOKUP($A14,'Arranjos Consolidados'!$E$2:$BM$302,T$2,FALSE),"")</f>
        <v>53823.725475462532</v>
      </c>
      <c r="U14" s="69">
        <f>IFERROR(VLOOKUP($A14,'Arranjos Consolidados'!$E$2:$BM$302,U$2,FALSE),"")</f>
        <v>0</v>
      </c>
      <c r="V14" s="69">
        <f>IFERROR(VLOOKUP($A14,'Arranjos Consolidados'!$E$2:$BM$302,V$2,FALSE),"")</f>
        <v>0</v>
      </c>
      <c r="W14" s="69">
        <f>IFERROR(VLOOKUP($A14,'Arranjos Consolidados'!$E$2:$BM$302,W$2,FALSE),"")</f>
        <v>481.81136375149686</v>
      </c>
      <c r="X14" s="67">
        <f>IFERROR(VLOOKUP($A14,'Arranjos Consolidados'!$E$2:$BM$302,X$2,FALSE),"")</f>
        <v>0</v>
      </c>
      <c r="Y14" s="69">
        <f>IFERROR(VLOOKUP($A14,'Arranjos Consolidados'!$E$2:$BM$302,Y$2,FALSE),"")</f>
        <v>173.19551961779453</v>
      </c>
      <c r="Z14" s="67">
        <f>IFERROR(VLOOKUP($A14,'Arranjos Consolidados'!$E$2:$BM$302,Z$2,FALSE),"")</f>
        <v>4.4707805142373065</v>
      </c>
      <c r="AA14" s="69">
        <f>IFERROR(VLOOKUP($A14,'Arranjos Consolidados'!$E$2:$BM$302,AA$2,FALSE),"")</f>
        <v>304.14506361946502</v>
      </c>
      <c r="AB14" s="69">
        <f>IFERROR(VLOOKUP($A14,'Arranjos Consolidados'!$E$2:$BM$302,AB$2,FALSE),"")</f>
        <v>141.88683158727929</v>
      </c>
      <c r="AC14" s="69">
        <f>IFERROR(VLOOKUP($A14,'Arranjos Consolidados'!$E$2:$BM$302,AC$2,FALSE),"")</f>
        <v>14.121358748279649</v>
      </c>
      <c r="AD14" s="69">
        <f>IFERROR(VLOOKUP($A14,'Arranjos Consolidados'!$E$2:$BM$302,AD$2,FALSE),"")</f>
        <v>0</v>
      </c>
      <c r="AE14" s="69">
        <f>IFERROR(VLOOKUP($A14,'Arranjos Consolidados'!$E$2:$BM$302,AE$2,FALSE),"")</f>
        <v>0</v>
      </c>
      <c r="AF14" s="69">
        <f>IFERROR(VLOOKUP($A14,'Arranjos Consolidados'!$E$2:$BM$302,AF$2,FALSE),"")</f>
        <v>25.633020366509427</v>
      </c>
      <c r="AG14" s="69">
        <f>IFERROR(VLOOKUP($A14,'Arranjos Consolidados'!$E$2:$BM$302,AG$2,FALSE),"")</f>
        <v>101.46076874999999</v>
      </c>
      <c r="AH14" s="69">
        <f>IFERROR(VLOOKUP($A14,'Arranjos Consolidados'!$E$2:$BM$302,AH$2,FALSE),"")</f>
        <v>0.67168372249027108</v>
      </c>
      <c r="AI14" s="69">
        <f>IFERROR(VLOOKUP($A14,'Arranjos Consolidados'!$E$2:$BM$302,AI$2,FALSE),"")</f>
        <v>0</v>
      </c>
      <c r="AJ14" s="69">
        <f>IFERROR(VLOOKUP($A14,'Arranjos Consolidados'!$E$2:$BM$302,AJ$2,FALSE),"")</f>
        <v>0</v>
      </c>
      <c r="AK14" s="69">
        <f>IFERROR(VLOOKUP($A14,'Arranjos Consolidados'!$E$2:$BM$302,AK$2,FALSE),"")</f>
        <v>0</v>
      </c>
      <c r="AL14" s="73">
        <f>IFERROR(VLOOKUP($A14,'Arranjos Consolidados'!$E$2:$BM$302,AL$2,FALSE),"")</f>
        <v>0.46651044528300789</v>
      </c>
      <c r="AM14" s="69">
        <f>IFERROR(VLOOKUP($A14,'Arranjos Consolidados'!$E$2:$BM$302,AM$2,FALSE),"")</f>
        <v>339.92453216421757</v>
      </c>
      <c r="AN14" s="69">
        <f>IFERROR(VLOOKUP($A14,'Arranjos Consolidados'!$E$2:$BM$302,AN$2,FALSE),"")</f>
        <v>39.754379114789074</v>
      </c>
      <c r="AO14" s="69">
        <f>IFERROR(VLOOKUP($A14,'Arranjos Consolidados'!$E$2:$BM$302,AO$2,FALSE),"")</f>
        <v>14.121358748279649</v>
      </c>
      <c r="AP14" s="69">
        <f>IFERROR(VLOOKUP($A14,'Arranjos Consolidados'!$E$2:$BM$302,AP$2,FALSE),"")</f>
        <v>0</v>
      </c>
      <c r="AQ14" s="69">
        <f>IFERROR(VLOOKUP($A14,'Arranjos Consolidados'!$E$2:$BM$302,AQ$2,FALSE),"")</f>
        <v>0</v>
      </c>
      <c r="AR14" s="69">
        <f>IFERROR(VLOOKUP($A14,'Arranjos Consolidados'!$E$2:$BM$302,AR$2,FALSE),"")</f>
        <v>25.633020366509427</v>
      </c>
      <c r="AS14" s="69">
        <f>IFERROR(VLOOKUP($A14,'Arranjos Consolidados'!$E$2:$BM$302,AS$2,FALSE),"")</f>
        <v>298.19072697302374</v>
      </c>
      <c r="AT14" s="69">
        <f>IFERROR(VLOOKUP($A14,'Arranjos Consolidados'!$E$2:$BM$302,AT$2,FALSE),"")</f>
        <v>109.9812646684541</v>
      </c>
      <c r="AU14" s="69">
        <f>IFERROR(VLOOKUP($A14,'Arranjos Consolidados'!$E$2:$BM$302,AU$2,FALSE),"")</f>
        <v>109.9812646684541</v>
      </c>
      <c r="AV14" s="69">
        <f>IFERROR(VLOOKUP($A14,'Arranjos Consolidados'!$E$2:$BM$302,AV$2,FALSE),"")</f>
        <v>0</v>
      </c>
      <c r="AW14" s="69">
        <f>IFERROR(VLOOKUP($A14,'Arranjos Consolidados'!$E$2:$BM$302,AW$2,FALSE),"")</f>
        <v>0</v>
      </c>
      <c r="AX14" s="69">
        <f>IFERROR(VLOOKUP($A14,'Arranjos Consolidados'!$E$2:$BM$302,AX$2,FALSE),"")</f>
        <v>123.72617597121486</v>
      </c>
      <c r="AY14" s="69">
        <f>IFERROR(VLOOKUP($A14,'Arranjos Consolidados'!$E$2:$BM$302,AY$2,FALSE),"")</f>
        <v>77.861174682099403</v>
      </c>
      <c r="AZ14" s="69">
        <f>IFERROR(VLOOKUP($A14,'Arranjos Consolidados'!$E$2:$BM$302,AZ$2,FALSE),"")</f>
        <v>19.1104172037981</v>
      </c>
      <c r="BA14" s="69">
        <f>IFERROR(VLOOKUP($A14,'Arranjos Consolidados'!$E$2:$BM$302,BA$2,FALSE),"")</f>
        <v>26.75458408531734</v>
      </c>
      <c r="BB14" s="69">
        <f>IFERROR(VLOOKUP($A14,'Arranjos Consolidados'!$E$2:$BM$302,BB$2,FALSE),"")</f>
        <v>0</v>
      </c>
      <c r="BC14" s="69">
        <f>IFERROR(VLOOKUP($A14,'Arranjos Consolidados'!$E$2:$BM$302,BC$2,FALSE),"")</f>
        <v>64.483286333354783</v>
      </c>
      <c r="BD14" s="69">
        <f>IFERROR(VLOOKUP($A14,'Arranjos Consolidados'!$E$2:$BM$302,BD$2,FALSE),"")</f>
        <v>22.102849231835393</v>
      </c>
      <c r="BE14" s="69">
        <f>IFERROR(VLOOKUP($A14,'Arranjos Consolidados'!$E$2:$BM$302,BE$2,FALSE),"")</f>
        <v>1.4901660226239124</v>
      </c>
      <c r="BF14" s="69">
        <f>IFERROR(VLOOKUP($A14,'Arranjos Consolidados'!$E$2:$BM$302,BF$2,FALSE),"")</f>
        <v>40.890271078895474</v>
      </c>
      <c r="BG14" s="69">
        <f>IFERROR(VLOOKUP($A14,'Arranjos Consolidados'!$E$2:$BM$302,BG$2,FALSE),"")</f>
        <v>0</v>
      </c>
      <c r="BH14" s="69">
        <f>IFERROR(VLOOKUP($A14,'Arranjos Consolidados'!$E$2:$BM$302,BH$2,FALSE),"")</f>
        <v>337.94510608781275</v>
      </c>
      <c r="BI14" s="69">
        <f>IFERROR(VLOOKUP($A14,'Arranjos Consolidados'!$E$2:$BM$302,BI$2,FALSE),"")</f>
        <v>479.83193767509209</v>
      </c>
      <c r="BJ14" s="73">
        <f>IFERROR(VLOOKUP($A14,'Arranjos Consolidados'!$E$2:$BM$302,BJ$2,FALSE),"")</f>
        <v>1.1201069979567446</v>
      </c>
      <c r="BK14" s="73">
        <f>IFERROR(VLOOKUP($A14,'Arranjos Consolidados'!$E$2:$BM$302,BK$2,FALSE),"")</f>
        <v>1.0022884570555042</v>
      </c>
    </row>
    <row r="15" spans="1:63" ht="16.5" x14ac:dyDescent="0.25">
      <c r="A15" s="49" t="s">
        <v>10200</v>
      </c>
      <c r="B15" s="70">
        <f>'Banco de Dados'!$I$29</f>
        <v>500</v>
      </c>
      <c r="C15" s="50">
        <f>'Banco de Dados'!$I$30/100</f>
        <v>0.56625000000000003</v>
      </c>
      <c r="D15" s="67">
        <f>IFERROR(VLOOKUP($A15,'Arranjos Consolidados'!$E$2:$BM$302,D$2,FALSE),"")</f>
        <v>1134611</v>
      </c>
      <c r="E15" s="71">
        <f>IFERROR(VLOOKUP($A15,'Arranjos Consolidados'!$E$2:$BM$302,E$2,FALSE),"")</f>
        <v>0.89712625302283622</v>
      </c>
      <c r="F15" s="67">
        <f>IFERROR(VLOOKUP($A15,'Arranjos Consolidados'!$E$2:$BM$302,F$2,FALSE),"")</f>
        <v>160</v>
      </c>
      <c r="G15" s="69">
        <f>IFERROR(VLOOKUP($A15,'Arranjos Consolidados'!$E$2:$BM$302,G$2,FALSE),"")</f>
        <v>340.07346091693529</v>
      </c>
      <c r="H15" s="72">
        <f>IFERROR(VLOOKUP($A15,'Arranjos Consolidados'!$E$2:$BM$302,H$2,FALSE),"")</f>
        <v>1.0018681252770214</v>
      </c>
      <c r="I15" s="67">
        <f>IFERROR(VLOOKUP($A15,'Arranjos Consolidados'!$E$2:$BM$302,I$2,FALSE),"")</f>
        <v>35</v>
      </c>
      <c r="J15" s="69">
        <f>IFERROR(VLOOKUP($A15,'Arranjos Consolidados'!$E$2:$BM$302,J$2,FALSE),"")</f>
        <v>653.7662851697155</v>
      </c>
      <c r="K15" s="69">
        <f>IFERROR(VLOOKUP($A15,'Arranjos Consolidados'!$E$2:$BM$302,K$2,FALSE),"")</f>
        <v>99.31919489155564</v>
      </c>
      <c r="L15" s="69">
        <f>IFERROR(VLOOKUP($A15,'Arranjos Consolidados'!$E$2:$BM$302,L$2,FALSE),"")</f>
        <v>443.23193736153593</v>
      </c>
      <c r="M15" s="69">
        <f>IFERROR(VLOOKUP($A15,'Arranjos Consolidados'!$E$2:$BM$302,M$2,FALSE),"")</f>
        <v>82.615995348534796</v>
      </c>
      <c r="N15" s="69">
        <f>IFERROR(VLOOKUP($A15,'Arranjos Consolidados'!$E$2:$BM$302,N$2,FALSE),"")</f>
        <v>171.6155278669348</v>
      </c>
      <c r="O15" s="69">
        <f>IFERROR(VLOOKUP($A15,'Arranjos Consolidados'!$E$2:$BM$302,O$2,FALSE),"")</f>
        <v>189.00041414606625</v>
      </c>
      <c r="P15" s="69">
        <f>IFERROR(VLOOKUP($A15,'Arranjos Consolidados'!$E$2:$BM$302,P$2,FALSE),"")</f>
        <v>35.34774700458248</v>
      </c>
      <c r="Q15" s="69">
        <f>IFERROR(VLOOKUP($A15,'Arranjos Consolidados'!$E$2:$BM$302,Q$2,FALSE),"")</f>
        <v>74.070372788220013</v>
      </c>
      <c r="R15" s="69">
        <f>IFERROR(VLOOKUP($A15,'Arranjos Consolidados'!$E$2:$BM$302,R$2,FALSE),"")</f>
        <v>79.582294353263777</v>
      </c>
      <c r="S15" s="69">
        <f>IFERROR(VLOOKUP($A15,'Arranjos Consolidados'!$E$2:$BM$302,S$2,FALSE),"")</f>
        <v>0</v>
      </c>
      <c r="T15" s="69">
        <f>IFERROR(VLOOKUP($A15,'Arranjos Consolidados'!$E$2:$BM$302,T$2,FALSE),"")</f>
        <v>53824.13625266053</v>
      </c>
      <c r="U15" s="69">
        <f>IFERROR(VLOOKUP($A15,'Arranjos Consolidados'!$E$2:$BM$302,U$2,FALSE),"")</f>
        <v>0</v>
      </c>
      <c r="V15" s="69">
        <f>IFERROR(VLOOKUP($A15,'Arranjos Consolidados'!$E$2:$BM$302,V$2,FALSE),"")</f>
        <v>0</v>
      </c>
      <c r="W15" s="69">
        <f>IFERROR(VLOOKUP($A15,'Arranjos Consolidados'!$E$2:$BM$302,W$2,FALSE),"")</f>
        <v>481.95979232990135</v>
      </c>
      <c r="X15" s="67">
        <f>IFERROR(VLOOKUP($A15,'Arranjos Consolidados'!$E$2:$BM$302,X$2,FALSE),"")</f>
        <v>0</v>
      </c>
      <c r="Y15" s="69">
        <f>IFERROR(VLOOKUP($A15,'Arranjos Consolidados'!$E$2:$BM$302,Y$2,FALSE),"")</f>
        <v>173.34403266427537</v>
      </c>
      <c r="Z15" s="67">
        <f>IFERROR(VLOOKUP($A15,'Arranjos Consolidados'!$E$2:$BM$302,Z$2,FALSE),"")</f>
        <v>4.4704311989620695</v>
      </c>
      <c r="AA15" s="69">
        <f>IFERROR(VLOOKUP($A15,'Arranjos Consolidados'!$E$2:$BM$302,AA$2,FALSE),"")</f>
        <v>304.14532846666395</v>
      </c>
      <c r="AB15" s="69">
        <f>IFERROR(VLOOKUP($A15,'Arranjos Consolidados'!$E$2:$BM$302,AB$2,FALSE),"")</f>
        <v>141.88633141296609</v>
      </c>
      <c r="AC15" s="69">
        <f>IFERROR(VLOOKUP($A15,'Arranjos Consolidados'!$E$2:$BM$302,AC$2,FALSE),"")</f>
        <v>14.121594385176474</v>
      </c>
      <c r="AD15" s="69">
        <f>IFERROR(VLOOKUP($A15,'Arranjos Consolidados'!$E$2:$BM$302,AD$2,FALSE),"")</f>
        <v>0</v>
      </c>
      <c r="AE15" s="69">
        <f>IFERROR(VLOOKUP($A15,'Arranjos Consolidados'!$E$2:$BM$302,AE$2,FALSE),"")</f>
        <v>0</v>
      </c>
      <c r="AF15" s="69">
        <f>IFERROR(VLOOKUP($A15,'Arranjos Consolidados'!$E$2:$BM$302,AF$2,FALSE),"")</f>
        <v>25.63837948078206</v>
      </c>
      <c r="AG15" s="69">
        <f>IFERROR(VLOOKUP($A15,'Arranjos Consolidados'!$E$2:$BM$302,AG$2,FALSE),"")</f>
        <v>101.46076874999996</v>
      </c>
      <c r="AH15" s="69">
        <f>IFERROR(VLOOKUP($A15,'Arranjos Consolidados'!$E$2:$BM$302,AH$2,FALSE),"")</f>
        <v>0.66558879700762374</v>
      </c>
      <c r="AI15" s="69">
        <f>IFERROR(VLOOKUP($A15,'Arranjos Consolidados'!$E$2:$BM$302,AI$2,FALSE),"")</f>
        <v>0</v>
      </c>
      <c r="AJ15" s="69">
        <f>IFERROR(VLOOKUP($A15,'Arranjos Consolidados'!$E$2:$BM$302,AJ$2,FALSE),"")</f>
        <v>0</v>
      </c>
      <c r="AK15" s="69">
        <f>IFERROR(VLOOKUP($A15,'Arranjos Consolidados'!$E$2:$BM$302,AK$2,FALSE),"")</f>
        <v>0</v>
      </c>
      <c r="AL15" s="73">
        <f>IFERROR(VLOOKUP($A15,'Arranjos Consolidados'!$E$2:$BM$302,AL$2,FALSE),"")</f>
        <v>0.46650839443364706</v>
      </c>
      <c r="AM15" s="69">
        <f>IFERROR(VLOOKUP($A15,'Arranjos Consolidados'!$E$2:$BM$302,AM$2,FALSE),"")</f>
        <v>340.07346091693529</v>
      </c>
      <c r="AN15" s="69">
        <f>IFERROR(VLOOKUP($A15,'Arranjos Consolidados'!$E$2:$BM$302,AN$2,FALSE),"")</f>
        <v>39.759973865958543</v>
      </c>
      <c r="AO15" s="69">
        <f>IFERROR(VLOOKUP($A15,'Arranjos Consolidados'!$E$2:$BM$302,AO$2,FALSE),"")</f>
        <v>14.121594385176474</v>
      </c>
      <c r="AP15" s="69">
        <f>IFERROR(VLOOKUP($A15,'Arranjos Consolidados'!$E$2:$BM$302,AP$2,FALSE),"")</f>
        <v>0</v>
      </c>
      <c r="AQ15" s="69">
        <f>IFERROR(VLOOKUP($A15,'Arranjos Consolidados'!$E$2:$BM$302,AQ$2,FALSE),"")</f>
        <v>0</v>
      </c>
      <c r="AR15" s="69">
        <f>IFERROR(VLOOKUP($A15,'Arranjos Consolidados'!$E$2:$BM$302,AR$2,FALSE),"")</f>
        <v>25.63837948078206</v>
      </c>
      <c r="AS15" s="69">
        <f>IFERROR(VLOOKUP($A15,'Arranjos Consolidados'!$E$2:$BM$302,AS$2,FALSE),"")</f>
        <v>298.21111758051126</v>
      </c>
      <c r="AT15" s="69">
        <f>IFERROR(VLOOKUP($A15,'Arranjos Consolidados'!$E$2:$BM$302,AT$2,FALSE),"")</f>
        <v>109.98105060499694</v>
      </c>
      <c r="AU15" s="69">
        <f>IFERROR(VLOOKUP($A15,'Arranjos Consolidados'!$E$2:$BM$302,AU$2,FALSE),"")</f>
        <v>109.98105060499694</v>
      </c>
      <c r="AV15" s="69">
        <f>IFERROR(VLOOKUP($A15,'Arranjos Consolidados'!$E$2:$BM$302,AV$2,FALSE),"")</f>
        <v>0</v>
      </c>
      <c r="AW15" s="69">
        <f>IFERROR(VLOOKUP($A15,'Arranjos Consolidados'!$E$2:$BM$302,AW$2,FALSE),"")</f>
        <v>0</v>
      </c>
      <c r="AX15" s="69">
        <f>IFERROR(VLOOKUP($A15,'Arranjos Consolidados'!$E$2:$BM$302,AX$2,FALSE),"")</f>
        <v>123.72642682177855</v>
      </c>
      <c r="AY15" s="69">
        <f>IFERROR(VLOOKUP($A15,'Arranjos Consolidados'!$E$2:$BM$302,AY$2,FALSE),"")</f>
        <v>77.861174682099431</v>
      </c>
      <c r="AZ15" s="69">
        <f>IFERROR(VLOOKUP($A15,'Arranjos Consolidados'!$E$2:$BM$302,AZ$2,FALSE),"")</f>
        <v>19.110521724866299</v>
      </c>
      <c r="BA15" s="69">
        <f>IFERROR(VLOOKUP($A15,'Arranjos Consolidados'!$E$2:$BM$302,BA$2,FALSE),"")</f>
        <v>26.754730414812816</v>
      </c>
      <c r="BB15" s="69">
        <f>IFERROR(VLOOKUP($A15,'Arranjos Consolidados'!$E$2:$BM$302,BB$2,FALSE),"")</f>
        <v>0</v>
      </c>
      <c r="BC15" s="69">
        <f>IFERROR(VLOOKUP($A15,'Arranjos Consolidados'!$E$2:$BM$302,BC$2,FALSE),"")</f>
        <v>64.503640153735773</v>
      </c>
      <c r="BD15" s="69">
        <f>IFERROR(VLOOKUP($A15,'Arranjos Consolidados'!$E$2:$BM$302,BD$2,FALSE),"")</f>
        <v>22.109990923197145</v>
      </c>
      <c r="BE15" s="69">
        <f>IFERROR(VLOOKUP($A15,'Arranjos Consolidados'!$E$2:$BM$302,BE$2,FALSE),"")</f>
        <v>1.4901660226239124</v>
      </c>
      <c r="BF15" s="69">
        <f>IFERROR(VLOOKUP($A15,'Arranjos Consolidados'!$E$2:$BM$302,BF$2,FALSE),"")</f>
        <v>40.903483207914718</v>
      </c>
      <c r="BG15" s="69">
        <f>IFERROR(VLOOKUP($A15,'Arranjos Consolidados'!$E$2:$BM$302,BG$2,FALSE),"")</f>
        <v>0</v>
      </c>
      <c r="BH15" s="69">
        <f>IFERROR(VLOOKUP($A15,'Arranjos Consolidados'!$E$2:$BM$302,BH$2,FALSE),"")</f>
        <v>337.97109144646976</v>
      </c>
      <c r="BI15" s="69">
        <f>IFERROR(VLOOKUP($A15,'Arranjos Consolidados'!$E$2:$BM$302,BI$2,FALSE),"")</f>
        <v>479.85742285943593</v>
      </c>
      <c r="BJ15" s="73">
        <f>IFERROR(VLOOKUP($A15,'Arranjos Consolidados'!$E$2:$BM$302,BJ$2,FALSE),"")</f>
        <v>1.1201889832923289</v>
      </c>
      <c r="BK15" s="73">
        <f>IFERROR(VLOOKUP($A15,'Arranjos Consolidados'!$E$2:$BM$302,BK$2,FALSE),"")</f>
        <v>1.0018681252770214</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M1A2SA1</v>
      </c>
      <c r="D27" s="81" t="s">
        <v>10840</v>
      </c>
      <c r="E27" s="81" t="s">
        <v>10652</v>
      </c>
      <c r="F27" s="81" t="s">
        <v>10653</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M1A2SA1RT1-A</v>
      </c>
      <c r="B30" s="82" t="s">
        <v>10506</v>
      </c>
      <c r="C30" s="80" t="s">
        <v>10629</v>
      </c>
      <c r="D30" s="84">
        <f>IFERROR(VLOOKUP(A30,'Arranjos Consolidados'!$E$2:$BM$302,5,FALSE),"")</f>
        <v>350.76155427616078</v>
      </c>
      <c r="E30" s="83">
        <f>IFERROR(VLOOKUP(A30,'Arranjos Consolidados'!$E$2:$BM$302,21,FALSE),"")</f>
        <v>492.8690273295789</v>
      </c>
      <c r="F30" s="83">
        <f>IFERROR(VLOOKUP(A30,'Arranjos Consolidados'!$E$2:$BM$302,43,FALSE),"")</f>
        <v>229.29657018696867</v>
      </c>
      <c r="G30" s="81">
        <f>IFERROR(VLOOKUP(A30,'Arranjos Consolidados'!$E$2:$BM$302,4,FALSE),"")</f>
        <v>160</v>
      </c>
      <c r="K30" s="68"/>
      <c r="L30" s="68"/>
      <c r="M30" s="68"/>
      <c r="N30" s="68"/>
      <c r="O30" s="68"/>
      <c r="P30" s="68"/>
      <c r="Q30" s="68"/>
      <c r="R30" s="68"/>
      <c r="S30" s="68"/>
      <c r="T30" s="68"/>
      <c r="U30" s="68"/>
      <c r="V30" s="68"/>
    </row>
    <row r="31" spans="1:25" ht="16.5" x14ac:dyDescent="0.35">
      <c r="A31" s="82" t="str">
        <f t="shared" ref="A31:A36" si="0">_xlfn.CONCAT($D$27,$F$27,B31)</f>
        <v>M1A2SA1RT1-B</v>
      </c>
      <c r="B31" s="82" t="s">
        <v>10507</v>
      </c>
      <c r="C31" s="80" t="s">
        <v>10630</v>
      </c>
      <c r="D31" s="84">
        <f>IFERROR(VLOOKUP(A31,'Arranjos Consolidados'!$E$2:$BM$302,5,FALSE),"")</f>
        <v>408.33468123910291</v>
      </c>
      <c r="E31" s="83">
        <f>IFERROR(VLOOKUP(A31,'Arranjos Consolidados'!$E$2:$BM$302,21,FALSE),"")</f>
        <v>492.8690273295789</v>
      </c>
      <c r="F31" s="83">
        <f>IFERROR(VLOOKUP(A31,'Arranjos Consolidados'!$E$2:$BM$302,43,FALSE),"")</f>
        <v>238.86485986270677</v>
      </c>
      <c r="G31" s="81">
        <f>IFERROR(VLOOKUP(A31,'Arranjos Consolidados'!$E$2:$BM$302,4,FALSE),"")</f>
        <v>160</v>
      </c>
      <c r="K31" s="68"/>
      <c r="L31" s="68"/>
      <c r="M31" s="68"/>
      <c r="N31" s="68"/>
      <c r="O31" s="68"/>
      <c r="P31" s="68"/>
      <c r="Q31" s="68"/>
      <c r="R31" s="68"/>
      <c r="S31" s="68"/>
      <c r="T31" s="68"/>
      <c r="U31" s="68"/>
      <c r="V31" s="68"/>
    </row>
    <row r="32" spans="1:25" ht="16.5" x14ac:dyDescent="0.35">
      <c r="A32" s="82" t="str">
        <f t="shared" si="0"/>
        <v>M1A2SA1RT1-C</v>
      </c>
      <c r="B32" s="82" t="s">
        <v>10508</v>
      </c>
      <c r="C32" s="80" t="s">
        <v>10631</v>
      </c>
      <c r="D32" s="84">
        <f>IFERROR(VLOOKUP(A32,'Arranjos Consolidados'!$E$2:$BM$302,5,FALSE),"")</f>
        <v>394.23045540126782</v>
      </c>
      <c r="E32" s="83">
        <f>IFERROR(VLOOKUP(A32,'Arranjos Consolidados'!$E$2:$BM$302,21,FALSE),"")</f>
        <v>492.8690273295789</v>
      </c>
      <c r="F32" s="83">
        <f>IFERROR(VLOOKUP(A32,'Arranjos Consolidados'!$E$2:$BM$302,43,FALSE),"")</f>
        <v>236.85500768081528</v>
      </c>
      <c r="G32" s="81">
        <f>IFERROR(VLOOKUP(A32,'Arranjos Consolidados'!$E$2:$BM$302,4,FALSE),"")</f>
        <v>160</v>
      </c>
    </row>
    <row r="33" spans="1:7" ht="16.5" x14ac:dyDescent="0.35">
      <c r="A33" s="82" t="str">
        <f t="shared" si="0"/>
        <v>M1A2SA1RT2</v>
      </c>
      <c r="B33" s="82" t="s">
        <v>10509</v>
      </c>
      <c r="C33" s="80" t="s">
        <v>10632</v>
      </c>
      <c r="D33" s="84">
        <f>IFERROR(VLOOKUP(A33,'Arranjos Consolidados'!$E$2:$BM$302,5,FALSE),"")</f>
        <v>366.83105781386143</v>
      </c>
      <c r="E33" s="83">
        <f>IFERROR(VLOOKUP(A33,'Arranjos Consolidados'!$E$2:$BM$302,21,FALSE),"")</f>
        <v>455.87015449713078</v>
      </c>
      <c r="F33" s="83">
        <f>IFERROR(VLOOKUP(A33,'Arranjos Consolidados'!$E$2:$BM$302,43,FALSE),"")</f>
        <v>216.66544229320482</v>
      </c>
      <c r="G33" s="81">
        <f>IFERROR(VLOOKUP(A33,'Arranjos Consolidados'!$E$2:$BM$302,4,FALSE),"")</f>
        <v>160</v>
      </c>
    </row>
    <row r="34" spans="1:7" ht="16.5" x14ac:dyDescent="0.35">
      <c r="A34" s="82" t="str">
        <f t="shared" si="0"/>
        <v>M1A2SA1RT3</v>
      </c>
      <c r="B34" s="82" t="s">
        <v>10510</v>
      </c>
      <c r="C34" s="80" t="s">
        <v>10633</v>
      </c>
      <c r="D34" s="84">
        <f>IFERROR(VLOOKUP(A34,'Arranjos Consolidados'!$E$2:$BM$302,5,FALSE),"")</f>
        <v>453.18841373391143</v>
      </c>
      <c r="E34" s="83">
        <f>IFERROR(VLOOKUP(A34,'Arranjos Consolidados'!$E$2:$BM$302,21,FALSE),"")</f>
        <v>531.17140488126245</v>
      </c>
      <c r="F34" s="83">
        <f>IFERROR(VLOOKUP(A34,'Arranjos Consolidados'!$E$2:$BM$302,43,FALSE),"")</f>
        <v>238.17505471474936</v>
      </c>
      <c r="G34" s="81">
        <f>IFERROR(VLOOKUP(A34,'Arranjos Consolidados'!$E$2:$BM$302,4,FALSE),"")</f>
        <v>160</v>
      </c>
    </row>
    <row r="35" spans="1:7" ht="16.5" x14ac:dyDescent="0.35">
      <c r="A35" s="82" t="str">
        <f t="shared" si="0"/>
        <v>M1A2SA1RT4</v>
      </c>
      <c r="B35" s="82" t="s">
        <v>10511</v>
      </c>
      <c r="C35" s="80" t="s">
        <v>10634</v>
      </c>
      <c r="D35" s="84">
        <f>IFERROR(VLOOKUP(A35,'Arranjos Consolidados'!$E$2:$BM$302,5,FALSE),"")</f>
        <v>519.75669809702356</v>
      </c>
      <c r="E35" s="83">
        <f>IFERROR(VLOOKUP(A35,'Arranjos Consolidados'!$E$2:$BM$302,21,FALSE),"")</f>
        <v>833.90219102795209</v>
      </c>
      <c r="F35" s="83">
        <f>IFERROR(VLOOKUP(A35,'Arranjos Consolidados'!$E$2:$BM$302,43,FALSE),"")</f>
        <v>316.32125265672892</v>
      </c>
      <c r="G35" s="81">
        <f>IFERROR(VLOOKUP(A35,'Arranjos Consolidados'!$E$2:$BM$302,4,FALSE),"")</f>
        <v>160</v>
      </c>
    </row>
    <row r="36" spans="1:7" ht="16.5" x14ac:dyDescent="0.35">
      <c r="A36" s="82" t="str">
        <f t="shared" si="0"/>
        <v>M1A2SA1RT5</v>
      </c>
      <c r="B36" s="82" t="s">
        <v>10512</v>
      </c>
      <c r="C36" s="80" t="s">
        <v>10635</v>
      </c>
      <c r="D36" s="84">
        <f>IFERROR(VLOOKUP(A36,'Arranjos Consolidados'!$E$2:$BM$302,5,FALSE),"")</f>
        <v>1379.2516103417063</v>
      </c>
      <c r="E36" s="83">
        <f>IFERROR(VLOOKUP(A36,'Arranjos Consolidados'!$E$2:$BM$302,21,FALSE),"")</f>
        <v>1722.9672691438473</v>
      </c>
      <c r="F36" s="83">
        <f>IFERROR(VLOOKUP(A36,'Arranjos Consolidados'!$E$2:$BM$302,43,FALSE),"")</f>
        <v>441.89687496791055</v>
      </c>
      <c r="G36" s="81">
        <f>IFERROR(VLOOKUP(A36,'Arranjos Consolidados'!$E$2:$BM$302,4,FALSE),"")</f>
        <v>160</v>
      </c>
    </row>
    <row r="38" spans="1:7" ht="16.5" x14ac:dyDescent="0.25">
      <c r="D38" s="79" t="s">
        <v>10124</v>
      </c>
      <c r="E38" s="79" t="s">
        <v>10057</v>
      </c>
      <c r="F38" s="79" t="s">
        <v>10636</v>
      </c>
    </row>
    <row r="39" spans="1:7" ht="16.5" x14ac:dyDescent="0.35">
      <c r="B39" s="82" t="str">
        <f>_xlfn.CONCAT(D39,F39)</f>
        <v/>
      </c>
      <c r="D39" s="81"/>
      <c r="E39" s="81"/>
      <c r="F39" s="81"/>
    </row>
    <row r="41" spans="1:7" ht="16.5" x14ac:dyDescent="0.25">
      <c r="B41" s="67"/>
      <c r="D41" s="79" t="s">
        <v>10626</v>
      </c>
      <c r="E41" s="79" t="s">
        <v>10627</v>
      </c>
      <c r="F41" s="79" t="s">
        <v>10628</v>
      </c>
      <c r="G41" s="79" t="s">
        <v>10637</v>
      </c>
    </row>
    <row r="42" spans="1:7" ht="16.5" x14ac:dyDescent="0.35">
      <c r="A42" s="82" t="str">
        <f>_xlfn.CONCAT($D$39,$F$27,B42)</f>
        <v>A2SA1RT1-A</v>
      </c>
      <c r="B42" s="82" t="s">
        <v>10506</v>
      </c>
      <c r="C42" s="80" t="s">
        <v>10629</v>
      </c>
      <c r="D42" s="84" t="str">
        <f>IFERROR(VLOOKUP(A42,'Arranjos Consolidados'!$E$2:$BM$302,5,FALSE),"")</f>
        <v/>
      </c>
      <c r="E42" s="83" t="str">
        <f>IFERROR(VLOOKUP(A42,'Arranjos Consolidados'!$E$2:$BM$302,21,FALSE),"")</f>
        <v/>
      </c>
      <c r="F42" s="83" t="str">
        <f>IFERROR(VLOOKUP(A42,'Arranjos Consolidados'!$E$2:$BM$302,43,FALSE),"")</f>
        <v/>
      </c>
      <c r="G42" s="81" t="str">
        <f>IFERROR(VLOOKUP(A42,'Arranjos Consolidados'!$E$2:$BM$302,4,FALSE),"")</f>
        <v/>
      </c>
    </row>
    <row r="43" spans="1:7" ht="16.5" x14ac:dyDescent="0.35">
      <c r="A43" s="82" t="str">
        <f t="shared" ref="A43:A48" si="1">_xlfn.CONCAT($D$39,$F$27,B43)</f>
        <v>A2SA1RT1-B</v>
      </c>
      <c r="B43" s="82" t="s">
        <v>10507</v>
      </c>
      <c r="C43" s="80" t="s">
        <v>10630</v>
      </c>
      <c r="D43" s="84" t="str">
        <f>IFERROR(VLOOKUP(A43,'Arranjos Consolidados'!$E$2:$BM$302,5,FALSE),"")</f>
        <v/>
      </c>
      <c r="E43" s="83" t="str">
        <f>IFERROR(VLOOKUP(A43,'Arranjos Consolidados'!$E$2:$BM$302,21,FALSE),"")</f>
        <v/>
      </c>
      <c r="F43" s="83" t="str">
        <f>IFERROR(VLOOKUP(A43,'Arranjos Consolidados'!$E$2:$BM$302,43,FALSE),"")</f>
        <v/>
      </c>
      <c r="G43" s="81" t="str">
        <f>IFERROR(VLOOKUP(A43,'Arranjos Consolidados'!$E$2:$BM$302,4,FALSE),"")</f>
        <v/>
      </c>
    </row>
    <row r="44" spans="1:7" ht="16.5" x14ac:dyDescent="0.35">
      <c r="A44" s="82" t="str">
        <f t="shared" si="1"/>
        <v>A2SA1RT1-C</v>
      </c>
      <c r="B44" s="82" t="s">
        <v>10508</v>
      </c>
      <c r="C44" s="80" t="s">
        <v>10631</v>
      </c>
      <c r="D44" s="84" t="str">
        <f>IFERROR(VLOOKUP(A44,'Arranjos Consolidados'!$E$2:$BM$302,5,FALSE),"")</f>
        <v/>
      </c>
      <c r="E44" s="83" t="str">
        <f>IFERROR(VLOOKUP(A44,'Arranjos Consolidados'!$E$2:$BM$302,21,FALSE),"")</f>
        <v/>
      </c>
      <c r="F44" s="83" t="str">
        <f>IFERROR(VLOOKUP(A44,'Arranjos Consolidados'!$E$2:$BM$302,43,FALSE),"")</f>
        <v/>
      </c>
      <c r="G44" s="81" t="str">
        <f>IFERROR(VLOOKUP(A44,'Arranjos Consolidados'!$E$2:$BM$302,4,FALSE),"")</f>
        <v/>
      </c>
    </row>
    <row r="45" spans="1:7" ht="16.5" x14ac:dyDescent="0.35">
      <c r="A45" s="82" t="str">
        <f t="shared" si="1"/>
        <v>A2SA1RT2</v>
      </c>
      <c r="B45" s="82" t="s">
        <v>10509</v>
      </c>
      <c r="C45" s="80" t="s">
        <v>10632</v>
      </c>
      <c r="D45" s="84" t="str">
        <f>IFERROR(VLOOKUP(A45,'Arranjos Consolidados'!$E$2:$BM$302,5,FALSE),"")</f>
        <v/>
      </c>
      <c r="E45" s="83" t="str">
        <f>IFERROR(VLOOKUP(A45,'Arranjos Consolidados'!$E$2:$BM$302,21,FALSE),"")</f>
        <v/>
      </c>
      <c r="F45" s="83" t="str">
        <f>IFERROR(VLOOKUP(A45,'Arranjos Consolidados'!$E$2:$BM$302,43,FALSE),"")</f>
        <v/>
      </c>
      <c r="G45" s="81" t="str">
        <f>IFERROR(VLOOKUP(A45,'Arranjos Consolidados'!$E$2:$BM$302,4,FALSE),"")</f>
        <v/>
      </c>
    </row>
    <row r="46" spans="1:7" ht="16.5" x14ac:dyDescent="0.35">
      <c r="A46" s="82" t="str">
        <f t="shared" si="1"/>
        <v>A2SA1RT3</v>
      </c>
      <c r="B46" s="82" t="s">
        <v>10510</v>
      </c>
      <c r="C46" s="80" t="s">
        <v>10633</v>
      </c>
      <c r="D46" s="84" t="str">
        <f>IFERROR(VLOOKUP(A46,'Arranjos Consolidados'!$E$2:$BM$302,5,FALSE),"")</f>
        <v/>
      </c>
      <c r="E46" s="83" t="str">
        <f>IFERROR(VLOOKUP(A46,'Arranjos Consolidados'!$E$2:$BM$302,21,FALSE),"")</f>
        <v/>
      </c>
      <c r="F46" s="83" t="str">
        <f>IFERROR(VLOOKUP(A46,'Arranjos Consolidados'!$E$2:$BM$302,43,FALSE),"")</f>
        <v/>
      </c>
      <c r="G46" s="81" t="str">
        <f>IFERROR(VLOOKUP(A46,'Arranjos Consolidados'!$E$2:$BM$302,4,FALSE),"")</f>
        <v/>
      </c>
    </row>
    <row r="47" spans="1:7" ht="16.5" x14ac:dyDescent="0.35">
      <c r="A47" s="82" t="str">
        <f t="shared" si="1"/>
        <v>A2SA1RT4</v>
      </c>
      <c r="B47" s="82" t="s">
        <v>10511</v>
      </c>
      <c r="C47" s="80" t="s">
        <v>10634</v>
      </c>
      <c r="D47" s="84" t="str">
        <f>IFERROR(VLOOKUP(A47,'Arranjos Consolidados'!$E$2:$BM$302,5,FALSE),"")</f>
        <v/>
      </c>
      <c r="E47" s="83" t="str">
        <f>IFERROR(VLOOKUP(A47,'Arranjos Consolidados'!$E$2:$BM$302,21,FALSE),"")</f>
        <v/>
      </c>
      <c r="F47" s="83" t="str">
        <f>IFERROR(VLOOKUP(A47,'Arranjos Consolidados'!$E$2:$BM$302,43,FALSE),"")</f>
        <v/>
      </c>
      <c r="G47" s="81" t="str">
        <f>IFERROR(VLOOKUP(A47,'Arranjos Consolidados'!$E$2:$BM$302,4,FALSE),"")</f>
        <v/>
      </c>
    </row>
    <row r="48" spans="1:7" ht="16.5" x14ac:dyDescent="0.35">
      <c r="A48" s="82" t="str">
        <f t="shared" si="1"/>
        <v>A2SA1RT5</v>
      </c>
      <c r="B48" s="82" t="s">
        <v>10512</v>
      </c>
      <c r="C48" s="80" t="s">
        <v>10635</v>
      </c>
      <c r="D48" s="84" t="str">
        <f>IFERROR(VLOOKUP(A48,'Arranjos Consolidados'!$E$2:$BM$302,5,FALSE),"")</f>
        <v/>
      </c>
      <c r="E48" s="83" t="str">
        <f>IFERROR(VLOOKUP(A48,'Arranjos Consolidados'!$E$2:$BM$302,21,FALSE),"")</f>
        <v/>
      </c>
      <c r="F48" s="83" t="str">
        <f>IFERROR(VLOOKUP(A48,'Arranjos Consolidados'!$E$2:$BM$302,43,FALSE),"")</f>
        <v/>
      </c>
      <c r="G48" s="81" t="str">
        <f>IFERROR(VLOOKUP(A48,'Arranjos Consolidados'!$E$2:$BM$302,4,FALSE),"")</f>
        <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6.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2022-10-20T04:02:16Z</dcterms:modified>
</cp:coreProperties>
</file>