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9BDC83FC-BC3C-40D3-A15C-EE0901693024}" xr6:coauthVersionLast="47" xr6:coauthVersionMax="47" xr10:uidLastSave="{00000000-0000-0000-0000-000000000000}"/>
  <bookViews>
    <workbookView xWindow="28680" yWindow="-120" windowWidth="29040" windowHeight="15840" tabRatio="831" activeTab="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4" i="16" l="1"/>
  <c r="BM205" i="10"/>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188" i="3" l="1"/>
  <c r="N281" i="3"/>
  <c r="N282" i="3"/>
  <c r="N283" i="3"/>
  <c r="N284" i="3"/>
  <c r="N285" i="3"/>
  <c r="N286" i="3"/>
  <c r="N287" i="3"/>
  <c r="N288" i="3"/>
  <c r="N289" i="3"/>
  <c r="N290" i="3"/>
  <c r="N291" i="3"/>
  <c r="N292" i="3"/>
  <c r="N293" i="3"/>
  <c r="N280" i="3"/>
  <c r="N279" i="3"/>
  <c r="G1" i="16"/>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L4" i="16"/>
  <c r="M4" i="16"/>
  <c r="N4" i="16"/>
  <c r="O4" i="16"/>
  <c r="P4" i="16"/>
  <c r="Q4" i="16"/>
  <c r="R4" i="16"/>
  <c r="S4" i="16"/>
  <c r="T4" i="16"/>
  <c r="U4" i="16"/>
  <c r="V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H1" i="16"/>
  <c r="I30" i="3" l="1"/>
  <c r="C16" i="16" l="1"/>
  <c r="C7" i="16"/>
  <c r="C11" i="16"/>
  <c r="C15" i="16"/>
  <c r="C8" i="16"/>
  <c r="C12" i="16"/>
  <c r="C4" i="16"/>
  <c r="C10" i="16"/>
  <c r="C14" i="16"/>
  <c r="C5" i="16"/>
  <c r="C9" i="16"/>
  <c r="C13" i="16"/>
  <c r="C6" i="16"/>
  <c r="N35" i="3"/>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<sst xmlns="http://schemas.openxmlformats.org/spreadsheetml/2006/main" count="20790" uniqueCount="10804">
  <si>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</si>
  <si>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</si>
  <si>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</si>
  <si>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</si>
  <si>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</si>
  <si>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</si>
  <si>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</si>
  <si>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</si>
  <si>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</si>
  <si>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</si>
  <si>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</si>
  <si>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</si>
  <si>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</si>
  <si>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</si>
  <si>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</si>
  <si>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</si>
  <si>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</si>
  <si>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</si>
  <si>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</si>
  <si>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</si>
  <si>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</si>
  <si>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</si>
  <si>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</si>
  <si>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</si>
  <si>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</si>
  <si>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</si>
  <si>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</si>
  <si>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</si>
  <si>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</si>
  <si>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</si>
  <si>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</si>
  <si>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</si>
  <si>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</si>
  <si>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</si>
  <si>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</si>
  <si>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</si>
  <si>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</si>
  <si>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</si>
  <si>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</si>
  <si>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</si>
  <si>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</si>
  <si>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</si>
  <si>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</si>
  <si>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</si>
  <si>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</si>
  <si>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</si>
  <si>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</si>
  <si>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</si>
  <si>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</si>
  <si>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</si>
  <si>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</si>
  <si>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</si>
  <si>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</si>
  <si>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</si>
  <si>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</si>
  <si>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</si>
  <si>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</si>
  <si>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</si>
  <si>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</si>
  <si>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</si>
  <si>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</si>
  <si>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</si>
  <si>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</si>
  <si>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</si>
  <si>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</si>
  <si>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</si>
  <si>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</si>
  <si>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</si>
  <si>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</si>
  <si>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</si>
  <si>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</si>
  <si>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</si>
  <si>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</si>
  <si>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</si>
  <si>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</si>
  <si>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</si>
  <si>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</si>
  <si>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</si>
  <si>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</si>
  <si>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</si>
  <si>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</si>
  <si>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</si>
  <si>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</si>
  <si>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</si>
  <si>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</si>
  <si>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</si>
  <si>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</si>
  <si>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</si>
  <si>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</si>
  <si>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</si>
  <si>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</si>
  <si>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</si>
  <si>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</si>
  <si>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</si>
  <si>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</si>
  <si>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</si>
  <si>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</si>
  <si>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</si>
  <si>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</si>
  <si>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</si>
  <si>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</si>
  <si>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</si>
  <si>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</si>
  <si>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</si>
  <si>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</si>
  <si>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</si>
  <si>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</si>
  <si>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</si>
  <si>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</si>
  <si>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</si>
  <si>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</si>
  <si>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</si>
  <si>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</si>
  <si>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</si>
  <si>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</si>
  <si>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</si>
  <si>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</si>
  <si>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</si>
  <si>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</si>
  <si>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</si>
  <si>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</si>
  <si>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</si>
  <si>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</si>
  <si>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</si>
  <si>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</si>
  <si>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</si>
  <si>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</si>
  <si>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</si>
  <si>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</si>
  <si>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</si>
  <si>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</si>
  <si>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</si>
  <si>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</si>
  <si>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</si>
  <si>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</si>
  <si>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</si>
  <si>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</si>
  <si>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</si>
  <si>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</si>
  <si>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</si>
  <si>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</si>
  <si>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</si>
  <si>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</si>
  <si>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</si>
  <si>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</si>
  <si>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</si>
  <si>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</si>
  <si>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</si>
  <si>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</si>
  <si>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</si>
  <si>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</si>
  <si>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</si>
  <si>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</si>
  <si>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</si>
  <si>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</si>
  <si>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</si>
  <si>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</si>
  <si>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</si>
  <si>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</si>
  <si>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</si>
  <si>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</si>
  <si>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</si>
  <si>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</si>
  <si>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</si>
  <si>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</si>
  <si>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</si>
  <si>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</si>
  <si>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</si>
  <si>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</si>
  <si>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</si>
  <si>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</si>
  <si>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</si>
  <si>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</si>
  <si>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</si>
  <si>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</si>
  <si>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</si>
  <si>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</si>
  <si>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</si>
  <si>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</si>
  <si>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</si>
  <si>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</si>
  <si>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</si>
  <si>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</si>
  <si>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</si>
  <si>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</si>
  <si>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</si>
  <si>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</si>
  <si>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</si>
  <si>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</si>
  <si>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</si>
  <si>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</si>
  <si>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</si>
  <si>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</si>
  <si>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</si>
  <si>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</si>
  <si>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</si>
  <si>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</si>
  <si>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</si>
  <si>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</si>
  <si>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</si>
  <si>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</si>
  <si>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</si>
  <si>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</si>
  <si>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</si>
  <si>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</si>
  <si>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</si>
  <si>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</si>
  <si>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</si>
  <si>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</si>
  <si>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</si>
  <si>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</si>
  <si>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</si>
  <si>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</si>
  <si>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</si>
  <si>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</si>
  <si>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</si>
  <si>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</si>
  <si>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</si>
  <si>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</si>
  <si>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</si>
  <si>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</si>
  <si>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</si>
  <si>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</si>
  <si>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</si>
  <si>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</si>
  <si>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</si>
  <si>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</si>
  <si>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</si>
  <si>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</si>
  <si>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</si>
  <si>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</si>
  <si>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</si>
  <si>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</si>
  <si>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</si>
  <si>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</si>
  <si>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</si>
  <si>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</si>
  <si>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</si>
  <si>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</si>
  <si>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</si>
  <si>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</si>
  <si>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</si>
  <si>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</si>
  <si>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</si>
  <si>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</si>
  <si>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</si>
  <si>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</si>
  <si>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</si>
  <si>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</si>
  <si>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</si>
  <si>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</si>
  <si>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</si>
  <si>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</si>
  <si>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</si>
  <si>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</si>
  <si>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</si>
  <si>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</si>
  <si>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</si>
  <si>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</si>
  <si>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</si>
  <si>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</si>
  <si>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</si>
  <si>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</si>
  <si>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</si>
  <si>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</si>
  <si>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</si>
  <si>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</si>
  <si>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</si>
  <si>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</si>
  <si>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</si>
  <si>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</si>
  <si>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</si>
  <si>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</si>
  <si>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</si>
  <si>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</si>
  <si>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</si>
  <si>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</si>
  <si>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</si>
  <si>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</si>
  <si>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</si>
  <si>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</si>
  <si>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</si>
  <si>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</si>
  <si>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</si>
  <si>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</si>
  <si>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</si>
  <si>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</si>
  <si>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</si>
  <si>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</si>
  <si>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</si>
  <si>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</si>
  <si>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</si>
  <si>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</si>
  <si>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</si>
  <si>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</si>
  <si>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</si>
  <si>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</si>
  <si>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</si>
  <si>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</si>
  <si>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</si>
  <si>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</si>
  <si>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</si>
  <si>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</si>
  <si>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</si>
  <si>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</si>
  <si>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</si>
  <si>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</si>
  <si>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</si>
  <si>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</si>
  <si>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</si>
  <si>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</si>
  <si>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</si>
  <si>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</si>
  <si>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</si>
  <si>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</si>
  <si>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</si>
  <si>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</si>
  <si>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</si>
  <si>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</si>
  <si>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</si>
  <si>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</si>
  <si>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</si>
  <si>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</si>
  <si>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</si>
  <si>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</si>
  <si>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</si>
  <si>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</si>
  <si>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</si>
  <si>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</si>
  <si>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</si>
  <si>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</si>
  <si>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</si>
  <si>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</si>
  <si>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</si>
  <si>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</si>
  <si>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</si>
  <si>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</si>
  <si>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</si>
  <si>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</si>
  <si>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</si>
  <si>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</si>
  <si>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</si>
  <si>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</si>
  <si>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</si>
  <si>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</si>
  <si>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</si>
  <si>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</si>
  <si>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</si>
  <si>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</si>
  <si>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</si>
  <si>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</si>
  <si>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</si>
  <si>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</si>
  <si>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</si>
  <si>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</si>
  <si>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</si>
  <si>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</si>
  <si>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</si>
  <si>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</si>
  <si>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</si>
  <si>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</si>
  <si>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</si>
  <si>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</si>
  <si>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</si>
  <si>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</si>
  <si>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</si>
  <si>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</si>
  <si>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</si>
  <si>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</si>
  <si>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</si>
  <si>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</si>
  <si>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</si>
  <si>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</si>
  <si>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</si>
  <si>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</si>
  <si>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</si>
  <si>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</si>
  <si>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</si>
  <si>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</si>
  <si>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</si>
  <si>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</si>
  <si>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</si>
  <si>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</si>
  <si>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</si>
  <si>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</si>
  <si>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</si>
  <si>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</si>
  <si>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</si>
  <si>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</si>
  <si>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</si>
  <si>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</si>
  <si>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</si>
  <si>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</si>
  <si>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</si>
  <si>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</si>
  <si>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</si>
  <si>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</si>
  <si>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</si>
  <si>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</si>
  <si>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</si>
  <si>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</si>
  <si>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</si>
  <si>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</si>
  <si>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</si>
  <si>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</si>
  <si>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</si>
  <si>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</si>
  <si>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</si>
  <si>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</si>
  <si>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</si>
  <si>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</si>
  <si>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</si>
  <si>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</si>
  <si>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</si>
  <si>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</si>
  <si>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</si>
  <si>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</si>
  <si>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</si>
  <si>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</si>
  <si>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</si>
  <si>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</si>
  <si>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</si>
  <si>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</si>
  <si>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</si>
  <si>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</si>
  <si>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</si>
  <si>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</si>
  <si>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</si>
  <si>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</si>
  <si>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</si>
  <si>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</si>
  <si>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</si>
  <si>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</si>
  <si>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</si>
  <si>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</si>
  <si>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</si>
  <si>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</si>
  <si>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</si>
  <si>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</si>
  <si>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</si>
  <si>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</si>
  <si>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</si>
  <si>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</si>
  <si>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</si>
  <si>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</si>
  <si>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</si>
  <si>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</si>
  <si>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</si>
  <si>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</si>
  <si>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</si>
  <si>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</si>
  <si>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</si>
  <si>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</si>
  <si>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</si>
  <si>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</si>
  <si>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</si>
  <si>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</si>
  <si>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</si>
  <si>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</si>
  <si>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</si>
  <si>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</si>
  <si>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</si>
  <si>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</si>
  <si>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</si>
  <si>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</si>
  <si>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</si>
  <si>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</si>
  <si>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</si>
  <si>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</si>
  <si>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</si>
  <si>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</si>
  <si>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</si>
  <si>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</si>
  <si>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</si>
  <si>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</si>
  <si>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</si>
  <si>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</si>
  <si>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</si>
  <si>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</si>
  <si>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</si>
  <si>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</si>
  <si>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</si>
  <si>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</si>
  <si>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</si>
  <si>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</si>
  <si>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</si>
  <si>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</si>
  <si>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</si>
  <si>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</si>
  <si>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</si>
  <si>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</si>
  <si>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</si>
  <si>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</si>
  <si>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</si>
  <si>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</si>
  <si>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</si>
  <si>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</si>
  <si>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</si>
  <si>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</si>
  <si>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</si>
  <si>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</si>
  <si>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</si>
  <si>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</si>
  <si>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</si>
  <si>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</si>
  <si>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</si>
  <si>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</si>
  <si>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</si>
  <si>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</si>
  <si>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</si>
  <si>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</si>
  <si>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</si>
  <si>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</si>
  <si>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</si>
  <si>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</si>
  <si>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</si>
  <si>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</si>
  <si>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</si>
  <si>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</si>
  <si>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</si>
  <si>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</si>
  <si>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</si>
  <si>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</si>
  <si>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</si>
  <si>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</si>
  <si>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</si>
  <si>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</si>
  <si>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</si>
  <si>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</si>
  <si>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</si>
  <si>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</si>
  <si>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</si>
  <si>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</si>
  <si>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</si>
  <si>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</si>
  <si>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</si>
  <si>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</si>
  <si>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</si>
  <si>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</si>
  <si>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</si>
  <si>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</si>
  <si>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</si>
  <si>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</si>
  <si>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</si>
  <si>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</si>
  <si>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</si>
  <si>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</si>
  <si>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</si>
  <si>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</si>
  <si>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</si>
  <si>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</si>
  <si>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</si>
  <si>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</si>
  <si>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</si>
  <si>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</si>
  <si>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</si>
  <si>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</si>
  <si>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</si>
  <si>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</si>
  <si>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</si>
  <si>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</si>
  <si>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</si>
  <si>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</si>
  <si>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</si>
  <si>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</si>
  <si>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</si>
  <si>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</si>
  <si>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</si>
  <si>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</si>
  <si>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</si>
  <si>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</si>
  <si>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</si>
  <si>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</si>
  <si>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</si>
  <si>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</si>
  <si>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</si>
  <si>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</si>
  <si>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</si>
  <si>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</si>
  <si>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</si>
  <si>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</si>
  <si>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</si>
  <si>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</si>
  <si>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</si>
  <si>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</si>
  <si>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</si>
  <si>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</si>
  <si>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</si>
  <si>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</si>
  <si>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</si>
  <si>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</si>
  <si>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</si>
  <si>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</si>
  <si>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</si>
  <si>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</si>
  <si>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</si>
  <si>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</si>
  <si>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</si>
  <si>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</si>
  <si>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</si>
  <si>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</si>
  <si>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</si>
  <si>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</si>
  <si>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</si>
  <si>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</si>
  <si>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</si>
  <si>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</si>
  <si>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</si>
  <si>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</si>
  <si>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</si>
  <si>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</si>
  <si>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</si>
  <si>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</si>
  <si>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</si>
  <si>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</si>
  <si>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</si>
  <si>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</si>
  <si>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</si>
  <si>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</si>
  <si>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</si>
  <si>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</si>
  <si>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</si>
  <si>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</si>
  <si>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</si>
  <si>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</si>
  <si>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</si>
  <si>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</si>
  <si>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</si>
  <si>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</si>
  <si>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</si>
  <si>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</si>
  <si>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</si>
  <si>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</si>
  <si>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</si>
  <si>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</si>
  <si>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</si>
  <si>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</si>
  <si>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</si>
  <si>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</si>
  <si>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</si>
  <si>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</si>
  <si>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</si>
  <si>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</si>
  <si>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</si>
  <si>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</si>
  <si>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</si>
  <si>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</si>
  <si>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</si>
  <si>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</si>
  <si>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</si>
  <si>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</si>
  <si>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</si>
  <si>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</si>
  <si>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</si>
  <si>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</si>
  <si>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</si>
  <si>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</si>
  <si>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</si>
  <si>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</si>
  <si>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</si>
  <si>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</si>
  <si>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</si>
  <si>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</si>
  <si>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</si>
  <si>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</si>
  <si>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</si>
  <si>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</si>
  <si>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</si>
  <si>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</si>
  <si>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</si>
  <si>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</si>
  <si>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</si>
  <si>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</si>
  <si>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</si>
  <si>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</si>
  <si>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</si>
  <si>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</si>
  <si>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</si>
  <si>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</si>
  <si>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</si>
  <si>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</si>
  <si>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</si>
  <si>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</si>
  <si>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</si>
  <si>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</si>
  <si>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</si>
  <si>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</si>
  <si>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</si>
  <si>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</si>
  <si>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</si>
  <si>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</si>
  <si>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</si>
  <si>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</si>
  <si>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</si>
  <si>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</si>
  <si>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</si>
  <si>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</si>
  <si>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</si>
  <si>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</si>
  <si>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</si>
  <si>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</si>
  <si>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</si>
  <si>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</si>
  <si>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</si>
  <si>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</si>
  <si>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</si>
  <si>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</si>
  <si>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</si>
  <si>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</si>
  <si>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</si>
  <si>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</si>
  <si>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</si>
  <si>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</si>
  <si>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</si>
  <si>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</si>
  <si>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</si>
  <si>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</si>
  <si>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</si>
  <si>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</si>
  <si>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</si>
  <si>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</si>
  <si>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</si>
  <si>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</si>
  <si>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</si>
  <si>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</si>
  <si>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</si>
  <si>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</si>
  <si>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</si>
  <si>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</si>
  <si>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</si>
  <si>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</si>
  <si>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</si>
  <si>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</si>
  <si>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</si>
  <si>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</si>
  <si>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</si>
  <si>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</si>
  <si>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</si>
  <si>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</si>
  <si>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</si>
  <si>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</si>
  <si>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</si>
  <si>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</si>
  <si>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</si>
  <si>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</si>
  <si>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</si>
  <si>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</si>
  <si>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</si>
  <si>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</si>
  <si>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</si>
  <si>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</si>
  <si>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</si>
  <si>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</si>
  <si>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</si>
  <si>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</si>
  <si>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</si>
  <si>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</si>
  <si>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</si>
  <si>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</si>
  <si>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</si>
  <si>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</si>
  <si>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</si>
  <si>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</si>
  <si>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</si>
  <si>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</si>
  <si>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</si>
  <si>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</si>
  <si>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</si>
  <si>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</si>
  <si>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</si>
  <si>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</si>
  <si>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</si>
  <si>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</si>
  <si>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</si>
  <si>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</si>
  <si>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</si>
  <si>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</si>
  <si>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</si>
  <si>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</si>
  <si>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</si>
  <si>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</si>
  <si>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</si>
  <si>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</si>
  <si>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</si>
  <si>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</si>
  <si>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</si>
  <si>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</si>
  <si>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</si>
  <si>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</si>
  <si>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</si>
  <si>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</si>
  <si>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</si>
  <si>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</si>
  <si>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</si>
  <si>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</si>
  <si>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</si>
  <si>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</si>
  <si>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</si>
  <si>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</si>
  <si>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</si>
  <si>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</si>
  <si>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</si>
  <si>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</si>
  <si>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</si>
  <si>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</si>
  <si>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</si>
  <si>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</si>
  <si>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</si>
  <si>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</si>
  <si>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</si>
  <si>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</si>
  <si>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</si>
  <si>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</si>
  <si>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</si>
  <si>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</si>
  <si>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</si>
  <si>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</si>
  <si>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</si>
  <si>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</si>
  <si>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</si>
  <si>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</si>
  <si>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</si>
  <si>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</si>
  <si>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</si>
  <si>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</si>
  <si>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</si>
  <si>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</si>
  <si>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</si>
  <si>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</si>
  <si>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</si>
  <si>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</si>
  <si>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</si>
  <si>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</si>
  <si>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</si>
  <si>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</si>
  <si>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</si>
  <si>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</si>
  <si>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</si>
  <si>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</si>
  <si>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</si>
  <si>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</si>
  <si>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</si>
  <si>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</si>
  <si>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</si>
  <si>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</si>
  <si>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</si>
  <si>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</si>
  <si>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</si>
  <si>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</si>
  <si>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</si>
  <si>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</si>
  <si>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</si>
  <si>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</si>
  <si>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</si>
  <si>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</si>
  <si>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</si>
  <si>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</si>
  <si>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</si>
  <si>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</si>
  <si>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</si>
  <si>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</si>
  <si>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</si>
  <si>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</si>
  <si>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</si>
  <si>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</si>
  <si>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</si>
  <si>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</si>
  <si>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</si>
  <si>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</si>
  <si>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</si>
  <si>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</si>
  <si>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</si>
  <si>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</si>
  <si>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</si>
  <si>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</si>
  <si>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</si>
  <si>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</si>
  <si>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</si>
  <si>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</si>
  <si>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</si>
  <si>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</si>
  <si>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</si>
  <si>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</si>
  <si>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</si>
  <si>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</si>
  <si>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</si>
  <si>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</si>
  <si>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</si>
  <si>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</si>
  <si>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</si>
  <si>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</si>
  <si>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</si>
  <si>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</si>
  <si>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</si>
  <si>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</si>
  <si>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</si>
  <si>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</si>
  <si>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</si>
  <si>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</si>
  <si>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</si>
  <si>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</si>
  <si>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</si>
  <si>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</si>
  <si>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</si>
  <si>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</si>
  <si>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</si>
  <si>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</si>
  <si>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</si>
  <si>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</si>
  <si>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</si>
  <si>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</si>
  <si>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</si>
  <si>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</si>
  <si>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</si>
  <si>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</si>
  <si>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</si>
  <si>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</si>
  <si>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</si>
  <si>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</si>
  <si>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</si>
  <si>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</si>
  <si>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</si>
  <si>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</si>
  <si>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</si>
  <si>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</si>
  <si>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</si>
  <si>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</si>
  <si>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</si>
  <si>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</si>
  <si>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</si>
  <si>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</si>
  <si>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</si>
  <si>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</si>
  <si>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</si>
  <si>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</si>
  <si>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</si>
  <si>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</si>
  <si>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</si>
  <si>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</si>
  <si>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</si>
  <si>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</si>
  <si>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</si>
  <si>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</si>
  <si>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</si>
  <si>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</si>
  <si>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</si>
  <si>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</si>
  <si>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</si>
  <si>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</si>
  <si>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</si>
  <si>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</si>
  <si>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</si>
  <si>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</si>
  <si>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</si>
  <si>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</si>
  <si>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</si>
  <si>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</si>
  <si>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</si>
  <si>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</si>
  <si>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</si>
  <si>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</si>
  <si>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</si>
  <si>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</si>
  <si>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</si>
  <si>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</si>
  <si>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</si>
  <si>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</si>
  <si>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</si>
  <si>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</si>
  <si>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</si>
  <si>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</si>
  <si>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</si>
  <si>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</si>
  <si>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</si>
  <si>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</si>
  <si>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</si>
  <si>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</si>
  <si>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</si>
  <si>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</si>
  <si>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</si>
  <si>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</si>
  <si>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</si>
  <si>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</si>
  <si>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</si>
  <si>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</si>
  <si>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</si>
  <si>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</si>
  <si>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</si>
  <si>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</si>
  <si>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</si>
  <si>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</si>
  <si>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</si>
  <si>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</si>
  <si>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</si>
  <si>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</si>
  <si>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</si>
  <si>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</si>
  <si>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</si>
  <si>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</si>
  <si>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</si>
  <si>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</si>
  <si>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</si>
  <si>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</si>
  <si>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</si>
  <si>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</si>
  <si>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</si>
  <si>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</si>
  <si>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</si>
  <si>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</si>
  <si>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</si>
  <si>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</si>
  <si>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</si>
  <si>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</si>
  <si>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</si>
  <si>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</si>
  <si>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</si>
  <si>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</si>
  <si>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</si>
  <si>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</si>
  <si>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</si>
  <si>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</si>
  <si>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</si>
  <si>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</si>
  <si>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</si>
  <si>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</si>
  <si>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</si>
  <si>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</si>
  <si>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</si>
  <si>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</si>
  <si>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</si>
  <si>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</si>
  <si>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</si>
  <si>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</si>
  <si>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</si>
  <si>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</si>
  <si>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</si>
  <si>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</si>
  <si>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</si>
  <si>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</si>
  <si>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</si>
  <si>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</si>
  <si>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</si>
  <si>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</si>
  <si>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</si>
  <si>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</si>
  <si>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</si>
  <si>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</si>
  <si>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</si>
  <si>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</si>
  <si>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</si>
  <si>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</si>
  <si>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</si>
  <si>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</si>
  <si>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</si>
  <si>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</si>
  <si>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</si>
  <si>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</si>
  <si>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</si>
  <si>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</si>
  <si>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</si>
  <si>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</si>
  <si>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</si>
  <si>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</si>
  <si>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</si>
  <si>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</si>
  <si>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</si>
  <si>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</si>
  <si>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</si>
  <si>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</si>
  <si>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</si>
  <si>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</si>
  <si>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</si>
  <si>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</si>
  <si>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</si>
  <si>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</si>
  <si>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</si>
  <si>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</si>
  <si>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</si>
  <si>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</si>
  <si>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</si>
  <si>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</si>
  <si>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</si>
  <si>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</si>
  <si>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</si>
  <si>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</si>
  <si>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</si>
  <si>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</si>
  <si>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</si>
  <si>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</si>
  <si>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</si>
  <si>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</si>
  <si>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</si>
  <si>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</si>
  <si>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</si>
  <si>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</si>
  <si>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</si>
  <si>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</si>
  <si>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</si>
  <si>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</si>
  <si>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</si>
  <si>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</si>
  <si>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</si>
  <si>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</si>
  <si>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</si>
  <si>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</si>
  <si>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</si>
  <si>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</si>
  <si>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</si>
  <si>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</si>
  <si>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</si>
  <si>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</si>
  <si>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</si>
  <si>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</si>
  <si>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</si>
  <si>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</si>
  <si>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</si>
  <si>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</si>
  <si>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</si>
  <si>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</si>
  <si>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</si>
  <si>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</si>
  <si>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</si>
  <si>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</si>
  <si>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</si>
  <si>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</si>
  <si>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</si>
  <si>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</si>
  <si>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</si>
  <si>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</si>
  <si>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</si>
  <si>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</si>
  <si>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</si>
  <si>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</si>
  <si>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</si>
  <si>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</si>
  <si>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</si>
  <si>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</si>
  <si>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</si>
  <si>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</si>
  <si>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</si>
  <si>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</si>
  <si>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</si>
  <si>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</si>
  <si>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</si>
  <si>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</si>
  <si>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</si>
  <si>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</si>
  <si>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</si>
  <si>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</si>
  <si>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</si>
  <si>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</si>
  <si>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</si>
  <si>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</si>
  <si>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</si>
  <si>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</si>
  <si>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</si>
  <si>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</si>
  <si>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</si>
  <si>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</si>
  <si>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</si>
  <si>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</si>
  <si>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</si>
  <si>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</si>
  <si>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</si>
  <si>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</si>
  <si>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</si>
  <si>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</si>
  <si>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</si>
  <si>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</si>
  <si>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</si>
  <si>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</si>
  <si>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</si>
  <si>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</si>
  <si>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</si>
  <si>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</si>
  <si>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</si>
  <si>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</si>
  <si>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</si>
  <si>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</si>
  <si>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</si>
  <si>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</si>
  <si>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</si>
  <si>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</si>
  <si>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</si>
  <si>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</si>
  <si>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</si>
  <si>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</si>
  <si>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</si>
  <si>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</si>
  <si>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</si>
  <si>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</si>
  <si>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</si>
  <si>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</si>
  <si>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</si>
  <si>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</si>
  <si>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</si>
  <si>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</si>
  <si>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</si>
  <si>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</si>
  <si>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</si>
  <si>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</si>
  <si>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</si>
  <si>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</si>
  <si>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</si>
  <si>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</si>
  <si>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</si>
  <si>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</si>
  <si>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</si>
  <si>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</si>
  <si>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</si>
  <si>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</si>
  <si>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</si>
  <si>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</si>
  <si>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</si>
  <si>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</si>
  <si>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</si>
  <si>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</si>
  <si>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</si>
  <si>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</si>
  <si>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</si>
  <si>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</si>
  <si>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</si>
  <si>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</si>
  <si>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</si>
  <si>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</si>
  <si>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</si>
  <si>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</si>
  <si>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</si>
  <si>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</si>
  <si>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</si>
  <si>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</si>
  <si>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</si>
  <si>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</si>
  <si>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</si>
  <si>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</si>
  <si>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</si>
  <si>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</si>
  <si>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</si>
  <si>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</si>
  <si>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</si>
  <si>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</si>
  <si>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</si>
  <si>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</si>
  <si>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</si>
  <si>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</si>
  <si>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</si>
  <si>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</si>
  <si>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</si>
  <si>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</si>
  <si>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</si>
  <si>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</si>
  <si>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</si>
  <si>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</si>
  <si>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</si>
  <si>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</si>
  <si>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</si>
  <si>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</si>
  <si>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</si>
  <si>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</si>
  <si>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</si>
  <si>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</si>
  <si>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</si>
  <si>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</si>
  <si>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</si>
  <si>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</si>
  <si>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</si>
  <si>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</si>
  <si>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</si>
  <si>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</si>
  <si>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</si>
  <si>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</si>
  <si>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</si>
  <si>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</si>
  <si>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</si>
  <si>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</si>
  <si>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</si>
  <si>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</si>
  <si>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</si>
  <si>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</si>
  <si>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</si>
  <si>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</si>
  <si>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</si>
  <si>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</si>
  <si>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</si>
  <si>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</si>
  <si>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</si>
  <si>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</si>
  <si>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</si>
  <si>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</si>
  <si>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</si>
  <si>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</si>
  <si>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</si>
  <si>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</si>
  <si>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</si>
  <si>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</si>
  <si>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</si>
  <si>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</si>
  <si>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</si>
  <si>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</si>
  <si>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</si>
  <si>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</si>
  <si>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</si>
  <si>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</si>
  <si>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</si>
  <si>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</si>
  <si>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</si>
  <si>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</si>
  <si>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</si>
  <si>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</si>
  <si>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</si>
  <si>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</si>
  <si>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</si>
  <si>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</si>
  <si>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</si>
  <si>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</si>
  <si>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</si>
  <si>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</si>
  <si>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</si>
  <si>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</si>
  <si>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</si>
  <si>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</si>
  <si>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</si>
  <si>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</si>
  <si>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</si>
  <si>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</si>
  <si>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</si>
  <si>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</si>
  <si>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</si>
  <si>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</si>
  <si>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</si>
  <si>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</si>
  <si>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</si>
  <si>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</si>
  <si>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</si>
  <si>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</si>
  <si>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</si>
  <si>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</si>
  <si>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</si>
  <si>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</si>
  <si>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</si>
  <si>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</si>
  <si>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</si>
  <si>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</si>
  <si>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</si>
  <si>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</si>
  <si>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</si>
  <si>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</si>
  <si>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</si>
  <si>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</si>
  <si>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</si>
  <si>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</si>
  <si>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</si>
  <si>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</si>
  <si>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</si>
  <si>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</si>
  <si>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</si>
  <si>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</si>
  <si>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</si>
  <si>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</si>
  <si>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</si>
  <si>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</si>
  <si>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</si>
  <si>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</si>
  <si>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</si>
  <si>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</si>
  <si>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</si>
  <si>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</si>
  <si>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</si>
  <si>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</si>
  <si>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</si>
  <si>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</si>
  <si>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</si>
  <si>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</si>
  <si>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</si>
  <si>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</si>
  <si>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</si>
  <si>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</si>
  <si>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</si>
  <si>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</si>
  <si>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</si>
  <si>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</si>
  <si>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</si>
  <si>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</si>
  <si>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</si>
  <si>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</si>
  <si>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</si>
  <si>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</si>
  <si>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</si>
  <si>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</si>
  <si>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</si>
  <si>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</si>
  <si>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</si>
  <si>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</si>
  <si>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</si>
  <si>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</si>
  <si>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</si>
  <si>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</si>
  <si>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</si>
  <si>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</si>
  <si>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</si>
  <si>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</si>
  <si>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</si>
  <si>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</si>
  <si>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</si>
  <si>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</si>
  <si>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</si>
  <si>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</si>
  <si>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</si>
  <si>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</si>
  <si>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</si>
  <si>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</si>
  <si>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</si>
  <si>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</si>
  <si>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</si>
  <si>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</si>
  <si>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</si>
  <si>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</si>
  <si>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</si>
  <si>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</si>
  <si>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</si>
  <si>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</si>
  <si>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</si>
  <si>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</si>
  <si>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</si>
  <si>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</si>
  <si>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</si>
  <si>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</si>
  <si>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</si>
  <si>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</si>
  <si>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</si>
  <si>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</si>
  <si>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</si>
  <si>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</si>
  <si>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</si>
  <si>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</si>
  <si>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</si>
  <si>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</si>
  <si>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</si>
  <si>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</si>
  <si>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</si>
  <si>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</si>
  <si>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</si>
  <si>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</si>
  <si>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</si>
  <si>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</si>
  <si>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</si>
  <si>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</si>
  <si>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</si>
  <si>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</si>
  <si>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</si>
  <si>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</si>
  <si>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</si>
  <si>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</si>
  <si>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</si>
  <si>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</si>
  <si>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</si>
  <si>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</si>
  <si>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</si>
  <si>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</si>
  <si>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</si>
  <si>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</si>
  <si>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</si>
  <si>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</si>
  <si>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</si>
  <si>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</si>
  <si>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</si>
  <si>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</si>
  <si>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</si>
  <si>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</si>
  <si>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</si>
  <si>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</si>
  <si>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</si>
  <si>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</si>
  <si>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</si>
  <si>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</si>
  <si>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</si>
  <si>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</si>
  <si>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</si>
  <si>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</si>
  <si>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</si>
  <si>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</si>
  <si>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</si>
  <si>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</si>
  <si>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</si>
  <si>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</si>
  <si>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</si>
  <si>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</si>
  <si>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</si>
  <si>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</si>
  <si>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</si>
  <si>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</si>
  <si>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</si>
  <si>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</si>
  <si>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</si>
  <si>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</si>
  <si>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</si>
  <si>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</si>
  <si>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</si>
  <si>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</si>
  <si>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</si>
  <si>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</si>
  <si>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</si>
  <si>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</si>
  <si>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</si>
  <si>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</si>
  <si>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</si>
  <si>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</si>
  <si>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</si>
  <si>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</si>
  <si>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</si>
  <si>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</si>
  <si>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</si>
  <si>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</si>
  <si>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</si>
  <si>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</si>
  <si>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</si>
  <si>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</si>
  <si>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</si>
  <si>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</si>
  <si>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</si>
  <si>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</si>
  <si>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</si>
  <si>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</si>
  <si>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</si>
  <si>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</si>
  <si>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</si>
  <si>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</si>
  <si>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</si>
  <si>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</si>
  <si>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</si>
  <si>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</si>
  <si>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</si>
  <si>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</si>
  <si>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</si>
  <si>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</si>
  <si>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</si>
  <si>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</si>
  <si>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</si>
  <si>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</si>
  <si>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</si>
  <si>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</si>
  <si>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</si>
  <si>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</si>
  <si>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</si>
  <si>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</si>
  <si>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</si>
  <si>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</si>
  <si>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</si>
  <si>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</si>
  <si>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</si>
  <si>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</si>
  <si>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</si>
  <si>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</si>
  <si>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</si>
  <si>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</si>
  <si>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</si>
  <si>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</si>
  <si>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</si>
  <si>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</si>
  <si>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</si>
  <si>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</si>
  <si>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</si>
  <si>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</si>
  <si>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</si>
  <si>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</si>
  <si>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</si>
  <si>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</si>
  <si>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</si>
  <si>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</si>
  <si>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</si>
  <si>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</si>
  <si>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</si>
  <si>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</si>
  <si>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</si>
  <si>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</si>
  <si>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</si>
  <si>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</si>
  <si>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</si>
  <si>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</si>
  <si>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</si>
  <si>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</si>
  <si>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</si>
  <si>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</si>
  <si>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</si>
  <si>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</si>
  <si>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</si>
  <si>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</si>
  <si>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</si>
  <si>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</si>
  <si>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</si>
  <si>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</si>
  <si>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</si>
  <si>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</si>
  <si>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</si>
  <si>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</si>
  <si>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</si>
  <si>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</si>
  <si>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</si>
  <si>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</si>
  <si>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</si>
  <si>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</si>
  <si>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</si>
  <si>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</si>
  <si>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</si>
  <si>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</si>
  <si>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</si>
  <si>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</si>
  <si>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</si>
  <si>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</si>
  <si>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</si>
  <si>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</si>
  <si>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</si>
  <si>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</si>
  <si>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</si>
  <si>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</si>
  <si>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</si>
  <si>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</si>
  <si>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</si>
  <si>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</si>
  <si>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</si>
  <si>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</si>
  <si>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</si>
  <si>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</si>
  <si>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</si>
  <si>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</si>
  <si>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</si>
  <si>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</si>
  <si>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</si>
  <si>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</si>
  <si>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</si>
  <si>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</si>
  <si>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</si>
  <si>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</si>
  <si>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</si>
  <si>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</si>
  <si>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</si>
  <si>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</si>
  <si>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</si>
  <si>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</si>
  <si>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</si>
  <si>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</si>
  <si>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</si>
  <si>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</si>
  <si>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</si>
  <si>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</si>
  <si>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</si>
  <si>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</si>
  <si>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</si>
  <si>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</si>
  <si>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</si>
  <si>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</si>
  <si>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</si>
  <si>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</si>
  <si>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</si>
  <si>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</si>
  <si>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</si>
  <si>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</si>
  <si>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</si>
  <si>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</si>
  <si>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</si>
  <si>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</si>
  <si>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</si>
  <si>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</si>
  <si>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</si>
  <si>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</si>
  <si>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</si>
  <si>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</si>
  <si>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</si>
  <si>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</si>
  <si>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</si>
  <si>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</si>
  <si>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</si>
  <si>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</si>
  <si>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</si>
  <si>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</si>
  <si>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</si>
  <si>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</si>
  <si>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</si>
  <si>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</si>
  <si>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</si>
  <si>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</si>
  <si>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</si>
  <si>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</si>
  <si>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</si>
  <si>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</si>
  <si>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</si>
  <si>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</si>
  <si>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</si>
  <si>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</si>
  <si>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</si>
  <si>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</si>
  <si>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</si>
  <si>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</si>
  <si>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</si>
  <si>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</si>
  <si>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</si>
  <si>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</si>
  <si>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</si>
  <si>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</si>
  <si>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</si>
  <si>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</si>
  <si>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</si>
  <si>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</si>
  <si>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</si>
  <si>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</si>
  <si>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</si>
  <si>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</si>
  <si>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</si>
  <si>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</si>
  <si>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</si>
  <si>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</si>
  <si>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</si>
  <si>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</si>
  <si>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</si>
  <si>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</si>
  <si>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</si>
  <si>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</si>
  <si>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</si>
  <si>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</si>
  <si>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</si>
  <si>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</si>
  <si>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</si>
  <si>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</si>
  <si>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</si>
  <si>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</si>
  <si>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</si>
  <si>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</si>
  <si>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</si>
  <si>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</si>
  <si>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</si>
  <si>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</si>
  <si>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</si>
  <si>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</si>
  <si>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</si>
  <si>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</si>
  <si>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</si>
  <si>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</si>
  <si>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</si>
  <si>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</si>
  <si>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</si>
  <si>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</si>
  <si>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</si>
  <si>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</si>
  <si>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</si>
  <si>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</si>
  <si>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</si>
  <si>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</si>
  <si>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</si>
  <si>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</si>
  <si>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</si>
  <si>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</si>
  <si>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</si>
  <si>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</si>
  <si>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</si>
  <si>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</si>
  <si>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</si>
  <si>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</si>
  <si>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</si>
  <si>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</si>
  <si>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</si>
  <si>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</si>
  <si>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</si>
  <si>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</si>
  <si>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</si>
  <si>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</si>
  <si>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</si>
  <si>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</si>
  <si>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</si>
  <si>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</si>
  <si>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</si>
  <si>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</si>
  <si>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</si>
  <si>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</si>
  <si>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</si>
  <si>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</si>
  <si>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</si>
  <si>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</si>
  <si>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</si>
  <si>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</si>
  <si>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</si>
  <si>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</si>
  <si>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</si>
  <si>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</si>
  <si>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</si>
  <si>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</si>
  <si>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</si>
  <si>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</si>
  <si>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</si>
  <si>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</si>
  <si>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</si>
  <si>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</si>
  <si>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</si>
  <si>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</si>
  <si>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</si>
  <si>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</si>
  <si>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</si>
  <si>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</si>
  <si>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</si>
  <si>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</si>
  <si>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</si>
  <si>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</si>
  <si>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</si>
  <si>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</si>
  <si>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</si>
  <si>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</si>
  <si>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</si>
  <si>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</si>
  <si>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</si>
  <si>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</si>
  <si>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</si>
  <si>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</si>
  <si>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</si>
  <si>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</si>
  <si>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</si>
  <si>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</si>
  <si>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</si>
  <si>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</si>
  <si>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</si>
  <si>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</si>
  <si>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</si>
  <si>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</si>
  <si>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</si>
  <si>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</si>
  <si>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</si>
  <si>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</si>
  <si>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</si>
  <si>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</si>
  <si>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</si>
  <si>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</si>
  <si>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</si>
  <si>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</si>
  <si>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</si>
  <si>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</si>
  <si>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</si>
  <si>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</si>
  <si>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</si>
  <si>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</si>
  <si>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</si>
  <si>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</si>
  <si>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</si>
  <si>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</si>
  <si>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</si>
  <si>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</si>
  <si>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</si>
  <si>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</si>
  <si>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</si>
  <si>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</si>
  <si>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</si>
  <si>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</si>
  <si>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</si>
  <si>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</si>
  <si>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</si>
  <si>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</si>
  <si>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</si>
  <si>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</si>
  <si>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</si>
  <si>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</si>
  <si>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</si>
  <si>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</si>
  <si>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</si>
  <si>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</si>
  <si>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</si>
  <si>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</si>
  <si>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</si>
  <si>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</si>
  <si>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</si>
  <si>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</si>
  <si>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</si>
  <si>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</si>
  <si>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</si>
  <si>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</si>
  <si>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</si>
  <si>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</si>
  <si>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</si>
  <si>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</si>
  <si>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</si>
  <si>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</si>
  <si>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</si>
  <si>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</si>
  <si>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</si>
  <si>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</si>
  <si>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</si>
  <si>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</si>
  <si>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</si>
  <si>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</si>
  <si>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</si>
  <si>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</si>
  <si>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</si>
  <si>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</si>
  <si>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</si>
  <si>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</si>
  <si>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</si>
  <si>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</si>
  <si>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</si>
  <si>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</si>
  <si>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</si>
  <si>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</si>
  <si>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</si>
  <si>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</si>
  <si>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</si>
  <si>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</si>
  <si>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</si>
  <si>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</si>
  <si>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</si>
  <si>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</si>
  <si>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</si>
  <si>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</si>
  <si>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</si>
  <si>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</si>
  <si>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</si>
  <si>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</si>
  <si>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</si>
  <si>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</si>
  <si>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</si>
  <si>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</si>
  <si>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</si>
  <si>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</si>
  <si>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</si>
  <si>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</si>
  <si>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</si>
  <si>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</si>
  <si>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</si>
  <si>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</si>
  <si>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</si>
  <si>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</si>
  <si>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</si>
  <si>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</si>
  <si>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</si>
  <si>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</si>
  <si>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</si>
  <si>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</si>
  <si>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</si>
  <si>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</si>
  <si>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</si>
  <si>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</si>
  <si>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</si>
  <si>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</si>
  <si>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</si>
  <si>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</si>
  <si>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</si>
  <si>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</si>
  <si>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</si>
  <si>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</si>
  <si>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</si>
  <si>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</si>
  <si>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</si>
  <si>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</si>
  <si>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</si>
  <si>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</si>
  <si>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</si>
  <si>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</si>
  <si>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</si>
  <si>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</si>
  <si>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</si>
  <si>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</si>
  <si>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</si>
  <si>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</si>
  <si>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</si>
  <si>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</si>
  <si>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</si>
  <si>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</si>
  <si>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</si>
  <si>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</si>
  <si>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</si>
  <si>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</si>
  <si>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</si>
  <si>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</si>
  <si>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</si>
  <si>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</si>
  <si>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</si>
  <si>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</si>
  <si>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</si>
  <si>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</si>
  <si>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</si>
  <si>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</si>
  <si>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</si>
  <si>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</si>
  <si>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</si>
  <si>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</si>
  <si>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</si>
  <si>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</si>
  <si>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</si>
  <si>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</si>
  <si>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</si>
  <si>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</si>
  <si>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</si>
  <si>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</si>
  <si>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</si>
  <si>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</si>
  <si>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</si>
  <si>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</si>
  <si>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</si>
  <si>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</si>
  <si>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</si>
  <si>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</si>
  <si>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</si>
  <si>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</si>
  <si>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</si>
  <si>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</si>
  <si>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</si>
  <si>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</si>
  <si>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</si>
  <si>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</si>
  <si>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</si>
  <si>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</si>
  <si>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</si>
  <si>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</si>
  <si>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</si>
  <si>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</si>
  <si>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</si>
  <si>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</si>
  <si>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</si>
  <si>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</si>
  <si>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</si>
  <si>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</si>
  <si>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</si>
  <si>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</si>
  <si>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</si>
  <si>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</si>
  <si>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</si>
  <si>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</si>
  <si>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</si>
  <si>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</si>
  <si>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</si>
  <si>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</si>
  <si>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</si>
  <si>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</si>
  <si>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</si>
  <si>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</si>
  <si>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</si>
  <si>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</si>
  <si>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</si>
  <si>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</si>
  <si>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</si>
  <si>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</si>
  <si>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</si>
  <si>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</si>
  <si>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</si>
  <si>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</si>
  <si>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</si>
  <si>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</si>
  <si>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</si>
  <si>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</si>
  <si>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</si>
  <si>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</si>
  <si>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</si>
  <si>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</si>
  <si>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</si>
  <si>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</si>
  <si>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</si>
  <si>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</si>
  <si>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</si>
  <si>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</si>
  <si>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</si>
  <si>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</si>
  <si>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</si>
  <si>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</si>
  <si>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</si>
  <si>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</si>
  <si>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</si>
  <si>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</si>
  <si>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</si>
  <si>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</si>
  <si>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</si>
  <si>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</si>
  <si>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</si>
  <si>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</si>
  <si>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</si>
  <si>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</si>
  <si>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</si>
  <si>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</si>
  <si>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</si>
  <si>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</si>
  <si>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</si>
  <si>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</si>
  <si>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</si>
  <si>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</si>
  <si>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</si>
  <si>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</si>
  <si>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</si>
  <si>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</si>
  <si>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</si>
  <si>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</si>
  <si>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</si>
  <si>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</si>
  <si>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</si>
  <si>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</si>
  <si>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</si>
  <si>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</si>
  <si>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</si>
  <si>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</si>
  <si>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</si>
  <si>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</si>
  <si>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</si>
  <si>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</si>
  <si>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</si>
  <si>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</si>
  <si>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</si>
  <si>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</si>
  <si>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</si>
  <si>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</si>
  <si>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</si>
  <si>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</si>
  <si>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</si>
  <si>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</si>
  <si>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</si>
  <si>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</si>
  <si>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</si>
  <si>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</si>
  <si>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</si>
  <si>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</si>
  <si>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</si>
  <si>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</si>
  <si>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</si>
  <si>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</si>
  <si>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</si>
  <si>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</si>
  <si>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</si>
  <si>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</si>
  <si>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</si>
  <si>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</si>
  <si>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</si>
  <si>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</si>
  <si>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</si>
  <si>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</si>
  <si>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</si>
  <si>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</si>
  <si>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</si>
  <si>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</si>
  <si>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</si>
  <si>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</si>
  <si>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</si>
  <si>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</si>
  <si>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</si>
  <si>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</si>
  <si>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</si>
  <si>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</si>
  <si>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</si>
  <si>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</si>
  <si>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</si>
  <si>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</si>
  <si>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</si>
  <si>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</si>
  <si>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</si>
  <si>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</si>
  <si>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</si>
  <si>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</si>
  <si>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</si>
  <si>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</si>
  <si>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</si>
  <si>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</si>
  <si>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</si>
  <si>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</si>
  <si>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</si>
  <si>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</si>
  <si>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</si>
  <si>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</si>
  <si>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</si>
  <si>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</si>
  <si>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</si>
  <si>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</si>
  <si>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</si>
  <si>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</si>
  <si>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</si>
  <si>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</si>
  <si>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</si>
  <si>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</si>
  <si>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</si>
  <si>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</si>
  <si>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</si>
  <si>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</si>
  <si>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</si>
  <si>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</si>
  <si>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</si>
  <si>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</si>
  <si>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</si>
  <si>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</si>
  <si>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</si>
  <si>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</si>
  <si>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</si>
  <si>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</si>
  <si>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</si>
  <si>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</si>
  <si>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</si>
  <si>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</si>
  <si>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</si>
  <si>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</si>
  <si>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</si>
  <si>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</si>
  <si>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</si>
  <si>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</si>
  <si>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</si>
  <si>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</si>
  <si>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</si>
  <si>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</si>
  <si>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</si>
  <si>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</si>
  <si>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</si>
  <si>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</si>
  <si>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</si>
  <si>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</si>
  <si>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</si>
  <si>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</si>
  <si>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</si>
  <si>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</si>
  <si>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</si>
  <si>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</si>
  <si>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</si>
  <si>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</si>
  <si>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</si>
  <si>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</si>
  <si>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</si>
  <si>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</si>
  <si>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</si>
  <si>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</si>
  <si>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</si>
  <si>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</si>
  <si>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</si>
  <si>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</si>
  <si>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</si>
  <si>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</si>
  <si>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</si>
  <si>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</si>
  <si>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</si>
  <si>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</si>
  <si>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</si>
  <si>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</si>
  <si>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</si>
  <si>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</si>
  <si>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</si>
  <si>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</si>
  <si>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</si>
  <si>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</si>
  <si>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</si>
  <si>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</si>
  <si>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</si>
  <si>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</si>
  <si>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</si>
  <si>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</si>
  <si>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</si>
  <si>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</si>
  <si>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</si>
  <si>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</si>
  <si>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</si>
  <si>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</si>
  <si>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</si>
  <si>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</si>
  <si>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</si>
  <si>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</si>
  <si>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</si>
  <si>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</si>
  <si>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</si>
  <si>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</si>
  <si>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</si>
  <si>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</si>
  <si>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</si>
  <si>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</si>
  <si>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</si>
  <si>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</si>
  <si>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</si>
  <si>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</si>
  <si>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</si>
  <si>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</si>
  <si>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</si>
  <si>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</si>
  <si>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</si>
  <si>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</si>
  <si>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</si>
  <si>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</si>
  <si>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</si>
  <si>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</si>
  <si>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</si>
  <si>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</si>
  <si>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</si>
  <si>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</si>
  <si>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</si>
  <si>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</si>
  <si>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</si>
  <si>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</si>
  <si>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</si>
  <si>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</si>
  <si>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</si>
  <si>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</si>
  <si>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</si>
  <si>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</si>
  <si>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</si>
  <si>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</si>
  <si>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</si>
  <si>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</si>
  <si>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</si>
  <si>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</si>
  <si>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</si>
  <si>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</si>
  <si>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</si>
  <si>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</si>
  <si>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</si>
  <si>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</si>
  <si>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</si>
  <si>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</si>
  <si>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</si>
  <si>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</si>
  <si>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</si>
  <si>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</si>
  <si>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</si>
  <si>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</si>
  <si>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</si>
  <si>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</si>
  <si>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</si>
  <si>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</si>
  <si>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</si>
  <si>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</si>
  <si>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</si>
  <si>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</si>
  <si>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</si>
  <si>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</si>
  <si>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</si>
  <si>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</si>
  <si>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</si>
  <si>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</si>
  <si>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</si>
  <si>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</si>
  <si>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</si>
  <si>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</si>
  <si>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</si>
  <si>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</si>
  <si>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</si>
  <si>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</si>
  <si>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</si>
  <si>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</si>
  <si>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</si>
  <si>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</si>
  <si>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</si>
  <si>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</si>
  <si>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</si>
  <si>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</si>
  <si>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</si>
  <si>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</si>
  <si>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</si>
  <si>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</si>
  <si>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</si>
  <si>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</si>
  <si>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</si>
  <si>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</si>
  <si>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</si>
  <si>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</si>
  <si>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</si>
  <si>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</si>
  <si>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</si>
  <si>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</si>
  <si>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</si>
  <si>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</si>
  <si>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</si>
  <si>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</si>
  <si>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</si>
  <si>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</si>
  <si>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</si>
  <si>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</si>
  <si>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</si>
  <si>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</si>
  <si>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</si>
  <si>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</si>
  <si>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</si>
  <si>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</si>
  <si>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</si>
  <si>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</si>
  <si>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</si>
  <si>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</si>
  <si>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</si>
  <si>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</si>
  <si>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</si>
  <si>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</si>
  <si>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</si>
  <si>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</si>
  <si>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</si>
  <si>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</si>
  <si>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</si>
  <si>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</si>
  <si>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</si>
  <si>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</si>
  <si>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</si>
  <si>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</si>
  <si>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</si>
  <si>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</si>
  <si>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</si>
  <si>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</si>
  <si>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</si>
  <si>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</si>
  <si>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</si>
  <si>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</si>
  <si>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</si>
  <si>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</si>
  <si>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</si>
  <si>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</si>
  <si>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</si>
  <si>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</si>
  <si>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</si>
  <si>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</si>
  <si>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</si>
  <si>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</si>
  <si>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</si>
  <si>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</si>
  <si>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</si>
  <si>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</si>
  <si>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</si>
  <si>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</si>
  <si>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</si>
  <si>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</si>
  <si>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</si>
  <si>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</si>
  <si>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</si>
  <si>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</si>
  <si>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</si>
  <si>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</si>
  <si>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</si>
  <si>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</si>
  <si>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</si>
  <si>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</si>
  <si>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</si>
  <si>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</si>
  <si>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</si>
  <si>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</si>
  <si>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</si>
  <si>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</si>
  <si>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</si>
  <si>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</si>
  <si>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</si>
  <si>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</si>
  <si>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</si>
  <si>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</si>
  <si>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</si>
  <si>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</si>
  <si>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</si>
  <si>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</si>
  <si>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</si>
  <si>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</si>
  <si>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</si>
  <si>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</si>
  <si>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</si>
  <si>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</si>
  <si>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</si>
  <si>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</si>
  <si>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</si>
  <si>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</si>
  <si>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</si>
  <si>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</si>
  <si>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</si>
  <si>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</si>
  <si>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</si>
  <si>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</si>
  <si>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</si>
  <si>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</si>
  <si>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</si>
  <si>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</si>
  <si>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</si>
  <si>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</si>
  <si>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</si>
  <si>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</si>
  <si>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</si>
  <si>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</si>
  <si>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</si>
  <si>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</si>
  <si>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</si>
  <si>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</si>
  <si>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</si>
  <si>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</si>
  <si>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</si>
  <si>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</si>
  <si>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</si>
  <si>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</si>
  <si>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</si>
  <si>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</si>
  <si>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</si>
  <si>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</si>
  <si>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</si>
  <si>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</si>
  <si>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</si>
  <si>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</si>
  <si>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</si>
  <si>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</si>
  <si>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</si>
  <si>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</si>
  <si>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</si>
  <si>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</si>
  <si>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</si>
  <si>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</si>
  <si>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</si>
  <si>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</si>
  <si>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</si>
  <si>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</si>
  <si>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</si>
  <si>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</si>
  <si>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</si>
  <si>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</si>
  <si>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</si>
  <si>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</si>
  <si>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</si>
  <si>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</si>
  <si>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</si>
  <si>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</si>
  <si>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</si>
  <si>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</si>
  <si>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</si>
  <si>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</si>
  <si>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</si>
  <si>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</si>
  <si>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</si>
  <si>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</si>
  <si>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</si>
  <si>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</si>
  <si>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</si>
  <si>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</si>
  <si>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</si>
  <si>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</si>
  <si>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</si>
  <si>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</si>
  <si>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</si>
  <si>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</si>
  <si>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</si>
  <si>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</si>
  <si>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</si>
  <si>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</si>
  <si>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</si>
  <si>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</si>
  <si>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</si>
  <si>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</si>
  <si>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</si>
  <si>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</si>
  <si>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</si>
  <si>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</si>
  <si>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</si>
  <si>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</si>
  <si>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</si>
  <si>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</si>
  <si>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</si>
  <si>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</si>
  <si>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</si>
  <si>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</si>
  <si>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</si>
  <si>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</si>
  <si>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</si>
  <si>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</si>
  <si>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</si>
  <si>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</si>
  <si>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</si>
  <si>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</si>
  <si>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</si>
  <si>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</si>
  <si>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</si>
  <si>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</si>
  <si>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</si>
  <si>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</si>
  <si>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</si>
  <si>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</si>
  <si>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</si>
  <si>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</si>
  <si>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</si>
  <si>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</si>
  <si>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</si>
  <si>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</si>
  <si>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</si>
  <si>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</si>
  <si>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</si>
  <si>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</si>
  <si>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</si>
  <si>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</si>
  <si>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</si>
  <si>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</si>
  <si>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</si>
  <si>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</si>
  <si>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</si>
  <si>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</si>
  <si>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</si>
  <si>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</si>
  <si>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</si>
  <si>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</si>
  <si>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</si>
  <si>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</si>
  <si>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</si>
  <si>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</si>
  <si>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</si>
  <si>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</si>
  <si>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</si>
  <si>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</si>
  <si>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</si>
  <si>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</si>
  <si>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</si>
  <si>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</si>
  <si>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</si>
  <si>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</si>
  <si>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</si>
  <si>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</si>
  <si>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</si>
  <si>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</si>
  <si>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</si>
  <si>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</si>
  <si>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</si>
  <si>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</si>
  <si>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</si>
  <si>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</si>
  <si>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</si>
  <si>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</si>
  <si>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</si>
  <si>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</si>
  <si>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</si>
  <si>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</si>
  <si>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</si>
  <si>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</si>
  <si>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</si>
  <si>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</si>
  <si>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</si>
  <si>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</si>
  <si>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</si>
  <si>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</si>
  <si>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</si>
  <si>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</si>
  <si>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</si>
  <si>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</si>
  <si>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</si>
  <si>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</si>
  <si>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</si>
  <si>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</si>
  <si>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</si>
  <si>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</si>
  <si>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</si>
  <si>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</si>
  <si>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</si>
  <si>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</si>
  <si>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</si>
  <si>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</si>
  <si>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</si>
  <si>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</si>
  <si>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</si>
  <si>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</si>
  <si>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</si>
  <si>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</si>
  <si>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</si>
  <si>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</si>
  <si>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</si>
  <si>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</si>
  <si>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</si>
  <si>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</si>
  <si>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</si>
  <si>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</si>
  <si>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</si>
  <si>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</si>
  <si>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</si>
  <si>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</si>
  <si>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</si>
  <si>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</si>
  <si>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</si>
  <si>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</si>
  <si>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</si>
  <si>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</si>
  <si>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</si>
  <si>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</si>
  <si>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</si>
  <si>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</si>
  <si>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</si>
  <si>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</si>
  <si>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</si>
  <si>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</si>
  <si>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</si>
  <si>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</si>
  <si>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</si>
  <si>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</si>
  <si>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</si>
  <si>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</si>
  <si>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</si>
  <si>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</si>
  <si>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</si>
  <si>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</si>
  <si>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</si>
  <si>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</si>
  <si>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</si>
  <si>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</si>
  <si>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</si>
  <si>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</si>
  <si>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</si>
  <si>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</si>
  <si>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</si>
  <si>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</si>
  <si>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</si>
  <si>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</si>
  <si>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</si>
  <si>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</si>
  <si>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</si>
  <si>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</si>
  <si>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</si>
  <si>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</si>
  <si>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</si>
  <si>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</si>
  <si>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</si>
  <si>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</si>
  <si>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</si>
  <si>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</si>
  <si>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</si>
  <si>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</si>
  <si>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</si>
  <si>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</si>
  <si>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</si>
  <si>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</si>
  <si>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</si>
  <si>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</si>
  <si>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</si>
  <si>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</si>
  <si>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</si>
  <si>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</si>
  <si>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</si>
  <si>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</si>
  <si>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</si>
  <si>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</si>
  <si>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</si>
  <si>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</si>
  <si>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</si>
  <si>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</si>
  <si>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</si>
  <si>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</si>
  <si>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</si>
  <si>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</si>
  <si>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</si>
  <si>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</si>
  <si>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</si>
  <si>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</si>
  <si>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</si>
  <si>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</si>
  <si>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</si>
  <si>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</si>
  <si>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</si>
  <si>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</si>
  <si>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</si>
  <si>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</si>
  <si>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</si>
  <si>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</si>
  <si>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</si>
  <si>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</si>
  <si>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</si>
  <si>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</si>
  <si>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</si>
  <si>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</si>
  <si>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</si>
  <si>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</si>
  <si>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</si>
  <si>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</si>
  <si>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</si>
  <si>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</si>
  <si>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</si>
  <si>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</si>
  <si>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</si>
  <si>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</si>
  <si>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</si>
  <si>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</si>
  <si>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</si>
  <si>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</si>
  <si>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</si>
  <si>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</si>
  <si>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</si>
  <si>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</si>
  <si>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</si>
  <si>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</si>
  <si>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</si>
  <si>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</si>
  <si>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</si>
  <si>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</si>
  <si>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</si>
  <si>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</si>
  <si>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</si>
  <si>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</si>
  <si>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</si>
  <si>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</si>
  <si>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</si>
  <si>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</si>
  <si>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</si>
  <si>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</si>
  <si>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</si>
  <si>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</si>
  <si>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</si>
  <si>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</si>
  <si>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</si>
  <si>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</si>
  <si>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</si>
  <si>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</si>
  <si>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</si>
  <si>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</si>
  <si>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</si>
  <si>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</si>
  <si>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</si>
  <si>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</si>
  <si>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</si>
  <si>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</si>
  <si>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</si>
  <si>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</si>
  <si>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</si>
  <si>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</si>
  <si>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</si>
  <si>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</si>
  <si>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</si>
  <si>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</si>
  <si>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</si>
  <si>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</si>
  <si>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</si>
  <si>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</si>
  <si>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</si>
  <si>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</si>
  <si>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</si>
  <si>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</si>
  <si>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</si>
  <si>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</si>
  <si>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</si>
  <si>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</si>
  <si>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</si>
  <si>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</si>
  <si>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</si>
  <si>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</si>
  <si>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</si>
  <si>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</si>
  <si>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</si>
  <si>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</si>
  <si>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</si>
  <si>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</si>
  <si>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</si>
  <si>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</si>
  <si>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</si>
  <si>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</si>
  <si>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</si>
  <si>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</si>
  <si>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</si>
  <si>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</si>
  <si>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</si>
  <si>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</si>
  <si>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</si>
  <si>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</si>
  <si>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</si>
  <si>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</si>
  <si>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</si>
  <si>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</si>
  <si>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</si>
  <si>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</si>
  <si>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</si>
  <si>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</si>
  <si>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</si>
  <si>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</si>
  <si>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</si>
  <si>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</si>
  <si>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</si>
  <si>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</si>
  <si>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</si>
  <si>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</si>
  <si>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</si>
  <si>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</si>
  <si>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</si>
  <si>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</si>
  <si>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</si>
  <si>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</si>
  <si>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</si>
  <si>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</si>
  <si>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</si>
  <si>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</si>
  <si>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</si>
  <si>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</si>
  <si>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</si>
  <si>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</si>
  <si>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</si>
  <si>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</si>
  <si>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</si>
  <si>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</si>
  <si>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</si>
  <si>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</si>
  <si>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</si>
  <si>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</si>
  <si>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</si>
  <si>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</si>
  <si>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</si>
  <si>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</si>
  <si>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</si>
  <si>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</si>
  <si>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</si>
  <si>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</si>
  <si>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</si>
  <si>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</si>
  <si>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</si>
  <si>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</si>
  <si>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</si>
  <si>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</si>
  <si>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</si>
  <si>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</si>
  <si>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</si>
  <si>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</si>
  <si>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</si>
  <si>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</si>
  <si>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</si>
  <si>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</si>
  <si>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</si>
  <si>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</si>
  <si>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</si>
  <si>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</si>
  <si>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</si>
  <si>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</si>
  <si>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</si>
  <si>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</si>
  <si>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</si>
  <si>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</si>
  <si>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</si>
  <si>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</si>
  <si>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</si>
  <si>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</si>
  <si>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</si>
  <si>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</si>
  <si>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</si>
  <si>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</si>
  <si>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</si>
  <si>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</si>
  <si>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</si>
  <si>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</si>
  <si>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</si>
  <si>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</si>
  <si>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</si>
  <si>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</si>
  <si>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</si>
  <si>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</si>
  <si>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</si>
  <si>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</si>
  <si>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</si>
  <si>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</si>
  <si>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</si>
  <si>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</si>
  <si>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</si>
  <si>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</si>
  <si>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</si>
  <si>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</si>
  <si>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</si>
  <si>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</si>
  <si>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</si>
  <si>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</si>
  <si>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</si>
  <si>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</si>
  <si>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</si>
  <si>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</si>
  <si>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</si>
  <si>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</si>
  <si>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</si>
  <si>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</si>
  <si>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</si>
  <si>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</si>
  <si>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</si>
  <si>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</si>
  <si>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</si>
  <si>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</si>
  <si>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</si>
  <si>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</si>
  <si>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</si>
  <si>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</si>
  <si>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</si>
  <si>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</si>
  <si>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</si>
  <si>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</si>
  <si>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</si>
  <si>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</si>
  <si>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</si>
  <si>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</si>
  <si>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</si>
  <si>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</si>
  <si>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</si>
  <si>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</si>
  <si>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</si>
  <si>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</si>
  <si>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</si>
  <si>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</si>
  <si>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</si>
  <si>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</si>
  <si>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</si>
  <si>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</si>
  <si>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</si>
  <si>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</si>
  <si>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</si>
  <si>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</si>
  <si>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</si>
  <si>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</si>
  <si>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</si>
  <si>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</si>
  <si>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</si>
  <si>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</si>
  <si>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</si>
  <si>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</si>
  <si>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</si>
  <si>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</si>
  <si>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</si>
  <si>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</si>
  <si>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</si>
  <si>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</si>
  <si>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</si>
  <si>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</si>
  <si>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</si>
  <si>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</si>
  <si>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</si>
  <si>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</si>
  <si>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</si>
  <si>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</si>
  <si>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</si>
  <si>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</si>
  <si>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</si>
  <si>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</si>
  <si>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</si>
  <si>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</si>
  <si>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</si>
  <si>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</si>
  <si>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</si>
  <si>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</si>
  <si>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</si>
  <si>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</si>
  <si>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</si>
  <si>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</si>
  <si>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</si>
  <si>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</si>
  <si>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</si>
  <si>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</si>
  <si>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</si>
  <si>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</si>
  <si>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</si>
  <si>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</si>
  <si>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</si>
  <si>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</si>
  <si>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</si>
  <si>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</si>
  <si>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</si>
  <si>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</si>
  <si>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</si>
  <si>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</si>
  <si>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</si>
  <si>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</si>
  <si>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</si>
  <si>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</si>
  <si>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</si>
  <si>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</si>
  <si>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</si>
  <si>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</si>
  <si>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</si>
  <si>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</si>
  <si>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</si>
  <si>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</si>
  <si>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</si>
  <si>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</si>
  <si>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</si>
  <si>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</si>
  <si>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</si>
  <si>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</si>
  <si>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</si>
  <si>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</si>
  <si>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</si>
  <si>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</si>
  <si>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</si>
  <si>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</si>
  <si>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</si>
  <si>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</si>
  <si>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</si>
  <si>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</si>
  <si>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</si>
  <si>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</si>
  <si>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</si>
  <si>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</si>
  <si>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</si>
  <si>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</si>
  <si>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</si>
  <si>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</si>
  <si>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</si>
  <si>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</si>
  <si>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</si>
  <si>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</si>
  <si>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</si>
  <si>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</si>
  <si>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</si>
  <si>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</si>
  <si>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</si>
  <si>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</si>
  <si>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</si>
  <si>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</si>
  <si>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</si>
  <si>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</si>
  <si>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</si>
  <si>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</si>
  <si>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</si>
  <si>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</si>
  <si>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</si>
  <si>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</si>
  <si>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</si>
  <si>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</si>
  <si>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</si>
  <si>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</si>
  <si>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</si>
  <si>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</si>
  <si>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</si>
  <si>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</si>
  <si>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</si>
  <si>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</si>
  <si>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</si>
  <si>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</si>
  <si>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</si>
  <si>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</si>
  <si>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</si>
  <si>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</si>
  <si>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</si>
  <si>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</si>
  <si>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</si>
  <si>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</si>
  <si>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</si>
  <si>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</si>
  <si>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</si>
  <si>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</si>
  <si>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</si>
  <si>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</si>
  <si>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</si>
  <si>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</si>
  <si>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</si>
  <si>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</si>
  <si>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</si>
  <si>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</si>
  <si>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</si>
  <si>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</si>
  <si>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</si>
  <si>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</si>
  <si>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</si>
  <si>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</si>
  <si>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</si>
  <si>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</si>
  <si>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</si>
  <si>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</si>
  <si>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</si>
  <si>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</si>
  <si>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</si>
  <si>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</si>
  <si>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</si>
  <si>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</si>
  <si>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</si>
  <si>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</si>
  <si>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</si>
  <si>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</si>
  <si>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</si>
  <si>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</si>
  <si>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</si>
  <si>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</si>
  <si>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</si>
  <si>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</si>
  <si>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</si>
  <si>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</si>
  <si>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</si>
  <si>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</si>
  <si>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</si>
  <si>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</si>
  <si>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</si>
  <si>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</si>
  <si>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</si>
  <si>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</si>
  <si>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</si>
  <si>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</si>
  <si>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</si>
  <si>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</si>
  <si>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</si>
  <si>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</si>
  <si>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</si>
  <si>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</si>
  <si>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</si>
  <si>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</si>
  <si>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</si>
  <si>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</si>
  <si>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</si>
  <si>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</si>
  <si>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</si>
  <si>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</si>
  <si>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</si>
  <si>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</si>
  <si>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</si>
  <si>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</si>
  <si>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</si>
  <si>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</si>
  <si>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</si>
  <si>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</si>
  <si>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</si>
  <si>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</si>
  <si>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</si>
  <si>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</si>
  <si>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</si>
  <si>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</si>
  <si>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</si>
  <si>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</si>
  <si>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</si>
  <si>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</si>
  <si>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</si>
  <si>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</si>
  <si>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</si>
  <si>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</si>
  <si>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</si>
  <si>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</si>
  <si>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</si>
  <si>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</si>
  <si>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</si>
  <si>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</si>
  <si>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</si>
  <si>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</si>
  <si>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</si>
  <si>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</si>
  <si>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</si>
  <si>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</si>
  <si>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</si>
  <si>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</si>
  <si>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</si>
  <si>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</si>
  <si>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</si>
  <si>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</si>
  <si>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</si>
  <si>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</si>
  <si>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</si>
  <si>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</si>
  <si>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</si>
  <si>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</si>
  <si>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</si>
  <si>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</si>
  <si>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</si>
  <si>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</si>
  <si>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</si>
  <si>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</si>
  <si>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</si>
  <si>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</si>
  <si>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</si>
  <si>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</si>
  <si>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</si>
  <si>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</si>
  <si>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</si>
  <si>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</si>
  <si>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</si>
  <si>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</si>
  <si>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</si>
  <si>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</si>
  <si>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</si>
  <si>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</si>
  <si>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</si>
  <si>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</si>
  <si>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</si>
  <si>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</si>
  <si>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</si>
  <si>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</si>
  <si>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</si>
  <si>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</si>
  <si>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</si>
  <si>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</si>
  <si>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</si>
  <si>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</si>
  <si>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</si>
  <si>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</si>
  <si>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</si>
  <si>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</si>
  <si>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</si>
  <si>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</si>
  <si>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</si>
  <si>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</si>
  <si>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</si>
  <si>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</si>
  <si>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</si>
  <si>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</si>
  <si>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</si>
  <si>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</si>
  <si>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</si>
  <si>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</si>
  <si>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</si>
  <si>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</si>
  <si>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</si>
  <si>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</si>
  <si>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</si>
  <si>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</si>
  <si>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</si>
  <si>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</si>
  <si>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</si>
  <si>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</si>
  <si>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</si>
  <si>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</si>
  <si>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</si>
  <si>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</si>
  <si>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</si>
  <si>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</si>
  <si>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</si>
  <si>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</si>
  <si>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</si>
  <si>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</si>
  <si>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</si>
  <si>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</si>
  <si>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</si>
  <si>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</si>
  <si>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</si>
  <si>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</si>
  <si>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</si>
  <si>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</si>
  <si>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</si>
  <si>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</si>
  <si>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</si>
  <si>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</si>
  <si>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</si>
  <si>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</si>
  <si>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</si>
  <si>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</si>
  <si>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</si>
  <si>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</si>
  <si>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</si>
  <si>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</si>
  <si>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</si>
  <si>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</si>
  <si>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</si>
  <si>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</si>
  <si>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</si>
  <si>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</si>
  <si>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</si>
  <si>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</si>
  <si>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</si>
  <si>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</si>
  <si>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</si>
  <si>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</si>
  <si>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</si>
  <si>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</si>
  <si>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</si>
  <si>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</si>
  <si>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</si>
  <si>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</si>
  <si>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</si>
  <si>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</si>
  <si>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</si>
  <si>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</si>
  <si>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</si>
  <si>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</si>
  <si>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</si>
  <si>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</si>
  <si>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</si>
  <si>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</si>
  <si>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</si>
  <si>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</si>
  <si>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</si>
  <si>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</si>
  <si>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</si>
  <si>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</si>
  <si>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</si>
  <si>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</si>
  <si>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</si>
  <si>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</si>
  <si>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</si>
  <si>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</si>
  <si>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</si>
  <si>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</si>
  <si>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</si>
  <si>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</si>
  <si>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</si>
  <si>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</si>
  <si>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</si>
  <si>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</si>
  <si>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</si>
  <si>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</si>
  <si>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</si>
  <si>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</si>
  <si>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</si>
  <si>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</si>
  <si>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</si>
  <si>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</si>
  <si>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</si>
  <si>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</si>
  <si>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</si>
  <si>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</si>
  <si>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</si>
  <si>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</si>
  <si>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</si>
  <si>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</si>
  <si>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</si>
  <si>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</si>
  <si>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</si>
  <si>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</si>
  <si>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</si>
  <si>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</si>
  <si>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</si>
  <si>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</si>
  <si>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</si>
  <si>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</si>
  <si>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</si>
  <si>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</si>
  <si>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</si>
  <si>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</si>
  <si>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</si>
  <si>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</si>
  <si>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</si>
  <si>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</si>
  <si>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</si>
  <si>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</si>
  <si>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</si>
  <si>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</si>
  <si>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</si>
  <si>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</si>
  <si>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</si>
  <si>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</si>
  <si>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</si>
  <si>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</si>
  <si>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</si>
  <si>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</si>
  <si>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</si>
  <si>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</si>
  <si>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</si>
  <si>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</si>
  <si>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</si>
  <si>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</si>
  <si>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</si>
  <si>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</si>
  <si>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</si>
  <si>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</si>
  <si>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</si>
  <si>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</si>
  <si>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</si>
  <si>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</si>
  <si>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</si>
  <si>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</si>
  <si>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</si>
  <si>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</si>
  <si>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</si>
  <si>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</si>
  <si>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</si>
  <si>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</si>
  <si>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</si>
  <si>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</si>
  <si>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</si>
  <si>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</si>
  <si>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</si>
  <si>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</si>
  <si>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</si>
  <si>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</si>
  <si>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</si>
  <si>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</si>
  <si>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</si>
  <si>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</si>
  <si>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</si>
  <si>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</si>
  <si>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</si>
  <si>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</si>
  <si>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</si>
  <si>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</si>
  <si>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</si>
  <si>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</si>
  <si>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</si>
  <si>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</si>
  <si>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</si>
  <si>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</si>
  <si>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</si>
  <si>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</si>
  <si>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</si>
  <si>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</si>
  <si>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</si>
  <si>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</si>
  <si>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</si>
  <si>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</si>
  <si>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</si>
  <si>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</si>
  <si>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</si>
  <si>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</si>
  <si>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</si>
  <si>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</si>
  <si>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</si>
  <si>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</si>
  <si>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</si>
  <si>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</si>
  <si>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</si>
  <si>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</si>
  <si>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</si>
  <si>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</si>
  <si>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</si>
  <si>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</si>
  <si>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</si>
  <si>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</si>
  <si>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</si>
  <si>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</si>
  <si>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</si>
  <si>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</si>
  <si>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</si>
  <si>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</si>
  <si>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</si>
  <si>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</si>
  <si>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</si>
  <si>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</si>
  <si>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</si>
  <si>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</si>
  <si>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</si>
  <si>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</si>
  <si>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</si>
  <si>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</si>
  <si>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</si>
  <si>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</si>
  <si>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</si>
  <si>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</si>
  <si>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</si>
  <si>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</si>
  <si>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</si>
  <si>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</si>
  <si>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</si>
  <si>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</si>
  <si>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</si>
  <si>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</si>
  <si>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</si>
  <si>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</si>
  <si>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</si>
  <si>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</si>
  <si>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</si>
  <si>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</si>
  <si>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</si>
  <si>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</si>
  <si>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</si>
  <si>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</si>
  <si>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</si>
  <si>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</si>
  <si>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</si>
  <si>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</si>
  <si>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</si>
  <si>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</si>
  <si>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</si>
  <si>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</si>
  <si>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</si>
  <si>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</si>
  <si>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</si>
  <si>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</si>
  <si>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</si>
  <si>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</si>
  <si>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</si>
  <si>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</si>
  <si>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</si>
  <si>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</si>
  <si>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</si>
  <si>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</si>
  <si>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</si>
  <si>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</si>
  <si>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</si>
  <si>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</si>
  <si>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</si>
  <si>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</si>
  <si>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</si>
  <si>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</si>
  <si>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</si>
  <si>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</si>
  <si>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</si>
  <si>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</si>
  <si>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</si>
  <si>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</si>
  <si>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</si>
  <si>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</si>
  <si>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</si>
  <si>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</si>
  <si>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</si>
  <si>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</si>
  <si>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</si>
  <si>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</si>
  <si>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</si>
  <si>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</si>
  <si>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</si>
  <si>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</si>
  <si>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</si>
  <si>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</si>
  <si>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</si>
  <si>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</si>
  <si>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</si>
  <si>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</si>
  <si>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</si>
  <si>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</si>
  <si>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</si>
  <si>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</si>
  <si>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</si>
  <si>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</si>
  <si>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</si>
  <si>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</si>
  <si>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</si>
  <si>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</si>
  <si>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</si>
  <si>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</si>
  <si>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</si>
  <si>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</si>
  <si>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</si>
  <si>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</si>
  <si>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</si>
  <si>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</si>
  <si>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</si>
  <si>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</si>
  <si>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</si>
  <si>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</si>
  <si>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</si>
  <si>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</si>
  <si>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</si>
  <si>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</si>
  <si>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</si>
  <si>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</si>
  <si>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</si>
  <si>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</si>
  <si>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</si>
  <si>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</si>
  <si>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</si>
  <si>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</si>
  <si>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</si>
  <si>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</si>
  <si>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</si>
  <si>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</si>
  <si>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</si>
  <si>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</si>
  <si>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</si>
  <si>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</si>
  <si>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</si>
  <si>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</si>
  <si>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</si>
  <si>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</si>
  <si>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</si>
  <si>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</si>
  <si>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</si>
  <si>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</si>
  <si>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</si>
  <si>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</si>
  <si>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</si>
  <si>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</si>
  <si>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</si>
  <si>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</si>
  <si>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</si>
  <si>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</si>
  <si>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</si>
  <si>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</si>
  <si>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</si>
  <si>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</si>
  <si>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</si>
  <si>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</si>
  <si>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</si>
  <si>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</si>
  <si>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</si>
  <si>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</si>
  <si>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</si>
  <si>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</si>
  <si>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</si>
  <si>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</si>
  <si>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</si>
  <si>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</si>
  <si>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</si>
  <si>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</si>
  <si>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</si>
  <si>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</si>
  <si>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</si>
  <si>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</si>
  <si>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</si>
  <si>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</si>
  <si>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</si>
  <si>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</si>
  <si>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</si>
  <si>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</si>
  <si>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</si>
  <si>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</si>
  <si>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</si>
  <si>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</si>
  <si>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</si>
  <si>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</si>
  <si>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</si>
  <si>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</si>
  <si>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</si>
  <si>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</si>
  <si>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</si>
  <si>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</si>
  <si>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</si>
  <si>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</si>
  <si>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</si>
  <si>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</si>
  <si>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</si>
  <si>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</si>
  <si>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</si>
  <si>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</si>
  <si>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</si>
  <si>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</si>
  <si>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</si>
  <si>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</si>
  <si>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</si>
  <si>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</si>
  <si>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</si>
  <si>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</si>
  <si>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</si>
  <si>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</si>
  <si>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</si>
  <si>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</si>
  <si>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</si>
  <si>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</si>
  <si>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</si>
  <si>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</si>
  <si>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</si>
  <si>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</si>
  <si>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</si>
  <si>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</si>
  <si>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</si>
  <si>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</si>
  <si>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</si>
  <si>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</si>
  <si>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</si>
  <si>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</si>
  <si>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</si>
  <si>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</si>
  <si>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</si>
  <si>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</si>
  <si>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</si>
  <si>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</si>
  <si>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</si>
  <si>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</si>
  <si>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</si>
  <si>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</si>
  <si>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</si>
  <si>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</si>
  <si>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</si>
  <si>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</si>
  <si>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</si>
  <si>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</si>
  <si>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</si>
  <si>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</si>
  <si>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</si>
  <si>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</si>
  <si>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</si>
  <si>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</si>
  <si>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</si>
  <si>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</si>
  <si>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</si>
  <si>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</si>
  <si>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</si>
  <si>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</si>
  <si>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</si>
  <si>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</si>
  <si>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</si>
  <si>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</si>
  <si>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</si>
  <si>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</si>
  <si>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</si>
  <si>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</si>
  <si>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</si>
  <si>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</si>
  <si>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</si>
  <si>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</si>
  <si>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</si>
  <si>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</si>
  <si>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</si>
  <si>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</si>
  <si>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</si>
  <si>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</si>
  <si>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</si>
  <si>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</si>
  <si>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</si>
  <si>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</si>
  <si>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</si>
  <si>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</si>
  <si>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</si>
  <si>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</si>
  <si>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</si>
  <si>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</si>
  <si>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</si>
  <si>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</si>
  <si>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</si>
  <si>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</si>
  <si>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</si>
  <si>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</si>
  <si>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</si>
  <si>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</si>
  <si>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</si>
  <si>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</si>
  <si>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</si>
  <si>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</si>
  <si>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</si>
  <si>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</si>
  <si>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</si>
  <si>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</si>
  <si>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</si>
  <si>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</si>
  <si>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</si>
  <si>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</si>
  <si>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</si>
  <si>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</si>
  <si>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</si>
  <si>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</si>
  <si>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</si>
  <si>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</si>
  <si>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</si>
  <si>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</si>
  <si>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</si>
  <si>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</si>
  <si>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</si>
  <si>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</si>
  <si>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</si>
  <si>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</si>
  <si>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</si>
  <si>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</si>
  <si>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</si>
  <si>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</si>
  <si>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</si>
  <si>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</si>
  <si>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</si>
  <si>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</si>
  <si>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</si>
  <si>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</si>
  <si>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</si>
  <si>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</si>
  <si>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</si>
  <si>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</si>
  <si>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</si>
  <si>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</si>
  <si>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</si>
  <si>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</si>
  <si>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</si>
  <si>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</si>
  <si>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</si>
  <si>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</si>
  <si>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</si>
  <si>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</si>
  <si>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</si>
  <si>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</si>
  <si>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</si>
  <si>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</si>
  <si>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</si>
  <si>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</si>
  <si>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</si>
  <si>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</si>
  <si>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</si>
  <si>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</si>
  <si>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</si>
  <si>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</si>
  <si>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</si>
  <si>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</si>
  <si>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</si>
  <si>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</si>
  <si>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</si>
  <si>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</si>
  <si>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</si>
  <si>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</si>
  <si>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</si>
  <si>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</si>
  <si>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</si>
  <si>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</si>
  <si>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</si>
  <si>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</si>
  <si>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</si>
  <si>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</si>
  <si>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</si>
  <si>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</si>
  <si>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</si>
  <si>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</si>
  <si>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</si>
  <si>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</si>
  <si>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</si>
  <si>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</si>
  <si>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</si>
  <si>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</si>
  <si>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</si>
  <si>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</si>
  <si>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</si>
  <si>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</si>
  <si>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</si>
  <si>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</si>
  <si>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</si>
  <si>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</si>
  <si>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</si>
  <si>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</si>
  <si>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</si>
  <si>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</si>
  <si>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</si>
  <si>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</si>
  <si>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</si>
  <si>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</si>
  <si>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</si>
  <si>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</si>
  <si>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</si>
  <si>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</si>
  <si>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</si>
  <si>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</si>
  <si>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</si>
  <si>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</si>
  <si>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</si>
  <si>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</si>
  <si>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</si>
  <si>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</si>
  <si>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</si>
  <si>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</si>
  <si>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</si>
  <si>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</si>
  <si>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</si>
  <si>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</si>
  <si>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</si>
  <si>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</si>
  <si>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</si>
  <si>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</si>
  <si>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</si>
  <si>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</si>
  <si>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</si>
  <si>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</si>
  <si>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</si>
  <si>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</si>
  <si>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</si>
  <si>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</si>
  <si>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</si>
  <si>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</si>
  <si>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</si>
  <si>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</si>
  <si>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</si>
  <si>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</si>
  <si>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</si>
  <si>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</si>
  <si>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</si>
  <si>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</si>
  <si>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</si>
  <si>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</si>
  <si>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</si>
  <si>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</si>
  <si>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</si>
  <si>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</si>
  <si>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</si>
  <si>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</si>
  <si>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</si>
  <si>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</si>
  <si>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</si>
  <si>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</si>
  <si>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</si>
  <si>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</si>
  <si>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</si>
  <si>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</si>
  <si>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</si>
  <si>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</si>
  <si>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</si>
  <si>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</si>
  <si>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</si>
  <si>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</si>
  <si>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</si>
  <si>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</si>
  <si>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</si>
  <si>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</si>
  <si>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</si>
  <si>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</si>
  <si>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</si>
  <si>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</si>
  <si>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</si>
  <si>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</si>
  <si>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</si>
  <si>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</si>
  <si>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</si>
  <si>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</si>
  <si>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</si>
  <si>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</si>
  <si>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</si>
  <si>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</si>
  <si>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</si>
  <si>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</si>
  <si>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</si>
  <si>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</si>
  <si>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</si>
  <si>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</si>
  <si>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</si>
  <si>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</si>
  <si>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</si>
  <si>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</si>
  <si>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</si>
  <si>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</si>
  <si>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</si>
  <si>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</si>
  <si>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</si>
  <si>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</si>
  <si>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</si>
  <si>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</si>
  <si>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</si>
  <si>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</si>
  <si>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</si>
  <si>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</si>
  <si>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</si>
  <si>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</si>
  <si>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</si>
  <si>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</si>
  <si>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</si>
  <si>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</si>
  <si>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</si>
  <si>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</si>
  <si>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</si>
  <si>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</si>
  <si>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</si>
  <si>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</si>
  <si>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</si>
  <si>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</si>
  <si>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</si>
  <si>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</si>
  <si>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</si>
  <si>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</si>
  <si>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</si>
  <si>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</si>
  <si>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</si>
  <si>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</si>
  <si>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</si>
  <si>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</si>
  <si>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</si>
  <si>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</si>
  <si>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</si>
  <si>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</si>
  <si>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</si>
  <si>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</si>
  <si>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</si>
  <si>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</si>
  <si>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</si>
  <si>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</si>
  <si>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</si>
  <si>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</si>
  <si>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</si>
  <si>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</si>
  <si>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</si>
  <si>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</si>
  <si>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</si>
  <si>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</si>
  <si>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</si>
  <si>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</si>
  <si>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</si>
  <si>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</si>
  <si>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</si>
  <si>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</si>
  <si>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</si>
  <si>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</si>
  <si>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</si>
  <si>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</si>
  <si>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</si>
  <si>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</si>
  <si>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</si>
  <si>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</si>
  <si>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</si>
  <si>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</si>
  <si>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</si>
  <si>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</si>
  <si>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</si>
  <si>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</si>
  <si>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</si>
  <si>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</si>
  <si>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</si>
  <si>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</si>
  <si>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</si>
  <si>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</si>
  <si>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</si>
  <si>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</si>
  <si>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</si>
  <si>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</si>
  <si>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</si>
  <si>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</si>
  <si>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</si>
  <si>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</si>
  <si>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</si>
  <si>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</si>
  <si>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</si>
  <si>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</si>
  <si>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</si>
  <si>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</si>
  <si>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</si>
  <si>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</si>
  <si>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</si>
  <si>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</si>
  <si>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</si>
  <si>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</si>
  <si>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</si>
  <si>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</si>
  <si>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</si>
  <si>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</si>
  <si>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</si>
  <si>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</si>
  <si>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</si>
  <si>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</si>
  <si>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</si>
  <si>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</si>
  <si>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</si>
  <si>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</si>
  <si>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</si>
  <si>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</si>
  <si>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</si>
  <si>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</si>
  <si>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</si>
  <si>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</si>
  <si>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</si>
  <si>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</si>
  <si>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</si>
  <si>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</si>
  <si>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</si>
  <si>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</si>
  <si>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</si>
  <si>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</si>
  <si>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</si>
  <si>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</si>
  <si>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</si>
  <si>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</si>
  <si>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</si>
  <si>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</si>
  <si>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</si>
  <si>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</si>
  <si>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</si>
  <si>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</si>
  <si>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</si>
  <si>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</si>
  <si>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</si>
  <si>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</si>
  <si>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</si>
  <si>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</si>
  <si>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</si>
  <si>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</si>
  <si>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</si>
  <si>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</si>
  <si>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</si>
  <si>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</si>
  <si>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</si>
  <si>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</si>
  <si>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</si>
  <si>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</si>
  <si>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</si>
  <si>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</si>
  <si>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</si>
  <si>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</si>
  <si>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</si>
  <si>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</si>
  <si>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</si>
  <si>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</si>
  <si>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</si>
  <si>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</si>
  <si>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</si>
  <si>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</si>
  <si>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</si>
  <si>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</si>
  <si>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</si>
  <si>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</si>
  <si>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</si>
  <si>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</si>
  <si>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</si>
  <si>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</si>
  <si>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</si>
  <si>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</si>
  <si>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</si>
  <si>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</si>
  <si>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</si>
  <si>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</si>
  <si>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</si>
  <si>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</si>
  <si>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</si>
  <si>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</si>
  <si>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</si>
  <si>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</si>
  <si>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</si>
  <si>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</si>
  <si>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</si>
  <si>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</si>
  <si>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</si>
  <si>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</si>
  <si>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</si>
  <si>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</si>
  <si>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</si>
  <si>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</si>
  <si>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</si>
  <si>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</si>
  <si>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</si>
  <si>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</si>
  <si>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</si>
  <si>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</si>
  <si>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</si>
  <si>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</si>
  <si>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</si>
  <si>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</si>
  <si>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</si>
  <si>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</si>
  <si>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</si>
  <si>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</si>
  <si>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</si>
  <si>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</si>
  <si>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</si>
  <si>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</si>
  <si>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</si>
  <si>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</si>
  <si>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</si>
  <si>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</si>
  <si>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</si>
  <si>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</si>
  <si>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</si>
  <si>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</si>
  <si>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</si>
  <si>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</si>
  <si>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</si>
  <si>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</si>
  <si>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</si>
  <si>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</si>
  <si>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</si>
  <si>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</si>
  <si>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</si>
  <si>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</si>
  <si>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</si>
  <si>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</si>
  <si>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</si>
  <si>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</si>
  <si>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</si>
  <si>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</si>
  <si>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</si>
  <si>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</si>
  <si>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</si>
  <si>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</si>
  <si>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</si>
  <si>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</si>
  <si>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</si>
  <si>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</si>
  <si>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</si>
  <si>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</si>
  <si>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</si>
  <si>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</si>
  <si>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</si>
  <si>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</si>
  <si>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</si>
  <si>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</si>
  <si>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</si>
  <si>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</si>
  <si>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</si>
  <si>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</si>
  <si>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</si>
  <si>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</si>
  <si>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</si>
  <si>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</si>
  <si>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</si>
  <si>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</si>
  <si>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</si>
  <si>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</si>
  <si>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</si>
  <si>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</si>
  <si>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</si>
  <si>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</si>
  <si>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</si>
  <si>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</si>
  <si>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</si>
  <si>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</si>
  <si>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</si>
  <si>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</si>
  <si>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</si>
  <si>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</si>
  <si>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</si>
  <si>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</si>
  <si>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</si>
  <si>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</si>
  <si>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</si>
  <si>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</si>
  <si>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</si>
  <si>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</si>
  <si>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</si>
  <si>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</si>
  <si>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</si>
  <si>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</si>
  <si>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</si>
  <si>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</si>
  <si>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</si>
  <si>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</si>
  <si>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</si>
  <si>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</si>
  <si>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</si>
  <si>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</si>
  <si>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</si>
  <si>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</si>
  <si>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</si>
  <si>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</si>
  <si>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</si>
  <si>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</si>
  <si>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</si>
  <si>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</si>
  <si>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</si>
  <si>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</si>
  <si>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</si>
  <si>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</si>
  <si>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</si>
  <si>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</si>
  <si>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</si>
  <si>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</si>
  <si>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</si>
  <si>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</si>
  <si>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</si>
  <si>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</si>
  <si>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</si>
  <si>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</si>
  <si>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</si>
  <si>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</si>
  <si>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</si>
  <si>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</si>
  <si>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</si>
  <si>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</si>
  <si>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</si>
  <si>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</si>
  <si>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</si>
  <si>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</si>
  <si>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</si>
  <si>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</si>
  <si>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</si>
  <si>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</si>
  <si>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</si>
  <si>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</si>
  <si>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</si>
  <si>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</si>
  <si>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</si>
  <si>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</si>
  <si>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</si>
  <si>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</si>
  <si>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</si>
  <si>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</si>
  <si>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</si>
  <si>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</si>
  <si>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</si>
  <si>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</si>
  <si>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</si>
  <si>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</si>
  <si>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</si>
  <si>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</si>
  <si>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</si>
  <si>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</si>
  <si>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</si>
  <si>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</si>
  <si>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</si>
  <si>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</si>
  <si>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</si>
  <si>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</si>
  <si>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</si>
  <si>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</si>
  <si>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</si>
  <si>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</si>
  <si>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</si>
  <si>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</si>
  <si>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</si>
  <si>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</si>
  <si>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</si>
  <si>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</si>
  <si>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</si>
  <si>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</si>
  <si>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</si>
  <si>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</si>
  <si>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</si>
  <si>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</si>
  <si>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</si>
  <si>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</si>
  <si>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</si>
  <si>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</si>
  <si>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</si>
  <si>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</si>
  <si>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</si>
  <si>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</si>
  <si>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</si>
  <si>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</si>
  <si>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</si>
  <si>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</si>
  <si>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</si>
  <si>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</si>
  <si>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</si>
  <si>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</si>
  <si>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</si>
  <si>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</si>
  <si>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</si>
  <si>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</si>
  <si>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</si>
  <si>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</si>
  <si>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</si>
  <si>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</si>
  <si>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</si>
  <si>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</si>
  <si>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</si>
  <si>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</si>
  <si>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</si>
  <si>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</si>
  <si>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</si>
  <si>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</si>
  <si>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</si>
  <si>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</si>
  <si>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</si>
  <si>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</si>
  <si>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</si>
  <si>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</si>
  <si>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</si>
  <si>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</si>
  <si>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</si>
  <si>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</si>
  <si>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</si>
  <si>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</si>
  <si>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</si>
  <si>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</si>
  <si>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</si>
  <si>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</si>
  <si>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</si>
  <si>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</si>
  <si>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</si>
  <si>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</si>
  <si>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</si>
  <si>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</si>
  <si>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</si>
  <si>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</si>
  <si>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</si>
  <si>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</si>
  <si>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</si>
  <si>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</si>
  <si>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</si>
  <si>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</si>
  <si>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</si>
  <si>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</si>
  <si>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</si>
  <si>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</si>
  <si>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</si>
  <si>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</si>
  <si>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</si>
  <si>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</si>
  <si>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</si>
  <si>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</si>
  <si>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</si>
  <si>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</si>
  <si>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</si>
  <si>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</si>
  <si>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</si>
  <si>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</si>
  <si>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</si>
  <si>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</si>
  <si>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</si>
  <si>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</si>
  <si>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</si>
  <si>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</si>
  <si>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</si>
  <si>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</si>
  <si>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</si>
  <si>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</si>
  <si>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</si>
  <si>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</si>
  <si>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</si>
  <si>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</si>
  <si>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</si>
  <si>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</si>
  <si>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</si>
  <si>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</si>
  <si>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</si>
  <si>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</si>
  <si>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</si>
  <si>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</si>
  <si>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</si>
  <si>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</si>
  <si>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</si>
  <si>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</si>
  <si>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</si>
  <si>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</si>
  <si>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</si>
  <si>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</si>
  <si>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</si>
  <si>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</si>
  <si>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</si>
  <si>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</si>
  <si>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</si>
  <si>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</si>
  <si>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</si>
  <si>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</si>
  <si>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</si>
  <si>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</si>
  <si>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</si>
  <si>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</si>
  <si>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</si>
  <si>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</si>
  <si>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</si>
  <si>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</si>
  <si>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</si>
  <si>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</si>
  <si>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</si>
  <si>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</si>
  <si>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</si>
  <si>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</si>
  <si>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</si>
  <si>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</si>
  <si>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</si>
  <si>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</si>
  <si>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</si>
  <si>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</si>
  <si>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</si>
  <si>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</si>
  <si>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</si>
  <si>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</si>
  <si>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</si>
  <si>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</si>
  <si>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</si>
  <si>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</si>
  <si>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</si>
  <si>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</si>
  <si>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</si>
  <si>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</si>
  <si>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</si>
  <si>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</si>
  <si>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</si>
  <si>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</si>
  <si>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</si>
  <si>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</si>
  <si>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</si>
  <si>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</si>
  <si>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</si>
  <si>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</si>
  <si>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</si>
  <si>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</si>
  <si>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</si>
  <si>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</si>
  <si>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</si>
  <si>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</si>
  <si>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</si>
  <si>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</si>
  <si>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</si>
  <si>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</si>
  <si>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</si>
  <si>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</si>
  <si>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</si>
  <si>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</si>
  <si>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</si>
  <si>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</si>
  <si>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</si>
  <si>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</si>
  <si>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</si>
  <si>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</si>
  <si>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</si>
  <si>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</si>
  <si>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</si>
  <si>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</si>
  <si>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</si>
  <si>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</si>
  <si>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</si>
  <si>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</si>
  <si>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</si>
  <si>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</si>
  <si>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</si>
  <si>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</si>
  <si>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</si>
  <si>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</si>
  <si>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</si>
  <si>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</si>
  <si>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</si>
  <si>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</si>
  <si>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</si>
  <si>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</si>
  <si>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</si>
  <si>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</si>
  <si>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</si>
  <si>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</si>
  <si>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</si>
  <si>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</si>
  <si>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</si>
  <si>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</si>
  <si>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</si>
  <si>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</si>
  <si>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</si>
  <si>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</si>
  <si>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</si>
  <si>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</si>
  <si>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</si>
  <si>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</si>
  <si>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</si>
  <si>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</si>
  <si>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</si>
  <si>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</si>
  <si>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</si>
  <si>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</si>
  <si>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</si>
  <si>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</si>
  <si>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</si>
  <si>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</si>
  <si>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</si>
  <si>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</si>
  <si>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</si>
  <si>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</si>
  <si>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</si>
  <si>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</si>
  <si>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</si>
  <si>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</si>
  <si>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</si>
  <si>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</si>
  <si>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</si>
  <si>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</si>
  <si>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</si>
  <si>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</si>
  <si>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</si>
  <si>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</si>
  <si>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</si>
  <si>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</si>
  <si>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</si>
  <si>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</si>
  <si>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</si>
  <si>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</si>
  <si>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</si>
  <si>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</si>
  <si>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</si>
  <si>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</si>
  <si>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</si>
  <si>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</si>
  <si>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</si>
  <si>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</si>
  <si>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</si>
  <si>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</si>
  <si>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</si>
  <si>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</si>
  <si>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</si>
  <si>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</si>
  <si>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</si>
  <si>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</si>
  <si>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</si>
  <si>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</si>
  <si>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</si>
  <si>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</si>
  <si>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</si>
  <si>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</si>
  <si>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</si>
  <si>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</si>
  <si>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</si>
  <si>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</si>
  <si>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</si>
  <si>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</si>
  <si>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</si>
  <si>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</si>
  <si>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</si>
  <si>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</si>
  <si>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</si>
  <si>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</si>
  <si>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</si>
  <si>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</si>
  <si>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</si>
  <si>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</si>
  <si>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</si>
  <si>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</si>
  <si>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</si>
  <si>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</si>
  <si>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</si>
  <si>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</si>
  <si>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</si>
  <si>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</si>
  <si>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</si>
  <si>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</si>
  <si>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</si>
  <si>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</si>
  <si>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</si>
  <si>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</si>
  <si>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</si>
  <si>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</si>
  <si>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</si>
  <si>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</si>
  <si>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</si>
  <si>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</si>
  <si>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</si>
  <si>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</si>
  <si>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</si>
  <si>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</si>
  <si>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</si>
  <si>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</si>
  <si>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</si>
  <si>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</si>
  <si>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</si>
  <si>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</si>
  <si>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</si>
  <si>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</si>
  <si>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</si>
  <si>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</si>
  <si>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</si>
  <si>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</si>
  <si>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</si>
  <si>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</si>
  <si>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</si>
  <si>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</si>
  <si>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</si>
  <si>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</si>
  <si>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</si>
  <si>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</si>
  <si>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</si>
  <si>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</si>
  <si>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</si>
  <si>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</si>
  <si>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</si>
  <si>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</si>
  <si>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</si>
  <si>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</si>
  <si>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</si>
  <si>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</si>
  <si>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</si>
  <si>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</si>
  <si>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</si>
  <si>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</si>
  <si>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</si>
  <si>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</si>
  <si>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</si>
  <si>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</si>
  <si>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</si>
  <si>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</si>
  <si>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</si>
  <si>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</si>
  <si>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</si>
  <si>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</si>
  <si>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</si>
  <si>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</si>
  <si>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</si>
  <si>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</si>
  <si>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</si>
  <si>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</si>
  <si>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</si>
  <si>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</si>
  <si>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</si>
  <si>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</si>
  <si>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</si>
  <si>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</si>
  <si>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</si>
  <si>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</si>
  <si>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</si>
  <si>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</si>
  <si>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</si>
  <si>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</si>
  <si>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</si>
  <si>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</si>
  <si>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</si>
  <si>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</si>
  <si>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</si>
  <si>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</si>
  <si>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</si>
  <si>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</si>
  <si>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</si>
  <si>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</si>
  <si>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</si>
  <si>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</si>
  <si>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</si>
  <si>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</si>
  <si>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</si>
  <si>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</si>
  <si>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</si>
  <si>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</si>
  <si>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</si>
  <si>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</si>
  <si>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</si>
  <si>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</si>
  <si>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</si>
  <si>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</si>
  <si>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</si>
  <si>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</si>
  <si>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</si>
  <si>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</si>
  <si>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</si>
  <si>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</si>
  <si>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</si>
  <si>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</si>
  <si>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</si>
  <si>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</si>
  <si>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</si>
  <si>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</si>
  <si>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</si>
  <si>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</si>
  <si>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</si>
  <si>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</si>
  <si>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</si>
  <si>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</si>
  <si>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</si>
  <si>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</si>
  <si>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</si>
  <si>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</si>
  <si>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</si>
  <si>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</si>
  <si>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</si>
  <si>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</si>
  <si>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</si>
  <si>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</si>
  <si>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</si>
  <si>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</si>
  <si>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</si>
  <si>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</si>
  <si>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</si>
  <si>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</si>
  <si>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</si>
  <si>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</si>
  <si>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</si>
  <si>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</si>
  <si>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</si>
  <si>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</si>
  <si>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</si>
  <si>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</si>
  <si>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</si>
  <si>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</si>
  <si>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</si>
  <si>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</si>
  <si>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</si>
  <si>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</si>
  <si>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</si>
  <si>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</si>
  <si>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</si>
  <si>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</si>
  <si>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</si>
  <si>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</si>
  <si>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</si>
  <si>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</si>
  <si>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</si>
  <si>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</si>
  <si>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</si>
  <si>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</si>
  <si>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</si>
  <si>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</si>
  <si>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</si>
  <si>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</si>
  <si>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</si>
  <si>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</si>
  <si>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</si>
  <si>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</si>
  <si>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</si>
  <si>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</si>
  <si>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</si>
  <si>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</si>
  <si>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</si>
  <si>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</si>
  <si>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</si>
  <si>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</si>
  <si>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</si>
  <si>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</si>
  <si>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</si>
  <si>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</si>
  <si>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</si>
  <si>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</si>
  <si>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</si>
  <si>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</si>
  <si>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</si>
  <si>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</si>
  <si>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</si>
  <si>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</si>
  <si>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</si>
  <si>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</si>
  <si>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</si>
  <si>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</si>
  <si>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</si>
  <si>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</si>
  <si>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</si>
  <si>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</si>
  <si>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</si>
  <si>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</si>
  <si>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</si>
  <si>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</si>
  <si>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</si>
  <si>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</si>
  <si>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</si>
  <si>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</si>
  <si>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</si>
  <si>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</si>
  <si>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</si>
  <si>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</si>
  <si>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</si>
  <si>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</si>
  <si>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</si>
  <si>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</si>
  <si>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</si>
  <si>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</si>
  <si>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</si>
  <si>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</si>
  <si>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</si>
  <si>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</si>
  <si>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</si>
  <si>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</si>
  <si>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</si>
  <si>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</si>
  <si>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</si>
  <si>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</si>
  <si>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</si>
  <si>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</si>
  <si>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</si>
  <si>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</si>
  <si>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</si>
  <si>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</si>
  <si>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</si>
  <si>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</si>
  <si>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</si>
  <si>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</si>
  <si>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</si>
  <si>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</si>
  <si>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</si>
  <si>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</si>
  <si>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</si>
  <si>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</si>
  <si>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</si>
  <si>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</si>
  <si>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</si>
  <si>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</si>
  <si>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</si>
  <si>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</si>
  <si>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</si>
  <si>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</si>
  <si>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</si>
  <si>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</si>
  <si>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</si>
  <si>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</si>
  <si>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</si>
  <si>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</si>
  <si>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</si>
  <si>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</si>
  <si>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</si>
  <si>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</si>
  <si>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</si>
  <si>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</si>
  <si>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</si>
  <si>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</si>
  <si>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</si>
  <si>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</si>
  <si>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</si>
  <si>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</si>
  <si>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</si>
  <si>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</si>
  <si>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</si>
  <si>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</si>
  <si>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</si>
  <si>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</si>
  <si>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</si>
  <si>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</si>
  <si>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</si>
  <si>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</si>
  <si>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</si>
  <si>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</si>
  <si>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</si>
  <si>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</si>
  <si>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</si>
  <si>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</si>
  <si>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</si>
  <si>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</si>
  <si>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</si>
  <si>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</si>
  <si>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</si>
  <si>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</si>
  <si>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</si>
  <si>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</si>
  <si>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</si>
  <si>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</si>
  <si>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</si>
  <si>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</si>
  <si>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</si>
  <si>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</si>
  <si>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</si>
  <si>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</si>
  <si>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</si>
  <si>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</si>
  <si>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</si>
  <si>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</si>
  <si>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</si>
  <si>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</si>
  <si>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</si>
  <si>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</si>
  <si>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</si>
  <si>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</si>
  <si>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</si>
  <si>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</si>
  <si>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</si>
  <si>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</si>
  <si>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</si>
  <si>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</si>
  <si>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</si>
  <si>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</si>
  <si>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</si>
  <si>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</si>
  <si>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</si>
  <si>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</si>
  <si>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</si>
  <si>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</si>
  <si>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</si>
  <si>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</si>
  <si>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</si>
  <si>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</si>
  <si>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</si>
  <si>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</si>
  <si>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</si>
  <si>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</si>
  <si>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</si>
  <si>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</si>
  <si>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</si>
  <si>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</si>
  <si>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</si>
  <si>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</si>
  <si>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</si>
  <si>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</si>
  <si>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</si>
  <si>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</si>
  <si>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</si>
  <si>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</si>
  <si>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</si>
  <si>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</si>
  <si>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</si>
  <si>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</si>
  <si>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</si>
  <si>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</si>
  <si>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</si>
  <si>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</si>
  <si>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</si>
  <si>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</si>
  <si>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</si>
  <si>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</si>
  <si>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</si>
  <si>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</si>
  <si>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</si>
  <si>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</si>
  <si>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</si>
  <si>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</si>
  <si>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</si>
  <si>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</si>
  <si>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</si>
  <si>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</si>
  <si>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</si>
  <si>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</si>
  <si>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</si>
  <si>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</si>
  <si>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</si>
  <si>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</si>
  <si>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</si>
  <si>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</si>
  <si>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</si>
  <si>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</si>
  <si>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</si>
  <si>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</si>
  <si>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</si>
  <si>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</si>
  <si>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</si>
  <si>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</si>
  <si>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</si>
  <si>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</si>
  <si>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</si>
  <si>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</si>
  <si>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</si>
  <si>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</si>
  <si>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</si>
  <si>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</si>
  <si>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</si>
  <si>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</si>
  <si>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</si>
  <si>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</si>
  <si>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</si>
  <si>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</si>
  <si>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</si>
  <si>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</si>
  <si>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</si>
  <si>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</si>
  <si>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</si>
  <si>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</si>
  <si>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</si>
  <si>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</si>
  <si>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</si>
  <si>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</si>
  <si>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</si>
  <si>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</si>
  <si>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</si>
  <si>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</si>
  <si>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</si>
  <si>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</si>
  <si>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</si>
  <si>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</si>
  <si>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</si>
  <si>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</si>
  <si>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</si>
  <si>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</si>
  <si>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</si>
  <si>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</si>
  <si>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</si>
  <si>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</si>
  <si>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</si>
  <si>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</si>
  <si>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</si>
  <si>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</si>
  <si>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</si>
  <si>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</si>
  <si>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</si>
  <si>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</si>
  <si>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</si>
  <si>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</si>
  <si>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</si>
  <si>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</si>
  <si>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</si>
  <si>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</si>
  <si>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</si>
  <si>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</si>
  <si>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</si>
  <si>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</si>
  <si>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</si>
  <si>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</si>
  <si>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</si>
  <si>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</si>
  <si>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</si>
  <si>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</si>
  <si>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</si>
  <si>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</si>
  <si>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</si>
  <si>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</si>
  <si>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</si>
  <si>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</si>
  <si>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</si>
  <si>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</si>
  <si>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</si>
  <si>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</si>
  <si>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</si>
  <si>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</si>
  <si>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</si>
  <si>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</si>
  <si>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</si>
  <si>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</si>
  <si>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</si>
  <si>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</si>
  <si>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</si>
  <si>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</si>
  <si>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</si>
  <si>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</si>
  <si>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</si>
  <si>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</si>
  <si>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</si>
  <si>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</si>
  <si>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</si>
  <si>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</si>
  <si>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</si>
  <si>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</si>
  <si>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</si>
  <si>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</si>
  <si>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</si>
  <si>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</si>
  <si>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</si>
  <si>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</si>
  <si>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</si>
  <si>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</si>
  <si>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</si>
  <si>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</si>
  <si>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</si>
  <si>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</si>
  <si>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</si>
  <si>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</si>
  <si>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</si>
  <si>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</si>
  <si>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</si>
  <si>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</si>
  <si>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</si>
  <si>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</si>
  <si>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</si>
  <si>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</si>
  <si>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</si>
  <si>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</si>
  <si>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</si>
  <si>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</si>
  <si>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</si>
  <si>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</si>
  <si>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</si>
  <si>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</si>
  <si>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</si>
  <si>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</si>
  <si>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</si>
  <si>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</si>
  <si>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</si>
  <si>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</si>
  <si>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</si>
  <si>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</si>
  <si>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</si>
  <si>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</si>
  <si>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</si>
  <si>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</si>
  <si>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</si>
  <si>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</si>
  <si>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</si>
  <si>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</si>
  <si>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</si>
  <si>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</si>
  <si>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</si>
  <si>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</si>
  <si>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</si>
  <si>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</si>
  <si>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</si>
  <si>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</si>
  <si>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</si>
  <si>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</si>
  <si>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</si>
  <si>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</si>
  <si>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</si>
  <si>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</si>
  <si>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</si>
  <si>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</si>
  <si>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</si>
  <si>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</si>
  <si>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</si>
  <si>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</si>
  <si>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</si>
  <si>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</si>
  <si>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</si>
  <si>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</si>
  <si>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</si>
  <si>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</si>
  <si>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</si>
  <si>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</si>
  <si>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</si>
  <si>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</si>
  <si>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</si>
  <si>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</si>
  <si>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</si>
  <si>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</si>
  <si>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</si>
  <si>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</si>
  <si>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</si>
  <si>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</si>
  <si>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</si>
  <si>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</si>
  <si>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</si>
  <si>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</si>
  <si>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</si>
  <si>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</si>
  <si>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</si>
  <si>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</si>
  <si>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</si>
  <si>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</si>
  <si>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</si>
  <si>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</si>
  <si>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</si>
  <si>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</si>
  <si>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</si>
  <si>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</si>
  <si>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</si>
  <si>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</si>
  <si>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</si>
  <si>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</si>
  <si>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</si>
  <si>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</si>
  <si>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</si>
  <si>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</si>
  <si>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</si>
  <si>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</si>
  <si>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</si>
  <si>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</si>
  <si>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</si>
  <si>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</si>
  <si>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</si>
  <si>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</si>
  <si>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</si>
  <si>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</si>
  <si>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</si>
  <si>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</si>
  <si>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</si>
  <si>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</si>
  <si>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</si>
  <si>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</si>
  <si>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</si>
  <si>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</si>
  <si>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</si>
  <si>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</si>
  <si>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</si>
  <si>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</si>
  <si>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</si>
  <si>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</si>
  <si>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</si>
  <si>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</si>
  <si>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</si>
  <si>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</si>
  <si>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</si>
  <si>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</si>
  <si>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</si>
  <si>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</si>
  <si>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</si>
  <si>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</si>
  <si>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</si>
  <si>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</si>
  <si>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</si>
  <si>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</si>
  <si>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</si>
  <si>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</si>
  <si>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</si>
  <si>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</si>
  <si>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</si>
  <si>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</si>
  <si>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</si>
  <si>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</si>
  <si>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</si>
  <si>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</si>
  <si>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</si>
  <si>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</si>
  <si>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</si>
  <si>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</si>
  <si>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</si>
  <si>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</si>
  <si>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</si>
  <si>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</si>
  <si>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</si>
  <si>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</si>
  <si>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</si>
  <si>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</si>
  <si>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</si>
  <si>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</si>
  <si>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</si>
  <si>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</si>
  <si>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</si>
  <si>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</si>
  <si>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</si>
  <si>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</si>
  <si>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</si>
  <si>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</si>
  <si>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</si>
  <si>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</si>
  <si>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</si>
  <si>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</si>
  <si>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</si>
  <si>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</si>
  <si>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</si>
  <si>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</si>
  <si>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</si>
  <si>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</si>
  <si>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</si>
  <si>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</si>
  <si>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</si>
  <si>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</si>
  <si>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</si>
  <si>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</si>
  <si>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</si>
  <si>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</si>
  <si>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</si>
  <si>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</si>
  <si>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</si>
  <si>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</si>
  <si>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</si>
  <si>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</si>
  <si>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</si>
  <si>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</si>
  <si>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</si>
  <si>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</si>
  <si>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</si>
  <si>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</si>
  <si>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</si>
  <si>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</si>
  <si>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</si>
  <si>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</si>
  <si>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</si>
  <si>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</si>
  <si>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</si>
  <si>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</si>
  <si>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</si>
  <si>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</si>
  <si>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</si>
  <si>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</si>
  <si>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</si>
  <si>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</si>
  <si>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</si>
  <si>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</si>
  <si>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</si>
  <si>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</si>
  <si>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</si>
  <si>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</si>
  <si>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</si>
  <si>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</si>
  <si>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</si>
  <si>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</si>
  <si>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</si>
  <si>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</si>
  <si>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</si>
  <si>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</si>
  <si>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</si>
  <si>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</si>
  <si>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</si>
  <si>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</si>
  <si>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</si>
  <si>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</si>
  <si>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</si>
  <si>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</si>
  <si>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</si>
  <si>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</si>
  <si>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</si>
  <si>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</si>
  <si>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</si>
  <si>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</si>
  <si>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</si>
  <si>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</si>
  <si>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</si>
  <si>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</si>
  <si>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</si>
  <si>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</si>
  <si>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</si>
  <si>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</si>
  <si>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</si>
  <si>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</si>
  <si>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</si>
  <si>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</si>
  <si>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</si>
  <si>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</si>
  <si>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</si>
  <si>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</si>
  <si>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</si>
  <si>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</si>
  <si>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</si>
  <si>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</si>
  <si>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</si>
  <si>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</si>
  <si>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</si>
  <si>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</si>
  <si>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</si>
  <si>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</si>
  <si>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</si>
  <si>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</si>
  <si>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</si>
  <si>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</si>
  <si>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</si>
  <si>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</si>
  <si>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</si>
  <si>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</si>
  <si>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</si>
  <si>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</si>
  <si>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</si>
  <si>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</si>
  <si>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</si>
  <si>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</si>
  <si>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</si>
  <si>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</si>
  <si>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</si>
  <si>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</si>
  <si>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</si>
  <si>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</si>
  <si>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</si>
  <si>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</si>
  <si>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</si>
  <si>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</si>
  <si>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</si>
  <si>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</si>
  <si>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</si>
  <si>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</si>
  <si>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</si>
  <si>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</si>
  <si>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</si>
  <si>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</si>
  <si>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</si>
  <si>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</si>
  <si>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</si>
  <si>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</si>
  <si>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</si>
  <si>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</si>
  <si>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</si>
  <si>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</si>
  <si>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</si>
  <si>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</si>
  <si>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</si>
  <si>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</si>
  <si>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</si>
  <si>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</si>
  <si>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</si>
  <si>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</si>
  <si>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</si>
  <si>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</si>
  <si>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</si>
  <si>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</si>
  <si>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</si>
  <si>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</si>
  <si>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</si>
  <si>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</si>
  <si>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</si>
  <si>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</si>
  <si>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</si>
  <si>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</si>
  <si>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</si>
  <si>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</si>
  <si>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</si>
  <si>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</si>
  <si>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</si>
  <si>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</si>
  <si>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</si>
  <si>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</si>
  <si>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</si>
  <si>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</si>
  <si>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</si>
  <si>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</si>
  <si>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</si>
  <si>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</si>
  <si>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</si>
  <si>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</si>
  <si>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</si>
  <si>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</si>
  <si>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</si>
  <si>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</si>
  <si>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</si>
  <si>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</si>
  <si>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</si>
  <si>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</si>
  <si>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</si>
  <si>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</si>
  <si>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</si>
  <si>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</si>
  <si>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</si>
  <si>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</si>
  <si>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</si>
  <si>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</si>
  <si>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</si>
  <si>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</si>
  <si>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</si>
  <si>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</si>
  <si>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</si>
  <si>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</si>
  <si>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</si>
  <si>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</si>
  <si>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</si>
  <si>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</si>
  <si>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</si>
  <si>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</si>
  <si>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</si>
  <si>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</si>
  <si>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</si>
  <si>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</si>
  <si>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</si>
  <si>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</si>
  <si>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</si>
  <si>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</si>
  <si>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</si>
  <si>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</si>
  <si>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</si>
  <si>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</si>
  <si>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</si>
  <si>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</si>
  <si>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</si>
  <si>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</si>
  <si>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</si>
  <si>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</si>
  <si>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</si>
  <si>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</si>
  <si>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</si>
  <si>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</si>
  <si>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</si>
  <si>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</si>
  <si>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</si>
  <si>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</si>
  <si>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</si>
  <si>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</si>
  <si>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</si>
  <si>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</si>
  <si>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</si>
  <si>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</si>
  <si>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</si>
  <si>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</si>
  <si>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</si>
  <si>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</si>
  <si>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</si>
  <si>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</si>
  <si>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</si>
  <si>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</si>
  <si>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</si>
  <si>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</si>
  <si>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</si>
  <si>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</si>
  <si>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</si>
  <si>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</si>
  <si>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</si>
  <si>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</si>
  <si>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</si>
  <si>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</si>
  <si>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</si>
  <si>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</si>
  <si>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</si>
  <si>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</si>
  <si>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</si>
  <si>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</si>
  <si>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</si>
  <si>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</si>
  <si>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</si>
  <si>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</si>
  <si>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</si>
  <si>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</si>
  <si>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</si>
  <si>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</si>
  <si>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</si>
  <si>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</si>
  <si>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</si>
  <si>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</si>
  <si>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</si>
  <si>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</si>
  <si>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</si>
  <si>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</si>
  <si>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</si>
  <si>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</si>
  <si>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</si>
  <si>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</si>
  <si>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</si>
  <si>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</si>
  <si>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</si>
  <si>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</si>
  <si>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</si>
  <si>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</si>
  <si>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</si>
  <si>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</si>
  <si>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</si>
  <si>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</si>
  <si>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</si>
  <si>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</si>
  <si>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</si>
  <si>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</si>
  <si>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</si>
  <si>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</si>
  <si>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</si>
  <si>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</si>
  <si>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</si>
  <si>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</si>
  <si>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</si>
  <si>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</si>
  <si>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</si>
  <si>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</si>
  <si>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</si>
  <si>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</si>
  <si>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</si>
  <si>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</si>
  <si>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</si>
  <si>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</si>
  <si>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</si>
  <si>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</si>
  <si>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</si>
  <si>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</si>
  <si>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</si>
  <si>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</si>
  <si>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</si>
  <si>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</si>
  <si>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</si>
  <si>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</si>
  <si>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</si>
  <si>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</si>
  <si>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</si>
  <si>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</si>
  <si>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</si>
  <si>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</si>
  <si>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</si>
  <si>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</si>
  <si>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</si>
  <si>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</si>
  <si>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</si>
  <si>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</si>
  <si>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</si>
  <si>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</si>
  <si>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</si>
  <si>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</si>
  <si>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</si>
  <si>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</si>
  <si>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</si>
  <si>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</si>
  <si>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</si>
  <si>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</si>
  <si>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</si>
  <si>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</si>
  <si>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</si>
  <si>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</si>
  <si>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</si>
  <si>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</si>
  <si>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</si>
  <si>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</si>
  <si>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</si>
  <si>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</si>
  <si>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</si>
  <si>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</si>
  <si>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</si>
  <si>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</si>
  <si>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</si>
  <si>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</si>
  <si>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</si>
  <si>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</si>
  <si>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</si>
  <si>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</si>
  <si>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</si>
  <si>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</si>
  <si>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</si>
  <si>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</si>
  <si>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</si>
  <si>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</si>
  <si>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</si>
  <si>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</si>
  <si>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</si>
  <si>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</si>
  <si>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</si>
  <si>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</si>
  <si>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</si>
  <si>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</si>
  <si>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</si>
  <si>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</si>
  <si>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</si>
  <si>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</si>
  <si>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</si>
  <si>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</si>
  <si>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</si>
  <si>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</si>
  <si>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</si>
  <si>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</si>
  <si>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</si>
  <si>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</si>
  <si>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</si>
  <si>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</si>
  <si>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</si>
  <si>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</si>
  <si>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</si>
  <si>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</si>
  <si>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</si>
  <si>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</si>
  <si>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</si>
  <si>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</si>
  <si>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</si>
  <si>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</si>
  <si>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</si>
  <si>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</si>
  <si>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</si>
  <si>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</si>
  <si>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</si>
  <si>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</si>
  <si>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</si>
  <si>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</si>
  <si>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</si>
  <si>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</si>
  <si>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</si>
  <si>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</si>
  <si>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</si>
  <si>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</si>
  <si>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</si>
  <si>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</si>
  <si>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</si>
  <si>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</si>
  <si>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</si>
  <si>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</si>
  <si>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</si>
  <si>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</si>
  <si>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</si>
  <si>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</si>
  <si>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</si>
  <si>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</si>
  <si>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</si>
  <si>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</si>
  <si>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</si>
  <si>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</si>
  <si>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</si>
  <si>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</si>
  <si>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</si>
  <si>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</si>
  <si>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</si>
  <si>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</si>
  <si>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</si>
  <si>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</si>
  <si>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</si>
  <si>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</si>
  <si>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</si>
  <si>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</si>
  <si>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</si>
  <si>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</si>
  <si>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</si>
  <si>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</si>
  <si>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</si>
  <si>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</si>
  <si>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</si>
  <si>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</si>
  <si>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</si>
  <si>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</si>
  <si>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</si>
  <si>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</si>
  <si>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</si>
  <si>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</si>
  <si>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</si>
  <si>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</si>
  <si>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</si>
  <si>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</si>
  <si>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</si>
  <si>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</si>
  <si>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</si>
  <si>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</si>
  <si>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</si>
  <si>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</si>
  <si>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</si>
  <si>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</si>
  <si>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</si>
  <si>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</si>
  <si>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</si>
  <si>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</si>
  <si>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</si>
  <si>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</si>
  <si>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</si>
  <si>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</si>
  <si>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</si>
  <si>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</si>
  <si>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</si>
  <si>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</si>
  <si>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</si>
  <si>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</si>
  <si>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</si>
  <si>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</si>
  <si>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</si>
  <si>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</si>
  <si>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</si>
  <si>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</si>
  <si>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</si>
  <si>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</si>
  <si>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</si>
  <si>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</si>
  <si>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</si>
  <si>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</si>
  <si>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</si>
  <si>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</si>
  <si>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</si>
  <si>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</si>
  <si>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</si>
  <si>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</si>
  <si>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</si>
  <si>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</si>
  <si>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</si>
  <si>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</si>
  <si>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</si>
  <si>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</si>
  <si>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</si>
  <si>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</si>
  <si>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</si>
  <si>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</si>
  <si>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</si>
  <si>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</si>
  <si>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</si>
  <si>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</si>
  <si>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</si>
  <si>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</si>
  <si>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</si>
  <si>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</si>
  <si>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</si>
  <si>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</si>
  <si>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</si>
  <si>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</si>
  <si>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</si>
  <si>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</si>
  <si>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</si>
  <si>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</si>
  <si>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</si>
  <si>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</si>
  <si>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</si>
  <si>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</si>
  <si>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</si>
  <si>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</si>
  <si>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</si>
  <si>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</si>
  <si>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</si>
  <si>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</si>
  <si>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</si>
  <si>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</si>
  <si>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</si>
  <si>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</si>
  <si>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</si>
  <si>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</si>
  <si>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</si>
  <si>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</si>
  <si>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</si>
  <si>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</si>
  <si>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</si>
  <si>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</si>
  <si>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</si>
  <si>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</si>
  <si>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</si>
  <si>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</si>
  <si>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</si>
  <si>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</si>
  <si>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</si>
  <si>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</si>
  <si>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</si>
  <si>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</si>
  <si>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</si>
  <si>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</si>
  <si>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</si>
  <si>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</si>
  <si>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</si>
  <si>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</si>
  <si>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</si>
  <si>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</si>
  <si>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</si>
  <si>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</si>
  <si>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</si>
  <si>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</si>
  <si>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</si>
  <si>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</si>
  <si>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</si>
  <si>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</si>
  <si>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</si>
  <si>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</si>
  <si>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</si>
  <si>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</si>
  <si>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</si>
  <si>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</si>
  <si>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</si>
  <si>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</si>
  <si>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</si>
  <si>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</si>
  <si>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</si>
  <si>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</si>
  <si>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</si>
  <si>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</si>
  <si>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</si>
  <si>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</si>
  <si>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</si>
  <si>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</si>
  <si>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</si>
  <si>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</si>
  <si>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</si>
  <si>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</si>
  <si>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</si>
  <si>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</si>
  <si>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</si>
  <si>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</si>
  <si>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</si>
  <si>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</si>
  <si>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</si>
  <si>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</si>
  <si>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</si>
  <si>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</si>
  <si>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</si>
  <si>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</si>
  <si>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</si>
  <si>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</si>
  <si>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</si>
  <si>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</si>
  <si>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</si>
  <si>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</si>
  <si>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</si>
  <si>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</si>
  <si>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</si>
  <si>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</si>
  <si>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</si>
  <si>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</si>
  <si>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</si>
  <si>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</si>
  <si>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</si>
  <si>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</si>
  <si>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</si>
  <si>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</si>
  <si>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</si>
  <si>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</si>
  <si>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</si>
  <si>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</si>
  <si>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</si>
  <si>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</si>
  <si>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</si>
  <si>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</si>
  <si>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</si>
  <si>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</si>
  <si>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</si>
  <si>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</si>
  <si>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</si>
  <si>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</si>
  <si>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</si>
  <si>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</si>
  <si>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</si>
  <si>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</si>
  <si>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</si>
  <si>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</si>
  <si>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</si>
  <si>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</si>
  <si>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</si>
  <si>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</si>
  <si>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</si>
  <si>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</si>
  <si>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</si>
  <si>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</si>
  <si>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</si>
  <si>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</si>
  <si>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</si>
  <si>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</si>
  <si>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</si>
  <si>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</si>
  <si>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</si>
  <si>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</si>
  <si>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</si>
  <si>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</si>
  <si>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</si>
  <si>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</si>
  <si>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</si>
  <si>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</si>
  <si>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</si>
  <si>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</si>
  <si>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</si>
  <si>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</si>
  <si>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</si>
  <si>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</si>
  <si>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</si>
  <si>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</si>
  <si>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</si>
  <si>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</si>
  <si>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</si>
  <si>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</si>
  <si>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</si>
  <si>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</si>
  <si>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</si>
  <si>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</si>
  <si>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</si>
  <si>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</si>
  <si>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</si>
  <si>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</si>
  <si>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</si>
  <si>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</si>
  <si>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</si>
  <si>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</si>
  <si>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</si>
  <si>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</si>
  <si>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</si>
  <si>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</si>
  <si>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</si>
  <si>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</si>
  <si>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</si>
  <si>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</si>
  <si>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</si>
  <si>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</si>
  <si>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</si>
  <si>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</si>
  <si>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</si>
  <si>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</si>
  <si>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</si>
  <si>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</si>
  <si>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</si>
  <si>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</si>
  <si>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</si>
  <si>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</si>
  <si>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</si>
  <si>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</si>
  <si>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</si>
  <si>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</si>
  <si>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</si>
  <si>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</si>
  <si>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</si>
  <si>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</si>
  <si>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</si>
  <si>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</si>
  <si>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</si>
  <si>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</si>
  <si>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</si>
  <si>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</si>
  <si>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</si>
  <si>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</si>
  <si>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</si>
  <si>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</si>
  <si>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</si>
  <si>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</si>
  <si>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</si>
  <si>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</si>
  <si>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</si>
  <si>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</si>
  <si>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</si>
  <si>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</si>
  <si>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</si>
  <si>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</si>
  <si>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</si>
  <si>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</si>
  <si>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</si>
  <si>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</si>
  <si>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</si>
  <si>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</si>
  <si>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</si>
  <si>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</si>
  <si>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</si>
  <si>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</si>
  <si>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</si>
  <si>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</si>
  <si>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</si>
  <si>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</si>
  <si>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</si>
  <si>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</si>
  <si>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</si>
  <si>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</si>
  <si>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</si>
  <si>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</si>
  <si>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</si>
  <si>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</si>
  <si>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</si>
  <si>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</si>
  <si>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</si>
  <si>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</si>
  <si>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</si>
  <si>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</si>
  <si>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</si>
  <si>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</si>
  <si>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</si>
  <si>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</si>
  <si>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</si>
  <si>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</si>
  <si>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</si>
  <si>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</si>
  <si>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</si>
  <si>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</si>
  <si>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</si>
  <si>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</si>
  <si>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</si>
  <si>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</si>
  <si>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</si>
  <si>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</si>
  <si>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</si>
  <si>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</si>
  <si>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</si>
  <si>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</si>
  <si>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</si>
  <si>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</si>
  <si>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</si>
  <si>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</si>
  <si>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</si>
  <si>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</si>
  <si>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</si>
  <si>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</si>
  <si>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</si>
  <si>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</si>
  <si>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</si>
  <si>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</si>
  <si>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</si>
  <si>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</si>
  <si>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</si>
  <si>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</si>
  <si>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</si>
  <si>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</si>
  <si>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</si>
  <si>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</si>
  <si>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</si>
  <si>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</si>
  <si>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</si>
  <si>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</si>
  <si>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</si>
  <si>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</si>
  <si>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</si>
  <si>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</si>
  <si>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</si>
  <si>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</si>
  <si>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</si>
  <si>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</si>
  <si>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</si>
  <si>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</si>
  <si>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</si>
  <si>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</si>
  <si>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</si>
  <si>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</si>
  <si>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</si>
  <si>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</si>
  <si>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</si>
  <si>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</si>
  <si>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</si>
  <si>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</si>
  <si>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</si>
  <si>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</si>
  <si>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</si>
  <si>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</si>
  <si>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</si>
  <si>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</si>
  <si>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</si>
  <si>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</si>
  <si>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</si>
  <si>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</si>
  <si>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</si>
  <si>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</si>
  <si>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</si>
  <si>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</si>
  <si>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</si>
  <si>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</si>
  <si>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</si>
  <si>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</si>
  <si>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</si>
  <si>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</si>
  <si>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</si>
  <si>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</si>
  <si>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</si>
  <si>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</si>
  <si>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</si>
  <si>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</si>
  <si>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</si>
  <si>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</si>
  <si>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</si>
  <si>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</si>
  <si>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</si>
  <si>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</si>
  <si>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</si>
  <si>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</si>
  <si>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</si>
  <si>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</si>
  <si>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</si>
  <si>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</si>
  <si>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</si>
  <si>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</si>
  <si>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</si>
  <si>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</si>
  <si>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</si>
  <si>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</si>
  <si>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</si>
  <si>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</si>
  <si>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</si>
  <si>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</si>
  <si>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</si>
  <si>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</si>
  <si>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</si>
  <si>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</si>
  <si>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</si>
  <si>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</si>
  <si>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</si>
  <si>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</si>
  <si>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</si>
  <si>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</si>
  <si>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</si>
  <si>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</si>
  <si>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</si>
  <si>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</si>
  <si>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</si>
  <si>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</si>
  <si>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</si>
  <si>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</si>
  <si>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</si>
  <si>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</si>
  <si>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</si>
  <si>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</si>
  <si>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</si>
  <si>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</si>
  <si>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</si>
  <si>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</si>
  <si>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</si>
  <si>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</si>
  <si>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</si>
  <si>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</si>
  <si>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</si>
  <si>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</si>
  <si>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</si>
  <si>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</si>
  <si>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</si>
  <si>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</si>
  <si>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</si>
  <si>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</si>
  <si>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</si>
  <si>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</si>
  <si>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</si>
  <si>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</si>
  <si>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</si>
  <si>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</si>
  <si>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</si>
  <si>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</si>
  <si>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</si>
  <si>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</si>
  <si>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</si>
  <si>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</si>
  <si>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</si>
  <si>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</si>
  <si>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</si>
  <si>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</si>
  <si>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</si>
  <si>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</si>
  <si>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</si>
  <si>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</si>
  <si>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</si>
  <si>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</si>
  <si>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</si>
  <si>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</si>
  <si>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</si>
  <si>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</si>
  <si>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</si>
  <si>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</si>
  <si>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</si>
  <si>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</si>
  <si>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</si>
  <si>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</si>
  <si>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</si>
  <si>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</si>
  <si>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</si>
  <si>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</si>
  <si>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</si>
  <si>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</si>
  <si>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</si>
  <si>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</si>
  <si>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</si>
  <si>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</si>
  <si>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</si>
  <si>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</si>
  <si>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</si>
  <si>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</si>
  <si>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</si>
  <si>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</si>
  <si>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</si>
  <si>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</si>
  <si>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</si>
  <si>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</si>
  <si>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</si>
  <si>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</si>
  <si>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</si>
  <si>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</si>
  <si>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</si>
  <si>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</si>
  <si>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</si>
  <si>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</si>
  <si>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</si>
  <si>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</si>
  <si>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</si>
  <si>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</si>
  <si>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</si>
  <si>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</si>
  <si>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</si>
  <si>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</si>
  <si>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</si>
  <si>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</si>
  <si>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</si>
  <si>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</si>
  <si>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</si>
  <si>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</si>
  <si>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</si>
  <si>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</si>
  <si>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</si>
  <si>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</si>
  <si>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</si>
  <si>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</si>
  <si>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</si>
  <si>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</si>
  <si>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</si>
  <si>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</si>
  <si>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</si>
  <si>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</si>
  <si>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</si>
  <si>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</si>
  <si>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</si>
  <si>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</si>
  <si>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</si>
  <si>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</si>
  <si>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</si>
  <si>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</si>
  <si>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</si>
  <si>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</si>
  <si>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</si>
  <si>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</si>
  <si>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</si>
  <si>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</si>
  <si>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</si>
  <si>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</si>
  <si>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</si>
  <si>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</si>
  <si>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</si>
  <si>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</si>
  <si>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</si>
  <si>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</si>
  <si>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</si>
  <si>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</si>
  <si>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</si>
  <si>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</si>
  <si>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</si>
  <si>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</si>
  <si>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</si>
  <si>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</si>
  <si>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</si>
  <si>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</si>
  <si>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</si>
  <si>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</si>
  <si>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</si>
  <si>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</si>
  <si>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</si>
  <si>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</si>
  <si>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</si>
  <si>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</si>
  <si>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</si>
  <si>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</si>
  <si>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</si>
  <si>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</si>
  <si>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</si>
  <si>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</si>
  <si>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</si>
  <si>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</si>
  <si>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</si>
  <si>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</si>
  <si>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</si>
  <si>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</si>
  <si>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</si>
  <si>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</si>
  <si>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</si>
  <si>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</si>
  <si>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</si>
  <si>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</si>
  <si>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</si>
  <si>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</si>
  <si>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</si>
  <si>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</si>
  <si>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</si>
  <si>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</si>
  <si>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</si>
  <si>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</si>
  <si>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</si>
  <si>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</si>
  <si>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</si>
  <si>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</si>
  <si>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</si>
  <si>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</si>
  <si>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</si>
  <si>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</si>
  <si>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</si>
  <si>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</si>
  <si>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</si>
  <si>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</si>
  <si>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</si>
  <si>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</si>
  <si>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</si>
  <si>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</si>
  <si>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</si>
  <si>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</si>
  <si>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</si>
  <si>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</si>
  <si>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</si>
  <si>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</si>
  <si>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</si>
  <si>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</si>
  <si>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</si>
  <si>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</si>
  <si>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</si>
  <si>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</si>
  <si>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</si>
  <si>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</si>
  <si>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</si>
  <si>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</si>
  <si>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</si>
  <si>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</si>
  <si>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</si>
  <si>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</si>
  <si>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</si>
  <si>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</si>
  <si>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</si>
  <si>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</si>
  <si>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</si>
  <si>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</si>
  <si>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</si>
  <si>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</si>
  <si>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</si>
  <si>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</si>
  <si>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</si>
  <si>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</si>
  <si>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</si>
  <si>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</si>
  <si>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</si>
  <si>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</si>
  <si>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</si>
  <si>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</si>
  <si>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</si>
  <si>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</si>
  <si>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</si>
  <si>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</si>
  <si>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</si>
  <si>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</si>
  <si>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</si>
  <si>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</si>
  <si>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</si>
  <si>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</si>
  <si>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</si>
  <si>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</si>
  <si>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</si>
  <si>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</si>
  <si>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</si>
  <si>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</si>
  <si>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</si>
  <si>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</si>
  <si>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</si>
  <si>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</si>
  <si>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</si>
  <si>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</si>
  <si>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</si>
  <si>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</si>
  <si>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</si>
  <si>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</si>
  <si>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</si>
  <si>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</si>
  <si>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</si>
  <si>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</si>
  <si>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</si>
  <si>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</si>
  <si>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</si>
  <si>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</si>
  <si>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</si>
  <si>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</si>
  <si>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</si>
  <si>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</si>
  <si>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</si>
  <si>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</si>
  <si>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</si>
  <si>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</si>
  <si>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</si>
  <si>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</si>
  <si>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</si>
  <si>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</si>
  <si>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</si>
  <si>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</si>
  <si>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</si>
  <si>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</si>
  <si>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</si>
  <si>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</si>
  <si>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</si>
  <si>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</si>
  <si>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</si>
  <si>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</si>
  <si>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</si>
  <si>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</si>
  <si>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</si>
  <si>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</si>
  <si>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</si>
  <si>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</si>
  <si>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</si>
  <si>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</si>
  <si>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</si>
  <si>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</si>
  <si>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</si>
  <si>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</si>
  <si>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</si>
  <si>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</si>
  <si>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</si>
  <si>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</si>
  <si>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</si>
  <si>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</si>
  <si>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</si>
  <si>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</si>
  <si>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</si>
  <si>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</si>
  <si>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</si>
  <si>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</si>
  <si>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</si>
  <si>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</si>
  <si>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</si>
  <si>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</si>
  <si>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</si>
  <si>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</si>
  <si>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</si>
  <si>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</si>
  <si>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</si>
  <si>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</si>
  <si>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</si>
  <si>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</si>
  <si>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</si>
  <si>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</si>
  <si>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</si>
  <si>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</si>
  <si>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</si>
  <si>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</si>
  <si>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</si>
  <si>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</si>
  <si>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</si>
  <si>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</si>
  <si>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</si>
  <si>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</si>
  <si>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</si>
  <si>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</si>
  <si>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</si>
  <si>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</si>
  <si>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</si>
  <si>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</si>
  <si>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</si>
  <si>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</si>
  <si>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</si>
  <si>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</si>
  <si>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</si>
  <si>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</si>
  <si>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</si>
  <si>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</si>
  <si>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</si>
  <si>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</si>
  <si>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</si>
  <si>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</si>
  <si>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</si>
  <si>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</si>
  <si>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</si>
  <si>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</si>
  <si>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</si>
  <si>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</si>
  <si>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</si>
  <si>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</si>
  <si>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</si>
  <si>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</si>
  <si>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</si>
  <si>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</si>
  <si>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</si>
  <si>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</si>
  <si>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</si>
  <si>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</si>
  <si>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</si>
  <si>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</si>
  <si>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</si>
  <si>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</si>
  <si>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</si>
  <si>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</si>
  <si>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</si>
  <si>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</si>
  <si>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</si>
  <si>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</si>
  <si>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</si>
  <si>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</si>
  <si>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</si>
  <si>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</si>
  <si>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</si>
  <si>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</si>
  <si>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</si>
  <si>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</si>
  <si>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</si>
  <si>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</si>
  <si>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</si>
  <si>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</si>
  <si>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</si>
  <si>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</si>
  <si>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</si>
  <si>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</si>
  <si>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</si>
  <si>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</si>
  <si>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</si>
  <si>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</si>
  <si>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</si>
  <si>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</si>
  <si>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</si>
  <si>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</si>
  <si>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</si>
  <si>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</si>
  <si>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</si>
  <si>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</si>
  <si>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</si>
  <si>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</si>
  <si>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</si>
  <si>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</si>
  <si>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</si>
  <si>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</si>
  <si>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</si>
  <si>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</si>
  <si>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</si>
  <si>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</si>
  <si>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</si>
  <si>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</si>
  <si>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</si>
  <si>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</si>
  <si>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</si>
  <si>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</si>
  <si>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</si>
  <si>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</si>
  <si>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</si>
  <si>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</si>
  <si>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</si>
  <si>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</si>
  <si>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</si>
  <si>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</si>
  <si>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</si>
  <si>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</si>
  <si>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</si>
  <si>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</si>
  <si>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</si>
  <si>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</si>
  <si>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</si>
  <si>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</si>
  <si>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</si>
  <si>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</si>
  <si>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</si>
  <si>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</si>
  <si>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</si>
  <si>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</si>
  <si>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</si>
  <si>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</si>
  <si>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</si>
  <si>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</si>
  <si>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</si>
  <si>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</si>
  <si>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</si>
  <si>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</si>
  <si>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</si>
  <si>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</si>
  <si>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</si>
  <si>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</si>
  <si>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</si>
  <si>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</si>
  <si>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</si>
  <si>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</si>
  <si>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</si>
  <si>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</si>
  <si>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</si>
  <si>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</si>
  <si>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</si>
  <si>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</si>
  <si>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</si>
  <si>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</si>
  <si>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</si>
  <si>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</si>
  <si>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</si>
  <si>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</si>
  <si>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</si>
  <si>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</si>
  <si>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</si>
  <si>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</si>
  <si>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</si>
  <si>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</si>
  <si>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</si>
  <si>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</si>
  <si>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</si>
  <si>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</si>
  <si>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</si>
  <si>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</si>
  <si>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</si>
  <si>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</si>
  <si>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</si>
  <si>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</si>
  <si>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</si>
  <si>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</si>
  <si>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</si>
  <si>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</si>
  <si>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</si>
  <si>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</si>
  <si>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</si>
  <si>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</si>
  <si>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</si>
  <si>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</si>
  <si>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</si>
  <si>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</si>
  <si>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</si>
  <si>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</si>
  <si>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</si>
  <si>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</si>
  <si>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</si>
  <si>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</si>
  <si>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</si>
  <si>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</si>
  <si>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</si>
  <si>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</si>
  <si>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</si>
  <si>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</si>
  <si>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</si>
  <si>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</si>
  <si>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</si>
  <si>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</si>
  <si>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</si>
  <si>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</si>
  <si>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</si>
  <si>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</si>
  <si>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</si>
  <si>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</si>
  <si>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</si>
  <si>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</si>
  <si>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</si>
  <si>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</si>
  <si>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</si>
  <si>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</si>
  <si>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</si>
  <si>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</si>
  <si>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</si>
  <si>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</si>
  <si>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</si>
  <si>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</si>
  <si>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</si>
  <si>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</si>
  <si>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</si>
  <si>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</si>
  <si>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</si>
  <si>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</si>
  <si>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</si>
  <si>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</si>
  <si>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</si>
  <si>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</si>
  <si>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</si>
  <si>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</si>
  <si>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</si>
  <si>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</si>
  <si>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</si>
  <si>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</si>
  <si>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</si>
  <si>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</si>
  <si>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</si>
  <si>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</si>
  <si>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</si>
  <si>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</si>
  <si>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</si>
  <si>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</si>
  <si>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</si>
  <si>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</si>
  <si>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</si>
  <si>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</si>
  <si>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</si>
  <si>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</si>
  <si>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</si>
  <si>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</si>
  <si>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</si>
  <si>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</si>
  <si>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</si>
  <si>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</si>
  <si>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</si>
  <si>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</si>
  <si>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</si>
  <si>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</si>
  <si>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</si>
  <si>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</si>
  <si>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</si>
  <si>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</si>
  <si>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</si>
  <si>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</si>
  <si>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</si>
  <si>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</si>
  <si>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</si>
  <si>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</si>
  <si>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</si>
  <si>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</si>
  <si>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</si>
  <si>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</si>
  <si>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</si>
  <si>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</si>
  <si>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</si>
  <si>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</si>
  <si>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</si>
  <si>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</si>
  <si>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</si>
  <si>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</si>
  <si>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</si>
  <si>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</si>
  <si>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</si>
  <si>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</si>
  <si>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</si>
  <si>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</si>
  <si>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</si>
  <si>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</si>
  <si>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</si>
  <si>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</si>
  <si>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</si>
  <si>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</si>
  <si>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</si>
  <si>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</si>
  <si>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</si>
  <si>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</si>
  <si>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</si>
  <si>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</si>
  <si>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</si>
  <si>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</si>
  <si>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</si>
  <si>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</si>
  <si>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</si>
  <si>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</si>
  <si>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</si>
  <si>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</si>
  <si>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</si>
  <si>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</si>
  <si>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</si>
  <si>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</si>
  <si>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</si>
  <si>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</si>
  <si>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</si>
  <si>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</si>
  <si>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</si>
  <si>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</si>
  <si>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</si>
  <si>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</si>
  <si>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</si>
  <si>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</si>
  <si>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</si>
  <si>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</si>
  <si>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</si>
  <si>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</si>
  <si>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</si>
  <si>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</si>
  <si>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</si>
  <si>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</si>
  <si>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</si>
  <si>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</si>
  <si>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</si>
  <si>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</si>
  <si>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</si>
  <si>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</si>
  <si>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</si>
  <si>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</si>
  <si>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</si>
  <si>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</si>
  <si>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</si>
  <si>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</si>
  <si>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</si>
  <si>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</si>
  <si>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</si>
  <si>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</si>
  <si>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</si>
  <si>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</si>
  <si>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</si>
  <si>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</si>
  <si>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</si>
  <si>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</si>
  <si>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</si>
  <si>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</si>
  <si>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</si>
  <si>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</si>
  <si>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</si>
  <si>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</si>
  <si>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</si>
  <si>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</si>
  <si>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</si>
  <si>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</si>
  <si>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</si>
  <si>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</si>
  <si>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</si>
  <si>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</si>
  <si>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</si>
  <si>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</si>
  <si>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</si>
  <si>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</si>
  <si>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</si>
  <si>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</si>
  <si>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</si>
  <si>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</si>
  <si>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</si>
  <si>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</si>
  <si>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</si>
  <si>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</si>
  <si>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</si>
  <si>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</si>
  <si>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</si>
  <si>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</si>
  <si>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</si>
  <si>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</si>
  <si>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</si>
  <si>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</si>
  <si>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</si>
  <si>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</si>
  <si>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</si>
  <si>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</si>
  <si>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</si>
  <si>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</si>
  <si>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</si>
  <si>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</si>
  <si>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</si>
  <si>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</si>
  <si>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</si>
  <si>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</si>
  <si>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</si>
  <si>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</si>
  <si>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</si>
  <si>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</si>
  <si>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</si>
  <si>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</si>
  <si>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</si>
  <si>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</si>
  <si>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</si>
  <si>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</si>
  <si>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</si>
  <si>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</si>
  <si>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</si>
  <si>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</si>
  <si>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</si>
  <si>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</si>
  <si>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</si>
  <si>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</si>
  <si>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</si>
  <si>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</si>
  <si>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</si>
  <si>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</si>
  <si>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</si>
  <si>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</si>
  <si>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</si>
  <si>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</si>
  <si>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</si>
  <si>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</si>
  <si>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</si>
  <si>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</si>
  <si>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</si>
  <si>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</si>
  <si>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</si>
  <si>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</si>
  <si>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</si>
  <si>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</si>
  <si>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</si>
  <si>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</si>
  <si>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</si>
  <si>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</si>
  <si>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</si>
  <si>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</si>
  <si>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</si>
  <si>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</si>
  <si>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</si>
  <si>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</si>
  <si>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</si>
  <si>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</si>
  <si>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</si>
  <si>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</si>
  <si>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</si>
  <si>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</si>
  <si>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</si>
  <si>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</si>
  <si>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</si>
  <si>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</si>
  <si>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</si>
  <si>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</si>
  <si>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</si>
  <si>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</si>
  <si>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</si>
  <si>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</si>
  <si>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</si>
  <si>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</si>
  <si>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</si>
  <si>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</si>
  <si>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</si>
  <si>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</si>
  <si>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</si>
  <si>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</si>
  <si>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</si>
  <si>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</si>
  <si>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</si>
  <si>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</si>
  <si>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</si>
  <si>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</si>
  <si>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</si>
  <si>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</si>
  <si>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</si>
  <si>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</si>
  <si>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</si>
  <si>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</si>
  <si>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</si>
  <si>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</si>
  <si>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</si>
  <si>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</si>
  <si>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</si>
  <si>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</si>
  <si>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</si>
  <si>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</si>
  <si>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</si>
  <si>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</si>
  <si>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</si>
  <si>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</si>
  <si>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</si>
  <si>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</si>
  <si>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</si>
  <si>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</si>
  <si>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</si>
  <si>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</si>
  <si>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</si>
  <si>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</si>
  <si>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</si>
  <si>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</si>
  <si>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</si>
  <si>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</si>
  <si>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</si>
  <si>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</si>
  <si>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</si>
  <si>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</si>
  <si>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</si>
  <si>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</si>
  <si>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</si>
  <si>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</si>
  <si>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</si>
  <si>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</si>
  <si>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</si>
  <si>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</si>
  <si>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</si>
  <si>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</si>
  <si>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</si>
  <si>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</si>
  <si>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</si>
  <si>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</si>
  <si>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</si>
  <si>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</si>
  <si>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</si>
  <si>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</si>
  <si>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</si>
  <si>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</si>
  <si>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</si>
  <si>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</si>
  <si>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</si>
  <si>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</si>
  <si>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</si>
  <si>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</si>
  <si>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</si>
  <si>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</si>
  <si>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</si>
  <si>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</si>
  <si>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</si>
  <si>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</si>
  <si>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</si>
  <si>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</si>
  <si>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</si>
  <si>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</si>
  <si>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</si>
  <si>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</si>
  <si>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</si>
  <si>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</si>
  <si>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</si>
  <si>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</si>
  <si>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</si>
  <si>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</si>
  <si>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</si>
  <si>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</si>
  <si>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</si>
  <si>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</si>
  <si>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</si>
  <si>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</si>
  <si>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</si>
  <si>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</si>
  <si>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</si>
  <si>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</si>
  <si>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</si>
  <si>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</si>
  <si>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</si>
  <si>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</si>
  <si>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</si>
  <si>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</si>
  <si>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</si>
  <si>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</si>
  <si>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</si>
  <si>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</si>
  <si>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</si>
  <si>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</si>
  <si>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</si>
  <si>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</si>
  <si>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</si>
  <si>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</si>
  <si>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</si>
  <si>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</si>
  <si>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</si>
  <si>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</si>
  <si>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</si>
  <si>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</si>
  <si>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</si>
  <si>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</si>
  <si>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</si>
  <si>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</si>
  <si>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</si>
  <si>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</si>
  <si>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</si>
  <si>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</si>
  <si>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</si>
  <si>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</si>
  <si>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</si>
  <si>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</si>
  <si>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</si>
  <si>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</si>
  <si>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</si>
  <si>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</si>
  <si>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</si>
  <si>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</si>
  <si>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</si>
  <si>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</si>
  <si>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</si>
  <si>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</si>
  <si>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</si>
  <si>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</si>
  <si>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</si>
  <si>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</si>
  <si>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</si>
  <si>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</si>
  <si>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</si>
  <si>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</si>
  <si>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</si>
  <si>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</si>
  <si>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</si>
  <si>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</si>
  <si>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</si>
  <si>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</si>
  <si>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</si>
  <si>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</si>
  <si>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</si>
  <si>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</si>
  <si>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</si>
  <si>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</si>
  <si>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</si>
  <si>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</si>
  <si>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</si>
  <si>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</si>
  <si>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</si>
  <si>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</si>
  <si>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</si>
  <si>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</si>
  <si>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</si>
  <si>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</si>
  <si>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</si>
  <si>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</si>
  <si>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</si>
  <si>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</si>
  <si>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</si>
  <si>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</si>
  <si>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</si>
  <si>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</si>
  <si>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</si>
  <si>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</si>
  <si>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</si>
  <si>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</si>
  <si>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</si>
  <si>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</si>
  <si>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</si>
  <si>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</si>
  <si>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</si>
  <si>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</si>
  <si>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</si>
  <si>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</si>
  <si>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</si>
  <si>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</si>
  <si>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</si>
  <si>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</si>
  <si>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</si>
  <si>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</si>
  <si>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</si>
  <si>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</si>
  <si>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</si>
  <si>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</si>
  <si>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</si>
  <si>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</si>
  <si>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</si>
  <si>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</si>
  <si>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</si>
  <si>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</si>
  <si>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</si>
  <si>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</si>
  <si>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</si>
  <si>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</si>
  <si>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</si>
  <si>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</si>
  <si>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</si>
  <si>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</si>
  <si>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</si>
  <si>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</si>
  <si>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</si>
  <si>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</si>
  <si>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</si>
  <si>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</si>
  <si>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</si>
  <si>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</si>
  <si>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</si>
  <si>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</si>
  <si>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</si>
  <si>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</si>
  <si>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</si>
  <si>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</si>
  <si>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</si>
  <si>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</si>
  <si>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</si>
  <si>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</si>
  <si>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</si>
  <si>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</si>
  <si>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</si>
  <si>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</si>
  <si>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</si>
  <si>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</si>
  <si>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</si>
  <si>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</si>
  <si>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</si>
  <si>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</si>
  <si>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</si>
  <si>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</si>
  <si>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</si>
  <si>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</si>
  <si>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</si>
  <si>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</si>
  <si>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</si>
  <si>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</si>
  <si>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</si>
  <si>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</si>
  <si>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</si>
  <si>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</si>
  <si>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</si>
  <si>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</si>
  <si>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</si>
  <si>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</si>
  <si>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</si>
  <si>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</si>
  <si>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</si>
  <si>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</si>
  <si>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</si>
  <si>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</si>
  <si>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</si>
  <si>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</si>
  <si>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</si>
  <si>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</si>
  <si>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</si>
  <si>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</si>
  <si>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</si>
  <si>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</si>
  <si>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</si>
  <si>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</si>
  <si>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</si>
  <si>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</si>
  <si>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</si>
  <si>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</si>
  <si>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</si>
  <si>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</si>
  <si>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</si>
  <si>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</si>
  <si>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</si>
  <si>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</si>
  <si>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</si>
  <si>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</si>
  <si>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</si>
  <si>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</si>
  <si>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</si>
  <si>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</si>
  <si>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</si>
  <si>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</si>
  <si>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</si>
  <si>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</si>
  <si>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</si>
  <si>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</si>
  <si>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</si>
  <si>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</si>
  <si>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</si>
  <si>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</si>
  <si>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</si>
  <si>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</si>
  <si>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</si>
  <si>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</si>
  <si>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</si>
  <si>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</si>
  <si>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</si>
  <si>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</si>
  <si>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</si>
  <si>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</si>
  <si>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</si>
  <si>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</si>
  <si>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</si>
  <si>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</si>
  <si>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</si>
  <si>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</si>
  <si>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</si>
  <si>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</si>
  <si>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</si>
  <si>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</si>
  <si>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</si>
  <si>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</si>
  <si>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</si>
  <si>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</si>
  <si>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</si>
  <si>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</si>
  <si>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</si>
  <si>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</si>
  <si>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</si>
  <si>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</si>
  <si>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</si>
  <si>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</si>
  <si>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</si>
  <si>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</si>
  <si>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</si>
  <si>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</si>
  <si>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</si>
  <si>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</si>
  <si>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</si>
  <si>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</si>
  <si>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</si>
  <si>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</si>
  <si>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</si>
  <si>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</si>
  <si>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</si>
  <si>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</si>
  <si>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</si>
  <si>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</si>
  <si>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</si>
  <si>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</si>
  <si>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</si>
  <si>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</si>
  <si>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</si>
  <si>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</si>
  <si>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</si>
  <si>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</si>
  <si>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</si>
  <si>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</si>
  <si>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</si>
  <si>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</si>
  <si>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</si>
  <si>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</si>
  <si>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</si>
  <si>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</si>
  <si>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</si>
  <si>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</si>
  <si>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</si>
  <si>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</si>
  <si>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</si>
  <si>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</si>
  <si>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</si>
  <si>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</si>
  <si>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</si>
  <si>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</si>
  <si>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</si>
  <si>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</si>
  <si>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</si>
  <si>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</si>
  <si>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</si>
  <si>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</si>
  <si>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</si>
  <si>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</si>
  <si>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</si>
  <si>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</si>
  <si>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</si>
  <si>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</si>
  <si>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</si>
  <si>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</si>
  <si>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</si>
  <si>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</si>
  <si>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</si>
  <si>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</si>
  <si>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</si>
  <si>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</si>
  <si>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</si>
  <si>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</si>
  <si>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</si>
  <si>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</si>
  <si>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</si>
  <si>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</si>
  <si>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</si>
  <si>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</si>
  <si>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</si>
  <si>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</si>
  <si>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</si>
  <si>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</si>
  <si>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</si>
  <si>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</si>
  <si>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</si>
  <si>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</si>
  <si>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</si>
  <si>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</si>
  <si>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</si>
  <si>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</si>
  <si>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</si>
  <si>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</si>
  <si>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</si>
  <si>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</si>
  <si>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</si>
  <si>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</si>
  <si>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</si>
  <si>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</si>
  <si>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</si>
  <si>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</si>
  <si>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</si>
  <si>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</si>
  <si>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</si>
  <si>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</si>
  <si>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</si>
  <si>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</si>
  <si>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</si>
  <si>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</si>
  <si>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</si>
  <si>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</si>
  <si>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</si>
  <si>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</si>
  <si>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</si>
  <si>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</si>
  <si>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</si>
  <si>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</si>
  <si>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</si>
  <si>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</si>
  <si>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</si>
  <si>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</si>
  <si>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</si>
  <si>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</si>
  <si>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</si>
  <si>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</si>
  <si>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</si>
  <si>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</si>
  <si>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</si>
  <si>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</si>
  <si>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</si>
  <si>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</si>
  <si>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</si>
  <si>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</si>
  <si>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</si>
  <si>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</si>
  <si>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</si>
  <si>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</si>
  <si>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</si>
  <si>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</si>
  <si>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</si>
  <si>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</si>
  <si>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</si>
  <si>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</si>
  <si>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</si>
  <si>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</si>
  <si>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</si>
  <si>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</si>
  <si>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</si>
  <si>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</si>
  <si>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</si>
  <si>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</si>
  <si>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</si>
  <si>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</si>
  <si>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</si>
  <si>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</si>
  <si>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</si>
  <si>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</si>
  <si>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</si>
  <si>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</si>
  <si>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</si>
  <si>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</si>
  <si>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</si>
  <si>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</si>
  <si>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</si>
  <si>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</si>
  <si>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</si>
  <si>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</si>
  <si>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</si>
  <si>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</si>
  <si>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</si>
  <si>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</si>
  <si>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</si>
  <si>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</si>
  <si>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</si>
  <si>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</si>
  <si>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</si>
  <si>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</si>
  <si>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</si>
  <si>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</si>
  <si>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</si>
  <si>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</si>
  <si>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</si>
  <si>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</si>
  <si>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</si>
  <si>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</si>
  <si>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</si>
  <si>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</si>
  <si>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</si>
  <si>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</si>
  <si>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</si>
  <si>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</si>
  <si>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</si>
  <si>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</si>
  <si>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</si>
  <si>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</si>
  <si>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</si>
  <si>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</si>
  <si>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</si>
  <si>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</si>
  <si>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</si>
  <si>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</si>
  <si>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</si>
  <si>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</si>
  <si>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</si>
  <si>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</si>
  <si>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</si>
  <si>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</si>
  <si>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</si>
  <si>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</si>
  <si>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</si>
  <si>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</si>
  <si>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</si>
  <si>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</si>
  <si>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</si>
  <si>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</si>
  <si>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</si>
  <si>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</si>
  <si>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</si>
  <si>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</si>
  <si>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</si>
  <si>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</si>
  <si>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</si>
  <si>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</si>
  <si>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</si>
  <si>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</si>
  <si>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</si>
  <si>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</si>
  <si>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</si>
  <si>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</si>
  <si>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</si>
  <si>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</si>
  <si>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</si>
  <si>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</si>
  <si>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</si>
  <si>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</si>
  <si>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</si>
  <si>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</si>
  <si>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</si>
  <si>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</si>
  <si>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</si>
  <si>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</si>
  <si>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</si>
  <si>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</si>
  <si>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</si>
  <si>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</si>
  <si>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</si>
  <si>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</si>
  <si>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</si>
  <si>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</si>
  <si>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</si>
  <si>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</si>
  <si>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</si>
  <si>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</si>
  <si>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</si>
  <si>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</si>
  <si>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</si>
  <si>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</si>
  <si>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</si>
  <si>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</si>
  <si>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</si>
  <si>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</si>
  <si>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</si>
  <si>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</si>
  <si>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</si>
  <si>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</si>
  <si>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</si>
  <si>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</si>
  <si>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</si>
  <si>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</si>
  <si>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</si>
  <si>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</si>
  <si>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</si>
  <si>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</si>
  <si>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</si>
  <si>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</si>
  <si>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</si>
  <si>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</si>
  <si>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</si>
  <si>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</si>
  <si>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</si>
  <si>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</si>
  <si>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</si>
  <si>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</si>
  <si>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</si>
  <si>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</si>
  <si>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</si>
  <si>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</si>
  <si>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</si>
  <si>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</si>
  <si>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</si>
  <si>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</si>
  <si>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</si>
  <si>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</si>
  <si>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</si>
  <si>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</si>
  <si>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</si>
  <si>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</si>
  <si>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</si>
  <si>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</si>
  <si>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</si>
  <si>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</si>
  <si>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</si>
  <si>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</si>
  <si>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</si>
  <si>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</si>
  <si>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</si>
  <si>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</si>
  <si>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</si>
  <si>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</si>
  <si>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</si>
  <si>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</si>
  <si>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</si>
  <si>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</si>
  <si>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</si>
  <si>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</si>
  <si>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</si>
  <si>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</si>
  <si>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</si>
  <si>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</si>
  <si>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</si>
  <si>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</si>
  <si>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</si>
  <si>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</si>
  <si>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</si>
  <si>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</si>
  <si>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</si>
  <si>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</si>
  <si>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</si>
  <si>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</si>
  <si>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</si>
  <si>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</si>
  <si>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</si>
  <si>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</si>
  <si>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</si>
  <si>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</si>
  <si>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</si>
  <si>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</si>
  <si>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</si>
  <si>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</si>
  <si>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</si>
  <si>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</si>
  <si>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</si>
  <si>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</si>
  <si>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</si>
  <si>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</si>
  <si>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</si>
  <si>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</si>
  <si>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</si>
  <si>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</si>
  <si>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</si>
  <si>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</si>
  <si>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</si>
  <si>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</si>
  <si>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</si>
  <si>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</si>
  <si>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</si>
  <si>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</si>
  <si>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</si>
  <si>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</si>
  <si>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</si>
  <si>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</si>
  <si>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</si>
  <si>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</si>
  <si>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</si>
  <si>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</si>
  <si>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</si>
  <si>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</si>
  <si>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</si>
  <si>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</si>
  <si>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</si>
  <si>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</si>
  <si>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</si>
  <si>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</si>
  <si>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</si>
  <si>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</si>
  <si>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</si>
  <si>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</si>
  <si>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</si>
  <si>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</si>
  <si>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</si>
  <si>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</si>
  <si>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</si>
  <si>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</si>
  <si>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</si>
  <si>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</si>
  <si>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</si>
  <si>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</si>
  <si>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</si>
  <si>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</si>
  <si>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</si>
  <si>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</si>
  <si>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</si>
  <si>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</si>
  <si>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</si>
  <si>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</si>
  <si>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</si>
  <si>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</si>
  <si>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</si>
  <si>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</si>
  <si>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</si>
  <si>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</si>
  <si>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</si>
  <si>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</si>
  <si>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</si>
  <si>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</si>
  <si>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</si>
  <si>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</si>
  <si>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</si>
  <si>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</si>
  <si>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</si>
  <si>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</si>
  <si>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</si>
  <si>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</si>
  <si>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</si>
  <si>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</si>
  <si>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</si>
  <si>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</si>
  <si>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</si>
  <si>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</si>
  <si>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</si>
  <si>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</si>
  <si>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</si>
  <si>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</si>
  <si>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</si>
  <si>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</si>
  <si>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</si>
  <si>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</si>
  <si>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</si>
  <si>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</si>
  <si>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</si>
  <si>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</si>
  <si>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</si>
  <si>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</si>
  <si>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</si>
  <si>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</si>
  <si>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</si>
  <si>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</si>
  <si>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</si>
  <si>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</si>
  <si>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</si>
  <si>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</si>
  <si>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</si>
  <si>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</si>
  <si>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</si>
  <si>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</si>
  <si>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</si>
  <si>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</si>
  <si>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</si>
  <si>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</si>
  <si>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</si>
  <si>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</si>
  <si>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</si>
  <si>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</si>
  <si>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</si>
  <si>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</si>
  <si>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</si>
  <si>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</si>
  <si>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</si>
  <si>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</si>
  <si>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</si>
  <si>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</si>
  <si>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</si>
  <si>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</si>
  <si>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</si>
  <si>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</si>
  <si>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</si>
  <si>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</si>
  <si>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</si>
  <si>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</si>
  <si>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</si>
  <si>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</si>
  <si>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</si>
  <si>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</si>
  <si>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</si>
  <si>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</si>
  <si>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</si>
  <si>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</si>
  <si>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</si>
  <si>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</si>
  <si>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</si>
  <si>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</si>
  <si>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</si>
  <si>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</si>
  <si>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</si>
  <si>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</si>
  <si>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</si>
  <si>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</si>
  <si>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</si>
  <si>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</si>
  <si>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</si>
  <si>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</si>
  <si>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</si>
  <si>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</si>
  <si>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</si>
  <si>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</si>
  <si>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</si>
  <si>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</si>
  <si>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</si>
  <si>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</si>
  <si>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</si>
  <si>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</si>
  <si>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</si>
  <si>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</si>
  <si>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</si>
  <si>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</si>
  <si>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</si>
  <si>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</si>
  <si>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</si>
  <si>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</si>
  <si>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</si>
  <si>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</si>
  <si>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</si>
  <si>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</si>
  <si>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</si>
  <si>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</si>
  <si>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</si>
  <si>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</si>
  <si>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</si>
  <si>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</si>
  <si>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</si>
  <si>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</si>
  <si>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</si>
  <si>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</si>
  <si>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</si>
  <si>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</si>
  <si>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</si>
  <si>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</si>
  <si>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</si>
  <si>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</si>
  <si>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</si>
  <si>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</si>
  <si>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</si>
  <si>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</si>
  <si>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</si>
  <si>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</si>
  <si>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</si>
  <si>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</si>
  <si>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</si>
  <si>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</si>
  <si>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</si>
  <si>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</si>
  <si>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</si>
  <si>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</si>
  <si>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</si>
  <si>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</si>
  <si>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</si>
  <si>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</si>
  <si>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</si>
  <si>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</si>
  <si>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</si>
  <si>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</si>
  <si>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</si>
  <si>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</si>
  <si>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</si>
  <si>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</si>
  <si>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</si>
  <si>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</si>
  <si>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</si>
  <si>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</si>
  <si>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</si>
  <si>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</si>
  <si>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</si>
  <si>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</si>
  <si>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</si>
  <si>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</si>
  <si>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</si>
  <si>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</si>
  <si>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</si>
  <si>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</si>
  <si>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</si>
  <si>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</si>
  <si>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</si>
  <si>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</si>
  <si>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</si>
  <si>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</si>
  <si>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</si>
  <si>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</si>
  <si>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</si>
  <si>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</si>
  <si>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</si>
  <si>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</si>
  <si>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</si>
  <si>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</si>
  <si>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</si>
  <si>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</si>
  <si>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</si>
  <si>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</si>
  <si>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</si>
  <si>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</si>
  <si>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</si>
  <si>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</si>
  <si>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</si>
  <si>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</si>
  <si>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</si>
  <si>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</si>
  <si>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</si>
  <si>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</si>
  <si>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</si>
  <si>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</si>
  <si>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</si>
  <si>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</si>
  <si>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</si>
  <si>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</si>
  <si>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</si>
  <si>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</si>
  <si>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</si>
  <si>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</si>
  <si>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</si>
  <si>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</si>
  <si>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</si>
  <si>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</si>
  <si>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</si>
  <si>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</si>
  <si>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</si>
  <si>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</si>
  <si>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</si>
  <si>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</si>
  <si>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</si>
  <si>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</si>
  <si>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</si>
  <si>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</si>
  <si>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</si>
  <si>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</si>
  <si>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</si>
  <si>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</si>
  <si>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</si>
  <si>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</si>
  <si>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</si>
  <si>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</si>
  <si>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</si>
  <si>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</si>
  <si>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</si>
  <si>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</si>
  <si>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</si>
  <si>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</si>
  <si>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</si>
  <si>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</si>
  <si>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</si>
  <si>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</si>
  <si>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</si>
  <si>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</si>
  <si>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</si>
  <si>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</si>
  <si>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</si>
  <si>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</si>
  <si>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</si>
  <si>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</si>
  <si>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</si>
  <si>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</si>
  <si>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</si>
  <si>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</si>
  <si>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</si>
  <si>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</si>
  <si>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</si>
  <si>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</si>
  <si>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</si>
  <si>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</si>
  <si>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</si>
  <si>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</si>
  <si>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</si>
  <si>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</si>
  <si>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</si>
  <si>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</si>
  <si>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</si>
  <si>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</si>
  <si>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</si>
  <si>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</si>
  <si>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</si>
  <si>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</si>
  <si>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</si>
  <si>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</si>
  <si>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</si>
  <si>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</si>
  <si>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</si>
  <si>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</si>
  <si>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</si>
  <si>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</si>
  <si>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</si>
  <si>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</si>
  <si>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</si>
  <si>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</si>
  <si>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</si>
  <si>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</si>
  <si>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</si>
  <si>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</si>
  <si>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</si>
  <si>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</si>
  <si>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</si>
  <si>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</si>
  <si>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</si>
  <si>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</si>
  <si>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</si>
  <si>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</si>
  <si>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</si>
  <si>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</si>
  <si>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</si>
  <si>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</si>
  <si>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</si>
  <si>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</si>
  <si>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</si>
  <si>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</si>
  <si>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</si>
  <si>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</si>
  <si>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</si>
  <si>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</si>
  <si>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</si>
  <si>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</si>
  <si>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</si>
  <si>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</si>
  <si>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</si>
  <si>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</si>
  <si>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</si>
  <si>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</si>
  <si>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</si>
  <si>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</si>
  <si>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</si>
  <si>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</si>
  <si>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</si>
  <si>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</si>
  <si>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</si>
  <si>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</si>
  <si>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</si>
  <si>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</si>
  <si>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</si>
  <si>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</si>
  <si>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</si>
  <si>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</si>
  <si>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</si>
  <si>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</si>
  <si>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</si>
  <si>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</si>
  <si>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</si>
  <si>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</si>
  <si>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</si>
  <si>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</si>
  <si>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</si>
  <si>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</si>
  <si>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</si>
  <si>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</si>
  <si>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</si>
  <si>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</si>
  <si>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</si>
  <si>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</si>
  <si>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</si>
  <si>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</si>
  <si>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</si>
  <si>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</si>
  <si>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</si>
  <si>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</si>
  <si>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</si>
  <si>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</si>
  <si>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</si>
  <si>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</si>
  <si>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</si>
  <si>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</si>
  <si>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</si>
  <si>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</si>
  <si>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</si>
  <si>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</si>
  <si>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</si>
  <si>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</si>
  <si>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</si>
  <si>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</si>
  <si>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</si>
  <si>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</si>
  <si>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</si>
  <si>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</si>
  <si>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</si>
  <si>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</si>
  <si>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</si>
  <si>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</si>
  <si>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</si>
  <si>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</si>
  <si>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</si>
  <si>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</si>
  <si>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</si>
  <si>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</si>
  <si>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</si>
  <si>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</si>
  <si>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</si>
  <si>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</si>
  <si>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</si>
  <si>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</si>
  <si>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</si>
  <si>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</si>
  <si>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</si>
  <si>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</si>
  <si>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</si>
  <si>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</si>
  <si>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</si>
  <si>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</si>
  <si>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</si>
  <si>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</si>
  <si>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</si>
  <si>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</si>
  <si>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</si>
  <si>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</si>
  <si>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</si>
  <si>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</si>
  <si>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</si>
  <si>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</si>
  <si>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</si>
  <si>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</si>
  <si>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</si>
  <si>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</si>
  <si>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</si>
  <si>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</si>
  <si>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</si>
  <si>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</si>
  <si>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</si>
  <si>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</si>
  <si>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</si>
  <si>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</si>
  <si>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</si>
  <si>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</si>
  <si>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</si>
  <si>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</si>
  <si>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</si>
  <si>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</si>
  <si>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</si>
  <si>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</si>
  <si>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</si>
  <si>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</si>
  <si>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</si>
  <si>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</si>
  <si>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</si>
  <si>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</si>
  <si>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</si>
  <si>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</si>
  <si>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</si>
  <si>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</si>
  <si>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</si>
  <si>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</si>
  <si>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</si>
  <si>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</si>
  <si>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</si>
  <si>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</si>
  <si>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</si>
  <si>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</si>
  <si>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</si>
  <si>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</si>
  <si>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</si>
  <si>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</si>
  <si>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</si>
  <si>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</si>
  <si>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</si>
  <si>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</si>
  <si>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</si>
  <si>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</si>
  <si>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</si>
  <si>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</si>
  <si>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</si>
  <si>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</si>
  <si>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</si>
  <si>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</si>
  <si>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</si>
  <si>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</si>
  <si>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</si>
  <si>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</si>
  <si>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</si>
  <si>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</si>
  <si>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</si>
  <si>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</si>
  <si>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</si>
  <si>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</si>
  <si>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</si>
  <si>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</si>
  <si>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</si>
  <si>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</si>
  <si>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</si>
  <si>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</si>
  <si>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</si>
  <si>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</si>
  <si>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</si>
  <si>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</si>
  <si>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</si>
  <si>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</si>
  <si>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</si>
  <si>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</si>
  <si>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</si>
  <si>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</si>
  <si>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</si>
  <si>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</si>
  <si>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</si>
  <si>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</si>
  <si>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</si>
  <si>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</si>
  <si>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</si>
  <si>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</si>
  <si>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</si>
  <si>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</si>
  <si>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</si>
  <si>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</si>
  <si>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</si>
  <si>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</si>
  <si>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</si>
  <si>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</si>
  <si>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</si>
  <si>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</si>
  <si>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</si>
  <si>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</si>
  <si>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</si>
  <si>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</si>
  <si>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</si>
  <si>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</si>
  <si>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</si>
  <si>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</si>
  <si>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</si>
  <si>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</si>
  <si>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</si>
  <si>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</si>
  <si>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</si>
  <si>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</si>
  <si>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</si>
  <si>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</si>
  <si>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</si>
  <si>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</si>
  <si>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</si>
  <si>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</si>
  <si>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</si>
  <si>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</si>
  <si>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</si>
  <si>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</si>
  <si>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</si>
  <si>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</si>
  <si>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</si>
  <si>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</si>
  <si>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</si>
  <si>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</si>
  <si>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</si>
  <si>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</si>
  <si>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</si>
  <si>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</si>
  <si>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</si>
  <si>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</si>
  <si>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</si>
  <si>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</si>
  <si>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</si>
  <si>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</si>
  <si>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</si>
  <si>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</si>
  <si>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</si>
  <si>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</si>
  <si>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</si>
  <si>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</si>
  <si>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</si>
  <si>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</si>
  <si>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</si>
  <si>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</si>
  <si>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</si>
  <si>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</si>
  <si>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</si>
  <si>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</si>
  <si>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</si>
  <si>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</si>
  <si>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</si>
  <si>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</si>
  <si>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</si>
  <si>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</si>
  <si>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</si>
  <si>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</si>
  <si>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</si>
  <si>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</si>
  <si>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</si>
  <si>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</si>
  <si>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</si>
  <si>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</si>
  <si>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</si>
  <si>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</si>
  <si>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</si>
  <si>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</si>
  <si>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</si>
  <si>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</si>
  <si>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</si>
  <si>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</si>
  <si>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</si>
  <si>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</si>
  <si>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</si>
  <si>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</si>
  <si>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</si>
  <si>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</si>
  <si>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</si>
  <si>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</si>
  <si>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</si>
  <si>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</si>
  <si>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</si>
  <si>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</si>
  <si>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</si>
  <si>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</si>
  <si>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</si>
  <si>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</si>
  <si>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</si>
  <si>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</si>
  <si>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</si>
  <si>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</si>
  <si>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</si>
  <si>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</si>
  <si>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</si>
  <si>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</si>
  <si>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</si>
  <si>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</si>
  <si>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</si>
  <si>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</si>
  <si>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</si>
  <si>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</si>
  <si>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</si>
  <si>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</si>
  <si>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</si>
  <si>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</si>
  <si>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</si>
  <si>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</si>
  <si>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</si>
  <si>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</si>
  <si>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</si>
  <si>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</si>
  <si>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</si>
  <si>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</si>
  <si>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</si>
  <si>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</si>
  <si>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</si>
  <si>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</si>
  <si>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</si>
  <si>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</si>
  <si>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</si>
  <si>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</si>
  <si>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</si>
  <si>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</si>
  <si>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</si>
  <si>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</si>
  <si>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</si>
  <si>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</si>
  <si>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</si>
  <si>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</si>
  <si>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</si>
  <si>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</si>
  <si>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</si>
  <si>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</si>
  <si>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</si>
  <si>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</si>
  <si>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</si>
  <si>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</si>
  <si>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</si>
  <si>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</si>
  <si>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</si>
  <si>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</si>
  <si>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</si>
  <si>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</si>
  <si>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</si>
  <si>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</si>
  <si>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</si>
  <si>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</si>
  <si>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</si>
  <si>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</si>
  <si>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</si>
  <si>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</si>
  <si>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</si>
  <si>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</si>
  <si>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</si>
  <si>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</si>
  <si>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</si>
  <si>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</si>
  <si>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</si>
  <si>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</si>
  <si>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</si>
  <si>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</si>
  <si>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</si>
  <si>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</si>
  <si>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</si>
  <si>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</si>
  <si>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</si>
  <si>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</si>
  <si>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</si>
  <si>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</si>
  <si>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</si>
  <si>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</si>
  <si>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</si>
  <si>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</si>
  <si>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</si>
  <si>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</si>
  <si>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</si>
  <si>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</si>
  <si>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</si>
  <si>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</si>
  <si>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</si>
  <si>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</si>
  <si>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</si>
  <si>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</si>
  <si>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</si>
  <si>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</si>
  <si>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</si>
  <si>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</si>
  <si>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</si>
  <si>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</si>
  <si>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</si>
  <si>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</si>
  <si>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</si>
  <si>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</si>
  <si>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</si>
  <si>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</si>
  <si>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</si>
  <si>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</si>
  <si>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</si>
  <si>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</si>
  <si>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</si>
  <si>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</si>
  <si>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</si>
  <si>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</si>
  <si>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</si>
  <si>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</si>
  <si>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</si>
  <si>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</si>
  <si>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</si>
  <si>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</si>
  <si>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</si>
  <si>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</si>
  <si>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</si>
  <si>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</si>
  <si>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</si>
  <si>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</si>
  <si>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</si>
  <si>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</si>
  <si>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</si>
  <si>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</si>
  <si>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</si>
  <si>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</si>
  <si>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</si>
  <si>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</si>
  <si>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</si>
  <si>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</si>
  <si>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</si>
  <si>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</si>
  <si>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</si>
  <si>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</si>
  <si>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</si>
  <si>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</si>
  <si>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</si>
  <si>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</si>
  <si>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</si>
  <si>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</si>
  <si>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</si>
  <si>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</si>
  <si>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</si>
  <si>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</si>
  <si>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</si>
  <si>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</si>
  <si>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</si>
  <si>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</si>
  <si>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</si>
  <si>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</si>
  <si>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</si>
  <si>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</si>
  <si>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</si>
  <si>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</si>
  <si>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</si>
  <si>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</si>
  <si>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</si>
  <si>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</si>
  <si>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</si>
  <si>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</si>
  <si>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</si>
  <si>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</si>
  <si>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</si>
  <si>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</si>
  <si>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</si>
  <si>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</si>
  <si>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</si>
  <si>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</si>
  <si>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</si>
  <si>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</si>
  <si>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</si>
  <si>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</si>
  <si>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</si>
  <si>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</si>
  <si>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</si>
  <si>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</si>
  <si>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</si>
  <si>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</si>
  <si>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</si>
  <si>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</si>
  <si>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</si>
  <si>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</si>
  <si>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</si>
  <si>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</si>
  <si>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</si>
  <si>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</si>
  <si>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</si>
  <si>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</si>
  <si>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</si>
  <si>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</si>
  <si>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</si>
  <si>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</si>
  <si>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</si>
  <si>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</si>
  <si>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</si>
  <si>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</si>
  <si>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</si>
  <si>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</si>
  <si>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</si>
  <si>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</si>
  <si>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</si>
  <si>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</si>
  <si>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</si>
  <si>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</si>
  <si>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</si>
  <si>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</si>
  <si>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</si>
  <si>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</si>
  <si>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</si>
  <si>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</si>
  <si>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</si>
  <si>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</si>
  <si>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</si>
  <si>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</si>
  <si>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</si>
  <si>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</si>
  <si>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</si>
  <si>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</si>
  <si>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</si>
  <si>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</si>
  <si>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</si>
  <si>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</si>
  <si>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</si>
  <si>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</si>
  <si>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</si>
  <si>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</si>
  <si>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</si>
  <si>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</si>
  <si>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</si>
  <si>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</si>
  <si>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</si>
  <si>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</si>
  <si>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</si>
  <si>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</si>
  <si>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</si>
  <si>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</si>
  <si>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</si>
  <si>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</si>
  <si>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</si>
  <si>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</si>
  <si>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</si>
  <si>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</si>
  <si>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</si>
  <si>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</si>
  <si>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</si>
  <si>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</si>
  <si>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</si>
  <si>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</si>
  <si>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</si>
  <si>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</si>
  <si>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</si>
  <si>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</si>
  <si>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</si>
  <si>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</si>
  <si>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</si>
  <si>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</si>
  <si>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</si>
  <si>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</si>
  <si>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</si>
  <si>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</si>
  <si>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</si>
  <si>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</si>
  <si>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</si>
  <si>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</si>
  <si>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</si>
  <si>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</si>
  <si>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</si>
  <si>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</si>
  <si>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</si>
  <si>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</si>
  <si>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</si>
  <si>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</si>
  <si>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</si>
  <si>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</si>
  <si>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</si>
  <si>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</si>
  <si>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</si>
  <si>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</si>
  <si>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</si>
  <si>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</si>
  <si>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</si>
  <si>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</si>
  <si>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</si>
  <si>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</si>
  <si>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</si>
  <si>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</si>
  <si>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</si>
  <si>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</si>
  <si>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</si>
  <si>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</si>
  <si>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</si>
  <si>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</si>
  <si>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</si>
  <si>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</si>
  <si>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</si>
  <si>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</si>
  <si>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</si>
  <si>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</si>
  <si>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</si>
  <si>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</si>
  <si>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</si>
  <si>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</si>
  <si>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</si>
  <si>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</si>
  <si>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</si>
  <si>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</si>
  <si>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</si>
  <si>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</si>
  <si>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</si>
  <si>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</si>
  <si>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</si>
  <si>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</si>
  <si>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</si>
  <si>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</si>
  <si>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</si>
  <si>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</si>
  <si>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</si>
  <si>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</si>
  <si>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</si>
  <si>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</si>
  <si>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</si>
  <si>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</si>
  <si>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</si>
  <si>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</si>
  <si>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</si>
  <si>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</si>
  <si>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</si>
  <si>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</si>
  <si>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</si>
  <si>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</si>
  <si>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</si>
  <si>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</si>
  <si>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</si>
  <si>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</si>
  <si>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</si>
  <si>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</si>
  <si>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</si>
  <si>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</si>
  <si>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</si>
  <si>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</si>
  <si>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</si>
  <si>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</si>
  <si>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</si>
  <si>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</si>
  <si>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</si>
  <si>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</si>
  <si>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</si>
  <si>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</si>
  <si>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</si>
  <si>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</si>
  <si>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</si>
  <si>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</si>
  <si>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</si>
  <si>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</si>
  <si>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</si>
  <si>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</si>
  <si>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</si>
  <si>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</si>
  <si>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</si>
  <si>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</si>
  <si>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</si>
  <si>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</si>
  <si>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</si>
  <si>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</si>
  <si>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</si>
  <si>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</si>
  <si>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</si>
  <si>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</si>
  <si>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</si>
  <si>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</si>
  <si>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</si>
  <si>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</si>
  <si>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</si>
  <si>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</si>
  <si>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</si>
  <si>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</si>
  <si>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</si>
  <si>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</si>
  <si>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</si>
  <si>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</si>
  <si>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</si>
  <si>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</si>
  <si>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</si>
  <si>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</si>
  <si>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</si>
  <si>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</si>
  <si>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</si>
  <si>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</si>
  <si>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</si>
  <si>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</si>
  <si>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</si>
  <si>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</si>
  <si>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</si>
  <si>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</si>
  <si>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</si>
  <si>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</si>
  <si>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</si>
  <si>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</si>
  <si>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</si>
  <si>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</si>
  <si>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</si>
  <si>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</si>
  <si>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</si>
  <si>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</si>
  <si>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</si>
  <si>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</si>
  <si>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</si>
  <si>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</si>
  <si>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</si>
  <si>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</si>
  <si>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</si>
  <si>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</si>
  <si>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</si>
  <si>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</si>
  <si>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</si>
  <si>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</si>
  <si>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</si>
  <si>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</si>
  <si>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</si>
  <si>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</si>
  <si>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</si>
  <si>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</si>
  <si>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</si>
  <si>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</si>
  <si>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</si>
  <si>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</si>
  <si>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</si>
  <si>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</si>
  <si>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</si>
  <si>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</si>
  <si>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</si>
  <si>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</si>
  <si>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</si>
  <si>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</si>
  <si>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</si>
  <si>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</si>
  <si>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</si>
  <si>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</si>
  <si>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</si>
  <si>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</si>
  <si>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</si>
  <si>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</si>
  <si>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</si>
  <si>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</si>
  <si>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</si>
  <si>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</si>
  <si>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</si>
  <si>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</si>
  <si>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</si>
  <si>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</si>
  <si>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</si>
  <si>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</si>
  <si>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</si>
  <si>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</si>
  <si>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</si>
  <si>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</si>
  <si>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</si>
  <si>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</si>
  <si>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</si>
  <si>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</si>
  <si>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</si>
  <si>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</si>
  <si>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</si>
  <si>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</si>
  <si>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</si>
  <si>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</si>
  <si>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</si>
  <si>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</si>
  <si>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</si>
  <si>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</si>
  <si>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</si>
  <si>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</si>
  <si>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</si>
  <si>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</si>
  <si>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</si>
  <si>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</si>
  <si>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</si>
  <si>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</si>
  <si>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</si>
  <si>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</si>
  <si>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</si>
  <si>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</si>
  <si>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</si>
  <si>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</si>
  <si>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</si>
  <si>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</si>
  <si>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</si>
  <si>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</si>
  <si>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</si>
  <si>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</si>
  <si>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</si>
  <si>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</si>
  <si>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</si>
  <si>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</si>
  <si>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</si>
  <si>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</si>
  <si>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</si>
  <si>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</si>
  <si>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</si>
  <si>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</si>
  <si>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</si>
  <si>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</si>
  <si>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</si>
  <si>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</si>
  <si>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</si>
  <si>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</si>
  <si>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</si>
  <si>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</si>
  <si>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</si>
  <si>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</si>
  <si>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</si>
  <si>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</si>
  <si>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</si>
  <si>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</si>
  <si>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</si>
  <si>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</si>
  <si>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</si>
  <si>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</si>
  <si>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</si>
  <si>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</si>
  <si>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</si>
  <si>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</si>
  <si>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</si>
  <si>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</si>
  <si>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</si>
  <si>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</si>
  <si>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</si>
  <si>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</si>
  <si>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</si>
  <si>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</si>
  <si>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</si>
  <si>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</si>
  <si>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</si>
  <si>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</si>
  <si>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</si>
  <si>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</si>
  <si>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</si>
  <si>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</si>
  <si>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</si>
  <si>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</si>
  <si>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</si>
  <si>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</si>
  <si>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</si>
  <si>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</si>
  <si>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</si>
  <si>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</si>
  <si>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</si>
  <si>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</si>
  <si>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</si>
  <si>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</si>
  <si>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</si>
  <si>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</si>
  <si>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</si>
  <si>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</si>
  <si>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</si>
  <si>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</si>
  <si>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</si>
  <si>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</si>
  <si>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</si>
  <si>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</si>
  <si>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</si>
  <si>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</si>
  <si>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</si>
  <si>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</si>
  <si>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</si>
  <si>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</si>
  <si>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</si>
  <si>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</si>
  <si>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</si>
  <si>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</si>
  <si>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</si>
  <si>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</si>
  <si>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</si>
  <si>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</si>
  <si>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</si>
  <si>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</si>
  <si>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</si>
  <si>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</si>
  <si>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</si>
  <si>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</si>
  <si>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</si>
  <si>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</si>
  <si>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</si>
  <si>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</si>
  <si>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</si>
  <si>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</si>
  <si>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</si>
  <si>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</si>
  <si>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</si>
  <si>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</si>
  <si>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</si>
  <si>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</si>
  <si>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</si>
  <si>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</si>
  <si>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</si>
  <si>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</si>
  <si>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</si>
  <si>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</si>
  <si>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</si>
  <si>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</si>
  <si>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</si>
  <si>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</si>
  <si>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</si>
  <si>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</si>
  <si>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</si>
  <si>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</si>
  <si>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</si>
  <si>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</si>
  <si>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</si>
  <si>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</si>
  <si>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</si>
  <si>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</si>
  <si>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</si>
  <si>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</si>
  <si>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</si>
  <si>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</si>
  <si>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</si>
  <si>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</si>
  <si>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</si>
  <si>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</si>
  <si>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</si>
  <si>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</si>
  <si>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</si>
  <si>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</si>
  <si>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</si>
  <si>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</si>
  <si>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</si>
  <si>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</si>
  <si>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</si>
  <si>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</si>
  <si>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</si>
  <si>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</si>
  <si>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</si>
  <si>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</si>
  <si>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</si>
  <si>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</si>
  <si>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</si>
  <si>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</si>
  <si>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</si>
  <si>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</si>
  <si>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</si>
  <si>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</si>
  <si>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</si>
  <si>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</si>
  <si>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</si>
  <si>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</si>
  <si>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</si>
  <si>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</si>
  <si>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</si>
  <si>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</si>
  <si>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</si>
  <si>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</si>
  <si>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</si>
  <si>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</si>
  <si>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</si>
  <si>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</si>
  <si>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</si>
  <si>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</si>
  <si>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</si>
  <si>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</si>
  <si>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</si>
  <si>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</si>
  <si>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</si>
  <si>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</si>
  <si>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</si>
  <si>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</si>
  <si>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</si>
  <si>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</si>
  <si>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</si>
  <si>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</si>
  <si>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</si>
  <si>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</si>
  <si>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</si>
  <si>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</si>
  <si>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</si>
  <si>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</si>
  <si>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</si>
  <si>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</si>
  <si>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</si>
  <si>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</si>
  <si>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</si>
  <si>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</si>
  <si>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</si>
  <si>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</si>
  <si>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</si>
  <si>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</si>
  <si>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</si>
  <si>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</si>
  <si>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</si>
  <si>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</si>
  <si>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</si>
  <si>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</si>
  <si>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</si>
  <si>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</si>
  <si>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</si>
  <si>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</si>
  <si>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</si>
  <si>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</si>
  <si>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</si>
  <si>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</si>
  <si>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</si>
  <si>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</si>
  <si>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</si>
  <si>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</si>
  <si>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</si>
  <si>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</si>
  <si>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</si>
  <si>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</si>
  <si>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</si>
  <si>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</si>
  <si>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</si>
  <si>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</si>
  <si>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</si>
  <si>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</si>
  <si>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</si>
  <si>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</si>
  <si>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</si>
  <si>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</si>
  <si>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</si>
  <si>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</si>
  <si>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</si>
  <si>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</si>
  <si>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</si>
  <si>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</si>
  <si>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</si>
  <si>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</si>
  <si>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</si>
  <si>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</si>
  <si>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</si>
  <si>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</si>
  <si>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</si>
  <si>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</si>
  <si>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</si>
  <si>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</si>
  <si>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</si>
  <si>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</si>
  <si>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</si>
  <si>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</si>
  <si>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</si>
  <si>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</si>
  <si>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</si>
  <si>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</si>
  <si>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</si>
  <si>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</si>
  <si>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</si>
  <si>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</si>
  <si>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</si>
  <si>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</si>
  <si>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</si>
  <si>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</si>
  <si>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</si>
  <si>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</si>
  <si>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</si>
  <si>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</si>
  <si>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</si>
  <si>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</si>
  <si>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</si>
  <si>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</si>
  <si>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</si>
  <si>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</si>
  <si>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</si>
  <si>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</si>
  <si>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</si>
  <si>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</si>
  <si>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</si>
  <si>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</si>
  <si>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</si>
  <si>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</si>
  <si>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</si>
  <si>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</si>
  <si>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</si>
  <si>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</si>
  <si>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</si>
  <si>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</si>
  <si>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</si>
  <si>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</si>
  <si>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</si>
  <si>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</si>
  <si>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</si>
  <si>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</si>
  <si>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</si>
  <si>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</si>
  <si>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</si>
  <si>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</si>
  <si>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</si>
  <si>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</si>
  <si>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</si>
  <si>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</si>
  <si>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</si>
  <si>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</si>
  <si>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</si>
  <si>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</si>
  <si>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</si>
  <si>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</si>
  <si>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</si>
  <si>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</si>
  <si>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</si>
  <si>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</si>
  <si>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</si>
  <si>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</si>
  <si>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</si>
  <si>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</si>
  <si>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</si>
  <si>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</si>
  <si>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</si>
  <si>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</si>
  <si>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</si>
  <si>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</si>
  <si>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</si>
  <si>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</si>
  <si>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</si>
  <si>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</si>
  <si>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</si>
  <si>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</si>
  <si>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</si>
  <si>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</si>
  <si>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</si>
  <si>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</si>
  <si>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</si>
  <si>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</si>
  <si>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</si>
  <si>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</si>
  <si>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</si>
  <si>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</si>
  <si>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</si>
  <si>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</si>
  <si>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</si>
  <si>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</si>
  <si>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</si>
  <si>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</si>
  <si>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</si>
  <si>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</si>
  <si>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</si>
  <si>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</si>
  <si>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</si>
  <si>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</si>
  <si>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</si>
  <si>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</si>
  <si>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</si>
  <si>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</si>
  <si>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</si>
  <si>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</si>
  <si>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</si>
  <si>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</si>
  <si>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</si>
  <si>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</si>
  <si>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</si>
  <si>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</si>
  <si>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</si>
  <si>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</si>
  <si>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</si>
  <si>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</si>
  <si>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</si>
  <si>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</si>
  <si>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</si>
  <si>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</si>
  <si>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</si>
  <si>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</si>
  <si>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</si>
  <si>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</si>
  <si>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</si>
  <si>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</si>
  <si>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</si>
  <si>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</si>
  <si>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</si>
  <si>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</si>
  <si>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</si>
  <si>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</si>
  <si>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</si>
  <si>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</si>
  <si>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</si>
  <si>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</si>
  <si>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</si>
  <si>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</si>
  <si>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</si>
  <si>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</si>
  <si>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</si>
  <si>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</si>
  <si>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</si>
  <si>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</si>
  <si>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</si>
  <si>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</si>
  <si>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</si>
  <si>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</si>
  <si>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</si>
  <si>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</si>
  <si>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</si>
  <si>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</si>
  <si>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</si>
  <si>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</si>
  <si>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</si>
  <si>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</si>
  <si>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</si>
  <si>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</si>
  <si>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</si>
  <si>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</si>
  <si>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</si>
  <si>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</si>
  <si>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</si>
  <si>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</si>
  <si>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</si>
  <si>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</si>
  <si>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</si>
  <si>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</si>
  <si>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</si>
  <si>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</si>
  <si>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</si>
  <si>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</si>
  <si>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</si>
  <si>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</si>
  <si>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</si>
  <si>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</si>
  <si>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</si>
  <si>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</si>
  <si>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</si>
  <si>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</si>
  <si>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</si>
  <si>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</si>
  <si>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</si>
  <si>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</si>
  <si>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</si>
  <si>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</si>
  <si>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</si>
  <si>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</si>
  <si>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</si>
  <si>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</si>
  <si>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</si>
  <si>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</si>
  <si>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</si>
  <si>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</si>
  <si>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</si>
  <si>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</si>
  <si>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</si>
  <si>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</si>
  <si>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</si>
  <si>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</si>
  <si>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</si>
  <si>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</si>
  <si>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</si>
  <si>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</si>
  <si>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</si>
  <si>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</si>
  <si>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</si>
  <si>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</si>
  <si>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</si>
  <si>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</si>
  <si>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</si>
  <si>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</si>
  <si>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</si>
  <si>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</si>
  <si>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</si>
  <si>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</si>
  <si>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</si>
  <si>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</si>
  <si>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</si>
  <si>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</si>
  <si>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</si>
  <si>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</si>
  <si>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</si>
  <si>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</si>
  <si>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</si>
  <si>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</si>
  <si>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</si>
  <si>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</si>
  <si>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</si>
  <si>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</si>
  <si>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</si>
  <si>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</si>
  <si>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</si>
  <si>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</si>
  <si>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</si>
  <si>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</si>
  <si>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</si>
  <si>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</si>
  <si>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</si>
  <si>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</si>
  <si>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</si>
  <si>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</si>
  <si>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</si>
  <si>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</si>
  <si>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</si>
  <si>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</si>
  <si>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</si>
  <si>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</si>
  <si>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</si>
  <si>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</si>
  <si>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</si>
  <si>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</si>
  <si>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</si>
  <si>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</si>
  <si>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</si>
  <si>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</si>
  <si>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</si>
  <si>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</si>
  <si>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</si>
  <si>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</si>
  <si>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</si>
  <si>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</si>
  <si>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</si>
  <si>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</si>
  <si>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</si>
  <si>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</si>
  <si>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</si>
  <si>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</si>
  <si>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</si>
  <si>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</si>
  <si>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</si>
  <si>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</si>
  <si>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</si>
  <si>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</si>
  <si>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</si>
  <si>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</si>
  <si>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</si>
  <si>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</si>
  <si>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</si>
  <si>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</si>
  <si>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</si>
  <si>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</si>
  <si>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</si>
  <si>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</si>
  <si>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</si>
  <si>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</si>
  <si>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</si>
  <si>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</si>
  <si>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</si>
  <si>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</si>
  <si>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</si>
  <si>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</si>
  <si>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</si>
  <si>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</si>
  <si>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</si>
  <si>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</si>
  <si>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</si>
  <si>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</si>
  <si>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</si>
  <si>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</si>
  <si>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</si>
  <si>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</si>
  <si>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</si>
  <si>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</si>
  <si>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</si>
  <si>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</si>
  <si>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</si>
  <si>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</si>
  <si>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</si>
  <si>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</si>
  <si>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</si>
  <si>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</si>
  <si>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</si>
  <si>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</si>
  <si>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</si>
  <si>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</si>
  <si>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</si>
  <si>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</si>
  <si>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</si>
  <si>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</si>
  <si>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</si>
  <si>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</si>
  <si>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</si>
  <si>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</si>
  <si>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</si>
  <si>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</si>
  <si>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</si>
  <si>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</si>
  <si>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</si>
  <si>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</si>
  <si>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</si>
  <si>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</si>
  <si>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</si>
  <si>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</si>
  <si>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</si>
  <si>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</si>
  <si>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</si>
  <si>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</si>
  <si>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</si>
  <si>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</si>
  <si>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</si>
  <si>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</si>
  <si>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</si>
  <si>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</si>
  <si>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</si>
  <si>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</si>
  <si>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</si>
  <si>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</si>
  <si>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</si>
  <si>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</si>
  <si>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</si>
  <si>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</si>
  <si>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</si>
  <si>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</si>
  <si>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</si>
  <si>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</si>
  <si>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</si>
  <si>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</si>
  <si>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</si>
  <si>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</si>
  <si>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</si>
  <si>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</si>
  <si>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</si>
  <si>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</si>
  <si>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</si>
  <si>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</si>
  <si>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</si>
  <si>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</si>
  <si>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</si>
  <si>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</si>
  <si>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</si>
  <si>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</si>
  <si>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</si>
  <si>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</si>
  <si>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</si>
  <si>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</si>
  <si>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</si>
  <si>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</si>
  <si>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</si>
  <si>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</si>
  <si>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</si>
  <si>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</si>
  <si>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</si>
  <si>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</si>
  <si>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</si>
  <si>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</si>
  <si>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</si>
  <si>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</si>
  <si>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</si>
  <si>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</si>
  <si>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</si>
  <si>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</si>
  <si>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</si>
  <si>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</si>
  <si>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</si>
  <si>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</si>
  <si>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</si>
  <si>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</si>
  <si>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</si>
  <si>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</si>
  <si>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</si>
  <si>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</si>
  <si>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</si>
  <si>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</si>
  <si>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</si>
  <si>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</si>
  <si>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</si>
  <si>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</si>
  <si>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</si>
  <si>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</si>
  <si>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</si>
  <si>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</si>
  <si>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</si>
  <si>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</si>
  <si>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</si>
  <si>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</si>
  <si>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</si>
  <si>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</si>
  <si>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</si>
  <si>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</si>
  <si>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</si>
  <si>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</si>
  <si>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</si>
  <si>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</si>
  <si>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</si>
  <si>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</si>
  <si>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</si>
  <si>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</si>
  <si>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</si>
  <si>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</si>
  <si>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</si>
  <si>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</si>
  <si>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</si>
  <si>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</si>
  <si>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</si>
  <si>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</si>
  <si>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</si>
  <si>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</si>
  <si>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</si>
  <si>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</si>
  <si>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</si>
  <si>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</si>
  <si>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</si>
  <si>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</si>
  <si>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</si>
  <si>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</si>
  <si>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</si>
  <si>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</si>
  <si>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</si>
  <si>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</si>
  <si>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</si>
  <si>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</si>
  <si>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</si>
  <si>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</si>
  <si>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</si>
  <si>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</si>
  <si>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</si>
  <si>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</si>
  <si>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</si>
  <si>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</si>
  <si>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</si>
  <si>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</si>
  <si>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</si>
  <si>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</si>
  <si>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</si>
  <si>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</si>
  <si>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</si>
  <si>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</si>
  <si>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</si>
  <si>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</si>
  <si>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</si>
  <si>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</si>
  <si>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</si>
  <si>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</si>
  <si>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</si>
  <si>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</si>
  <si>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</si>
  <si>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</si>
  <si>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</si>
  <si>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</si>
  <si>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</si>
  <si>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</si>
  <si>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</si>
  <si>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</si>
  <si>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</si>
  <si>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</si>
  <si>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</si>
  <si>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</si>
  <si>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</si>
  <si>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</si>
  <si>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</si>
  <si>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</si>
  <si>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</si>
  <si>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</si>
  <si>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</si>
  <si>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</si>
  <si>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</si>
  <si>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</si>
  <si>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</si>
  <si>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</si>
  <si>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</si>
  <si>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</si>
  <si>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</si>
  <si>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</si>
  <si>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</si>
  <si>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</si>
  <si>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</si>
  <si>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</si>
  <si>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</si>
  <si>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</si>
  <si>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</si>
  <si>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</si>
  <si>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</si>
  <si>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</si>
  <si>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</si>
  <si>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</si>
  <si>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</si>
  <si>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</si>
  <si>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</si>
  <si>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</si>
  <si>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</si>
  <si>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</si>
  <si>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</si>
  <si>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</si>
  <si>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</si>
  <si>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</si>
  <si>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</si>
  <si>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</si>
  <si>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</si>
  <si>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</si>
  <si>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</si>
  <si>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</si>
  <si>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</si>
  <si>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</si>
  <si>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</si>
  <si>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</si>
  <si>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</si>
  <si>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</si>
  <si>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</si>
  <si>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</si>
  <si>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</si>
  <si>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</si>
  <si>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</si>
  <si>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</si>
  <si>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</si>
  <si>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</si>
  <si>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</si>
  <si>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</si>
  <si>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</si>
  <si>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</si>
  <si>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</si>
  <si>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</si>
  <si>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</si>
  <si>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</si>
  <si>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</si>
  <si>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</si>
  <si>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</si>
  <si>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</si>
  <si>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</si>
  <si>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</si>
  <si>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</si>
  <si>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</si>
  <si>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</si>
  <si>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</si>
  <si>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</si>
  <si>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</si>
  <si>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</si>
  <si>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</si>
  <si>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</si>
  <si>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</si>
  <si>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</si>
  <si>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</si>
  <si>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</si>
  <si>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</si>
  <si>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</si>
  <si>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</si>
  <si>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</si>
  <si>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</si>
  <si>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</si>
  <si>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</si>
  <si>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</si>
  <si>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</si>
  <si>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</si>
  <si>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</si>
  <si>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</si>
  <si>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</si>
  <si>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</si>
  <si>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</si>
  <si>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</si>
  <si>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</si>
  <si>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</si>
  <si>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</si>
  <si>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</si>
  <si>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</si>
  <si>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</si>
  <si>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</si>
  <si>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</si>
  <si>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</si>
  <si>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</si>
  <si>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</si>
  <si>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</si>
  <si>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</si>
  <si>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</si>
  <si>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</si>
  <si>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</si>
  <si>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</si>
  <si>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</si>
  <si>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</si>
  <si>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</si>
  <si>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</si>
  <si>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</si>
  <si>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</si>
  <si>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</si>
  <si>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</si>
  <si>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</si>
  <si>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</si>
  <si>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</si>
  <si>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</si>
  <si>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</si>
  <si>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</si>
  <si>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</si>
  <si>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</si>
  <si>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</si>
  <si>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</si>
  <si>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</si>
  <si>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</si>
  <si>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</si>
  <si>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</si>
  <si>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</si>
  <si>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</si>
  <si>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</si>
  <si>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</si>
  <si>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</si>
  <si>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</si>
  <si>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</si>
  <si>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</si>
  <si>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</si>
  <si>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</si>
  <si>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</si>
  <si>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</si>
  <si>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</si>
  <si>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</si>
  <si>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</si>
  <si>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</si>
  <si>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</si>
  <si>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</si>
  <si>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</si>
  <si>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</si>
  <si>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</si>
  <si>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</si>
  <si>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</si>
  <si>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</si>
  <si>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</si>
  <si>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</si>
  <si>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</si>
  <si>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</si>
  <si>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</si>
  <si>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</si>
  <si>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</si>
  <si>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</si>
  <si>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</si>
  <si>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</si>
  <si>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</si>
  <si>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</si>
  <si>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</si>
  <si>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</si>
  <si>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</si>
  <si>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</si>
  <si>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</si>
  <si>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</si>
  <si>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</si>
  <si>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</si>
  <si>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</si>
  <si>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</si>
  <si>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</si>
  <si>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</si>
  <si>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</si>
  <si>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</si>
  <si>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</si>
  <si>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</si>
  <si>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</si>
  <si>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</si>
  <si>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</si>
  <si>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</si>
  <si>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</si>
  <si>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</si>
  <si>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</si>
  <si>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</si>
  <si>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</si>
  <si>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</si>
  <si>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</si>
  <si>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</si>
  <si>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</si>
  <si>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</si>
  <si>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</si>
  <si>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</si>
  <si>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</si>
  <si>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</si>
  <si>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</si>
  <si>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</si>
  <si>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</si>
  <si>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</si>
  <si>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</si>
  <si>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</si>
  <si>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</si>
  <si>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</si>
  <si>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</si>
  <si>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</si>
  <si>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</si>
  <si>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</si>
  <si>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</si>
  <si>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</si>
  <si>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</si>
  <si>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</si>
  <si>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</si>
  <si>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</si>
  <si>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</si>
  <si>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</si>
  <si>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</si>
  <si>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</si>
  <si>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</si>
  <si>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</si>
  <si>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</si>
  <si>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</si>
  <si>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</si>
  <si>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</si>
  <si>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</si>
  <si>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</si>
  <si>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</si>
  <si>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</si>
  <si>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</si>
  <si>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</si>
  <si>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</si>
  <si>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</si>
  <si>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</si>
  <si>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</si>
  <si>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</si>
  <si>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</si>
  <si>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</si>
  <si>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</si>
  <si>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</si>
  <si>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</si>
  <si>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</si>
  <si>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</si>
  <si>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</si>
  <si>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</si>
  <si>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</si>
  <si>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</si>
  <si>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</si>
  <si>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</si>
  <si>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</si>
  <si>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</si>
  <si>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</si>
  <si>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</si>
  <si>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</si>
  <si>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</si>
  <si>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</si>
  <si>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</si>
  <si>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</si>
  <si>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</si>
  <si>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</si>
  <si>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</si>
  <si>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</si>
  <si>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</si>
  <si>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</si>
  <si>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</si>
  <si>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</si>
  <si>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</si>
  <si>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</si>
  <si>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</si>
  <si>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</si>
  <si>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</si>
  <si>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</si>
  <si>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</si>
  <si>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</si>
  <si>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</si>
  <si>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</si>
  <si>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</si>
  <si>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</si>
  <si>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</si>
  <si>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</si>
  <si>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</si>
  <si>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</si>
  <si>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</si>
  <si>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</si>
  <si>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</si>
  <si>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</si>
  <si>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</si>
  <si>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</si>
  <si>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</si>
  <si>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</si>
  <si>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</si>
  <si>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</si>
  <si>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</si>
  <si>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</si>
  <si>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</si>
  <si>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</si>
  <si>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</si>
  <si>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</si>
  <si>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</si>
  <si>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</si>
  <si>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</si>
  <si>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</si>
  <si>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</si>
  <si>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</si>
  <si>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</si>
  <si>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</si>
  <si>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</si>
  <si>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</si>
  <si>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</si>
  <si>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</si>
  <si>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</si>
  <si>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</si>
  <si>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</si>
  <si>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</si>
  <si>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</si>
  <si>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</si>
  <si>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</si>
  <si>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</si>
  <si>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</si>
  <si>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</si>
  <si>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</si>
  <si>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</si>
  <si>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</si>
  <si>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</si>
  <si>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</si>
  <si>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</si>
  <si>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</si>
  <si>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</si>
  <si>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</si>
  <si>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</si>
  <si>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</si>
  <si>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</si>
  <si>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</si>
  <si>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</si>
  <si>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</si>
  <si>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</si>
  <si>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</si>
  <si>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</si>
  <si>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</si>
  <si>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</si>
  <si>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</si>
  <si>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</si>
  <si>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</si>
  <si>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</si>
  <si>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</si>
  <si>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</si>
  <si>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</si>
  <si>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</si>
  <si>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</si>
  <si>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</si>
  <si>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</si>
  <si>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</si>
  <si>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</si>
  <si>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</si>
  <si>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</si>
  <si>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</si>
  <si>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</si>
  <si>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</si>
  <si>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</si>
  <si>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</si>
  <si>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</si>
  <si>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</si>
  <si>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</si>
  <si>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</si>
  <si>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</si>
  <si>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</si>
  <si>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</si>
  <si>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</si>
  <si>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</si>
  <si>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</si>
  <si>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</si>
  <si>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</si>
  <si>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</si>
  <si>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</si>
  <si>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</si>
  <si>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</si>
  <si>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</si>
  <si>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</si>
  <si>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</si>
  <si>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</si>
  <si>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</si>
  <si>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</si>
  <si>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</si>
  <si>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</si>
  <si>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</si>
  <si>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</si>
  <si>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</si>
  <si>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</si>
  <si>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</si>
  <si>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</si>
  <si>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</si>
  <si>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</si>
  <si>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</si>
  <si>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</si>
  <si>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</si>
  <si>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</si>
  <si>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</si>
  <si>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</si>
  <si>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</si>
  <si>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</si>
  <si>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</si>
  <si>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</si>
  <si>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</si>
  <si>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</si>
  <si>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</si>
  <si>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</si>
  <si>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</si>
  <si>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</si>
  <si>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</si>
  <si>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</si>
  <si>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</si>
  <si>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</si>
  <si>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</si>
  <si>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</si>
  <si>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</si>
  <si>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</si>
  <si>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</si>
  <si>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</si>
  <si>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</si>
  <si>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</si>
  <si>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</si>
  <si>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</si>
  <si>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</si>
  <si>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</si>
  <si>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</si>
  <si>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</si>
  <si>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</si>
  <si>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</si>
  <si>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</si>
  <si>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</si>
  <si>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</si>
  <si>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</si>
  <si>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</si>
  <si>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</si>
  <si>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</si>
  <si>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</si>
  <si>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</si>
  <si>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</si>
  <si>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</si>
  <si>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</si>
  <si>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</si>
  <si>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</si>
  <si>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</si>
  <si>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</si>
  <si>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</si>
  <si>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</si>
  <si>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</si>
  <si>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</si>
  <si>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</si>
  <si>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</si>
  <si>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</si>
  <si>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</si>
  <si>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</si>
  <si>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</si>
  <si>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</si>
  <si>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</si>
  <si>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</si>
  <si>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</si>
  <si>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</si>
  <si>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</si>
  <si>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</si>
  <si>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</si>
  <si>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</si>
  <si>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</si>
  <si>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</si>
  <si>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</si>
  <si>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</si>
  <si>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</si>
  <si>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</si>
  <si>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</si>
  <si>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</si>
  <si>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</si>
  <si>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</si>
  <si>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</si>
  <si>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</si>
  <si>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</si>
  <si>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</si>
  <si>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</si>
  <si>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</si>
  <si>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</si>
  <si>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</si>
  <si>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</si>
  <si>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</si>
  <si>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</si>
  <si>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</si>
  <si>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</si>
  <si>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</si>
  <si>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</si>
  <si>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</si>
  <si>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</si>
  <si>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</si>
  <si>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</si>
  <si>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</si>
  <si>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</si>
  <si>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</si>
  <si>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</si>
  <si>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</si>
  <si>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</si>
  <si>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</si>
  <si>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</si>
  <si>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</si>
  <si>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</si>
  <si>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</si>
  <si>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</si>
  <si>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</si>
  <si>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</si>
  <si>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</si>
  <si>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</si>
  <si>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</si>
  <si>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</si>
  <si>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</si>
  <si>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</si>
  <si>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</si>
  <si>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</si>
  <si>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</si>
  <si>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</si>
  <si>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</si>
  <si>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</si>
  <si>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</si>
  <si>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</si>
  <si>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</si>
  <si>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</si>
  <si>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</si>
  <si>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</si>
  <si>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</si>
  <si>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</si>
  <si>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</si>
  <si>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</si>
  <si>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</si>
  <si>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</si>
  <si>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</si>
  <si>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</si>
  <si>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</si>
  <si>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</si>
  <si>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</si>
  <si>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</si>
  <si>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</si>
  <si>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</si>
  <si>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</si>
  <si>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</si>
  <si>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</si>
  <si>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</si>
  <si>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</si>
  <si>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</si>
  <si>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</si>
  <si>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</si>
  <si>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</si>
  <si>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</si>
  <si>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</si>
  <si>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</si>
  <si>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</si>
  <si>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</si>
  <si>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</si>
  <si>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</si>
  <si>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</si>
  <si>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</si>
  <si>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</si>
  <si>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</si>
  <si>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</si>
  <si>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</si>
  <si>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</si>
  <si>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</si>
  <si>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</si>
  <si>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</si>
  <si>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</si>
  <si>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</si>
  <si>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</si>
  <si>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</si>
  <si>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</si>
  <si>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</si>
  <si>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</si>
  <si>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</si>
  <si>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</si>
  <si>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</si>
  <si>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</si>
  <si>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</si>
  <si>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</si>
  <si>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</si>
  <si>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</si>
  <si>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</si>
  <si>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</si>
  <si>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</si>
  <si>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</si>
  <si>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</si>
  <si>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</si>
  <si>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</si>
  <si>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</si>
  <si>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</si>
  <si>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</si>
  <si>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</si>
  <si>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</si>
  <si>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</si>
  <si>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</si>
  <si>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</si>
  <si>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</si>
  <si>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</si>
  <si>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</si>
  <si>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</si>
  <si>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</si>
  <si>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</si>
  <si>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</si>
  <si>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</si>
  <si>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</si>
  <si>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</si>
  <si>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</si>
  <si>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</si>
  <si>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</si>
  <si>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</si>
  <si>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</si>
  <si>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</si>
  <si>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</si>
  <si>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</si>
  <si>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</si>
  <si>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</si>
  <si>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</si>
  <si>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</si>
  <si>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</si>
  <si>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</si>
  <si>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</si>
  <si>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</si>
  <si>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</si>
  <si>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</si>
  <si>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</si>
  <si>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</si>
  <si>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</si>
  <si>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</si>
  <si>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</si>
  <si>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</si>
  <si>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</si>
  <si>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</si>
  <si>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</si>
  <si>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</si>
  <si>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</si>
  <si>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</si>
  <si>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</si>
  <si>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</si>
  <si>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</si>
  <si>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</si>
  <si>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</si>
  <si>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</si>
  <si>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</si>
  <si>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</si>
  <si>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</si>
  <si>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</si>
  <si>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</si>
  <si>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</si>
  <si>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</si>
  <si>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</si>
  <si>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</si>
  <si>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</si>
  <si>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</si>
  <si>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</si>
  <si>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</si>
  <si>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</si>
  <si>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</si>
  <si>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</si>
  <si>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</si>
  <si>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</si>
  <si>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</si>
  <si>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</si>
  <si>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</si>
  <si>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</si>
  <si>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</si>
  <si>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</si>
  <si>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</si>
  <si>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</si>
  <si>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</si>
  <si>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</si>
  <si>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</si>
  <si>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</si>
  <si>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</si>
  <si>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</si>
  <si>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</si>
  <si>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</si>
  <si>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</si>
  <si>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</si>
  <si>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</si>
  <si>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</si>
  <si>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</si>
  <si>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</si>
  <si>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</si>
  <si>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</si>
  <si>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</si>
  <si>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</si>
  <si>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</si>
  <si>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</si>
  <si>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</si>
  <si>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</si>
  <si>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</si>
  <si>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</si>
  <si>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</si>
  <si>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</si>
  <si>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</si>
  <si>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</si>
  <si>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</si>
  <si>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</si>
  <si>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</si>
  <si>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</si>
  <si>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</si>
  <si>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</si>
  <si>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</si>
  <si>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</si>
  <si>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</si>
  <si>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</si>
  <si>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</si>
  <si>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</si>
  <si>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</si>
  <si>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</si>
  <si>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</si>
  <si>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</si>
  <si>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</si>
  <si>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</si>
  <si>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</si>
  <si>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</si>
  <si>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</si>
  <si>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</si>
  <si>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</si>
  <si>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</si>
  <si>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</si>
  <si>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</si>
  <si>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</si>
  <si>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</si>
  <si>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</si>
  <si>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</si>
  <si>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</si>
  <si>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</si>
  <si>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</si>
  <si>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</si>
  <si>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</si>
  <si>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</si>
  <si>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</si>
  <si>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</si>
  <si>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</si>
  <si>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</si>
  <si>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</si>
  <si>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</si>
  <si>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</si>
  <si>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</si>
  <si>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</si>
  <si>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</si>
  <si>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</si>
  <si>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</si>
  <si>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</si>
  <si>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</si>
  <si>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</si>
  <si>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</si>
  <si>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</si>
  <si>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</si>
  <si>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</si>
  <si>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</si>
  <si>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</si>
  <si>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</si>
  <si>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</si>
  <si>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</si>
  <si>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</si>
  <si>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</si>
  <si>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</si>
  <si>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</si>
  <si>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</si>
  <si>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</si>
  <si>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</si>
  <si>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</si>
  <si>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</si>
  <si>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</si>
  <si>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</si>
  <si>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</si>
  <si>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</si>
  <si>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</si>
  <si>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</si>
  <si>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</si>
  <si>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</si>
  <si>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</si>
  <si>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</si>
  <si>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</si>
  <si>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</si>
  <si>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</si>
  <si>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</si>
  <si>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</si>
  <si>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</si>
  <si>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</si>
  <si>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</si>
  <si>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</si>
  <si>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</si>
  <si>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</si>
  <si>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</si>
  <si>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</si>
  <si>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</si>
  <si>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</si>
  <si>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</si>
  <si>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</si>
  <si>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</si>
  <si>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</si>
  <si>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</si>
  <si>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</si>
  <si>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</si>
  <si>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</si>
  <si>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</si>
  <si>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</si>
  <si>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</si>
  <si>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</si>
  <si>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</si>
  <si>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</si>
  <si>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</si>
  <si>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</si>
  <si>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</si>
  <si>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</si>
  <si>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</si>
  <si>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</si>
  <si>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</si>
  <si>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</si>
  <si>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</si>
  <si>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</si>
  <si>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</si>
  <si>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</si>
  <si>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</si>
  <si>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</si>
  <si>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</si>
  <si>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</si>
  <si>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</si>
  <si>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</si>
  <si>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</si>
  <si>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</si>
  <si>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</si>
  <si>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</si>
  <si>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</si>
  <si>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</si>
  <si>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</si>
  <si>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</si>
  <si>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</si>
  <si>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</si>
  <si>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</si>
  <si>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</si>
  <si>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</si>
  <si>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</si>
  <si>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</si>
  <si>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</si>
  <si>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</si>
  <si>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</si>
  <si>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</si>
  <si>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</si>
  <si>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</si>
  <si>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</si>
  <si>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</si>
  <si>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</si>
  <si>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</si>
  <si>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</si>
  <si>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</si>
  <si>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</si>
  <si>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</si>
  <si>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</si>
  <si>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</si>
  <si>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</si>
  <si>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</si>
  <si>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</si>
  <si>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</si>
  <si>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</si>
  <si>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</si>
  <si>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</si>
  <si>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</si>
  <si>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</si>
  <si>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</si>
  <si>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</si>
  <si>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</si>
  <si>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</si>
  <si>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</si>
  <si>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</si>
  <si>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</si>
  <si>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</si>
  <si>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</si>
  <si>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</si>
  <si>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</si>
  <si>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</si>
  <si>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</si>
  <si>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</si>
  <si>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</si>
  <si>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</si>
  <si>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</si>
  <si>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</si>
  <si>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</si>
  <si>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</si>
  <si>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</si>
  <si>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</si>
  <si>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</si>
  <si>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</si>
  <si>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</si>
  <si>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</si>
  <si>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</si>
  <si>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</si>
  <si>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</si>
  <si>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</si>
  <si>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</si>
  <si>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</si>
  <si>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</si>
  <si>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</si>
  <si>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</si>
  <si>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</si>
  <si>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</si>
  <si>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</si>
  <si>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</si>
  <si>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</si>
  <si>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</si>
  <si>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</si>
  <si>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</si>
  <si>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</si>
  <si>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</si>
  <si>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</si>
  <si>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</si>
  <si>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</si>
  <si>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</si>
  <si>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</si>
  <si>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</si>
  <si>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</si>
  <si>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</si>
  <si>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</si>
  <si>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</si>
  <si>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</si>
  <si>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</si>
  <si>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</si>
  <si>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</si>
  <si>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</si>
  <si>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</si>
  <si>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</si>
  <si>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</si>
  <si>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</si>
  <si>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</si>
  <si>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</si>
  <si>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</si>
  <si>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</si>
  <si>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</si>
  <si>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</si>
  <si>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</si>
  <si>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</si>
  <si>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</si>
  <si>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</si>
  <si>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</si>
  <si>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</si>
  <si>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</si>
  <si>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</si>
  <si>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</si>
  <si>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</si>
  <si>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</si>
  <si>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</si>
  <si>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</si>
  <si>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</si>
  <si>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</si>
  <si>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</si>
  <si>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</si>
  <si>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</si>
  <si>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</si>
  <si>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</si>
  <si>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</si>
  <si>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</si>
  <si>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</si>
  <si>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</si>
  <si>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</si>
  <si>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</si>
  <si>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</si>
  <si>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</si>
  <si>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</si>
  <si>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</si>
  <si>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</si>
  <si>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</si>
  <si>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</si>
  <si>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</si>
  <si>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</si>
  <si>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</si>
  <si>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</si>
  <si>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</si>
  <si>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</si>
  <si>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</si>
  <si>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</si>
  <si>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</si>
  <si>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</si>
  <si>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</si>
  <si>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</si>
  <si>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</si>
  <si>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</si>
  <si>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</si>
  <si>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</si>
  <si>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</si>
  <si>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</si>
  <si>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</si>
  <si>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</si>
  <si>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</si>
  <si>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</si>
  <si>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</si>
  <si>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</si>
  <si>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</si>
  <si>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</si>
  <si>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</si>
  <si>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</si>
  <si>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</si>
  <si>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</si>
  <si>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</si>
  <si>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</si>
  <si>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</si>
  <si>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</si>
  <si>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</si>
  <si>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</si>
  <si>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</si>
  <si>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</si>
  <si>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</si>
  <si>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</si>
  <si>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</si>
  <si>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</si>
  <si>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</si>
  <si>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</si>
  <si>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</si>
  <si>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</si>
  <si>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</si>
  <si>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</si>
  <si>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</si>
  <si>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</si>
  <si>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</si>
  <si>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</si>
  <si>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</si>
  <si>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</si>
  <si>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</si>
  <si>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</si>
  <si>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</si>
  <si>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</si>
  <si>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</si>
  <si>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</si>
  <si>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</si>
  <si>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</si>
  <si>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</si>
  <si>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</si>
  <si>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</si>
  <si>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</si>
  <si>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</si>
  <si>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</si>
  <si>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</si>
  <si>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</si>
  <si>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</si>
  <si>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</si>
  <si>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</si>
  <si>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</si>
  <si>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</si>
  <si>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</si>
  <si>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</si>
  <si>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</si>
  <si>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</si>
  <si>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</si>
  <si>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</si>
  <si>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</si>
  <si>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</si>
  <si>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</si>
  <si>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</si>
  <si>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</si>
  <si>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</si>
  <si>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</si>
  <si>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</si>
  <si>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</si>
  <si>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</si>
  <si>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</si>
  <si>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</si>
  <si>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</si>
  <si>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</si>
  <si>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</si>
  <si>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</si>
  <si>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</si>
  <si>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</si>
  <si>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</si>
  <si>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</si>
  <si>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</si>
  <si>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</si>
  <si>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</si>
  <si>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</si>
  <si>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</si>
  <si>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</si>
  <si>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</si>
  <si>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</si>
  <si>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</si>
  <si>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</si>
  <si>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</si>
  <si>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</si>
  <si>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</si>
  <si>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</si>
  <si>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</si>
  <si>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</si>
  <si>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</si>
  <si>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</si>
  <si>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</si>
  <si>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</si>
  <si>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</si>
  <si>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</si>
  <si>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</si>
  <si>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</si>
  <si>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</si>
  <si>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</si>
  <si>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</si>
  <si>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</si>
  <si>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</si>
  <si>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</si>
  <si>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</si>
  <si>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</si>
  <si>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</si>
  <si>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</si>
  <si>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</si>
  <si>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</si>
  <si>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</si>
  <si>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</si>
  <si>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</si>
  <si>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</si>
  <si>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</si>
  <si>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</si>
  <si>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</si>
  <si>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</si>
  <si>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</si>
  <si>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</si>
  <si>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</si>
  <si>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</si>
  <si>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</si>
  <si>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</si>
  <si>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</si>
  <si>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</si>
  <si>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</si>
  <si>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</si>
  <si>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</si>
  <si>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</si>
  <si>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</si>
  <si>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</si>
  <si>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</si>
  <si>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</si>
  <si>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</si>
  <si>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</si>
  <si>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</si>
  <si>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</si>
  <si>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</si>
  <si>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</si>
  <si>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</si>
  <si>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</si>
  <si>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</si>
  <si>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</si>
  <si>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</si>
  <si>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</si>
  <si>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</si>
  <si>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</si>
  <si>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</si>
  <si>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</si>
  <si>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</si>
  <si>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</si>
  <si>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</si>
  <si>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</si>
  <si>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</si>
  <si>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</si>
  <si>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</si>
  <si>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</si>
  <si>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</si>
  <si>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</si>
  <si>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</si>
  <si>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</si>
  <si>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</si>
  <si>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</si>
  <si>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</si>
  <si>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</si>
  <si>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</si>
  <si>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</si>
  <si>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</si>
  <si>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</si>
  <si>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</si>
  <si>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</si>
  <si>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</si>
  <si>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</si>
  <si>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</si>
  <si>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</si>
  <si>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</si>
  <si>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</si>
  <si>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</si>
  <si>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</si>
  <si>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</si>
  <si>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</si>
  <si>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</si>
  <si>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</si>
  <si>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</si>
  <si>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</si>
  <si>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</si>
  <si>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</si>
  <si>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</si>
  <si>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</si>
  <si>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</si>
  <si>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</si>
  <si>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</si>
  <si>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</si>
  <si>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</si>
  <si>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</si>
  <si>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</si>
  <si>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</si>
  <si>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</si>
  <si>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</si>
  <si>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</si>
  <si>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</si>
  <si>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</si>
  <si>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</si>
  <si>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</si>
  <si>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</si>
  <si>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</si>
  <si>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</si>
  <si>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</si>
  <si>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</si>
  <si>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</si>
  <si>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</si>
  <si>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</si>
  <si>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</si>
  <si>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</si>
  <si>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</si>
  <si>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</si>
  <si>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</si>
  <si>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</si>
  <si>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</si>
  <si>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</si>
  <si>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</si>
  <si>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</si>
  <si>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</si>
  <si>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</si>
  <si>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</si>
  <si>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</si>
  <si>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</si>
  <si>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</si>
  <si>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</si>
  <si>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</si>
  <si>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</si>
  <si>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</si>
  <si>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</si>
  <si>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</si>
  <si>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</si>
  <si>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</si>
  <si>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</si>
  <si>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</si>
  <si>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</si>
  <si>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</si>
  <si>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</si>
  <si>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</si>
  <si>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</si>
  <si>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</si>
  <si>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</si>
  <si>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</si>
  <si>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</si>
  <si>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</si>
  <si>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</si>
  <si>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</si>
  <si>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</si>
  <si>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</si>
  <si>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</si>
  <si>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</si>
  <si>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</si>
  <si>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</si>
  <si>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</si>
  <si>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</si>
  <si>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</si>
  <si>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</si>
  <si>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</si>
  <si>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</si>
  <si>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</si>
  <si>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</si>
  <si>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</si>
  <si>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</si>
  <si>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</si>
  <si>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</si>
  <si>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</si>
  <si>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</si>
  <si>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</si>
  <si>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</si>
  <si>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</si>
  <si>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r>
      <t>Kg RSU.hab</t>
    </r>
    <r>
      <rPr>
        <vertAlign val="superscript"/>
        <sz val="11"/>
        <color theme="1"/>
        <rFont val="Calibri"/>
        <family val="2"/>
        <scheme val="minor"/>
      </rPr>
      <t>-1</t>
    </r>
    <r>
      <rPr>
        <sz val="11"/>
        <color theme="1"/>
        <rFont val="Calibri"/>
        <family val="2"/>
        <scheme val="minor"/>
      </rPr>
      <t>.d</t>
    </r>
    <r>
      <rPr>
        <vertAlign val="superscript"/>
        <sz val="11"/>
        <color theme="1"/>
        <rFont val="Calibri"/>
        <family val="2"/>
        <scheme val="minor"/>
      </rPr>
      <t>-1</t>
    </r>
  </si>
  <si>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</si>
  <si>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</si>
  <si>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</si>
  <si>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</si>
  <si>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</si>
  <si>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</si>
  <si>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</si>
  <si>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</si>
  <si>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</si>
  <si>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</si>
  <si>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</si>
  <si>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</si>
  <si>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</si>
  <si>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</si>
  <si>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</si>
  <si>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</si>
  <si>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</si>
  <si>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</si>
  <si>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</si>
  <si>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</si>
  <si>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</si>
  <si>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</si>
  <si>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</si>
  <si>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</si>
  <si>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</si>
  <si>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</si>
  <si>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</si>
  <si>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</si>
  <si>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</si>
  <si>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</si>
  <si>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</si>
  <si>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</si>
  <si>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</si>
  <si>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Composição Ganhos Indiretos - Ambiental, Social &amp; Ecosocial</t>
  </si>
  <si>
    <t>Quantiativo Entrada vs Custos Associados - Capex &amp; Opex</t>
  </si>
  <si>
    <t>GRÁFICOS</t>
  </si>
  <si>
    <t>SIMULAÇÃO</t>
  </si>
  <si>
    <t>frmStepFour</t>
  </si>
  <si>
    <t>Status da Execução da Simulação</t>
  </si>
  <si>
    <t>SimulationStatus</t>
  </si>
  <si>
    <r>
      <t>Nm</t>
    </r>
    <r>
      <rPr>
        <vertAlign val="superscript"/>
        <sz val="11"/>
        <color theme="0"/>
        <rFont val="Calibri"/>
        <family val="2"/>
        <scheme val="minor"/>
      </rPr>
      <t>3</t>
    </r>
    <r>
      <rPr>
        <sz val="11"/>
        <color theme="0"/>
        <rFont val="Calibri"/>
        <family val="2"/>
        <scheme val="minor"/>
      </rPr>
      <t>/a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</si>
</sst>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2"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vertAlign val="superscript"/>
      <sz val="11"/>
      <color theme="1"/>
      <name val="Calibri"/>
      <family val="2"/>
      <scheme val="minor"/>
    </font>
    <font>
      <sz val="11"/>
      <color theme="0"/>
      <name val="Calibri"/>
      <family val="2"/>
      <scheme val="minor"/>
    </font>
    <font>
      <vertAlign val="superscript"/>
      <sz val="11"/>
      <color theme="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8">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9C46A"/>
      <color rgb="FFD4A373"/>
      <color rgb="FF2A9D8F"/>
      <color rgb="FF774936"/>
      <color rgb="FF264653"/>
      <color rgb="FFBC6C25"/>
      <color rgb="FF00AFB9"/>
      <color rgb="FF0081A7"/>
      <color rgb="FF4472C4"/>
      <color rgb="FFEA580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RDO incl. CUSTOS MOV. RESÍDUOS &amp; REJEITOS</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pós MODICIDADE TARIFÁRIA</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RDO incl. CUSTOS MOV. RESÍDUOS &amp; REJEITOS</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RDO incl. CUSTOS MOV. RESÍDUOS &amp; REJEITOS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RSU/Desoneração Prefeitura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659321</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Operacionais Transbordo Resíduos</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Serviço Transporte Rejeitos p/ Aterro Sanitário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Quantitativo Total de Rejeitos enviados para Aterro Sanitário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90.630234921836916</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659321</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Investimento ao longo do Prazo Contrato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418.03206888970391</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 MÉDIO ANUAL: Custo Operacional ao longo do Prazo Contrato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78.36461691461227</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Quantitativo Dimensionamento da Rota Tecnológica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pós MODICIDADE TARIFÁRIA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169.49387607494862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55.187427561596607</c:v>
                </c:pt>
                <c:pt idx="1">
                  <c:v>55.187427561596607</c:v>
                </c:pt>
                <c:pt idx="2">
                  <c:v>47.705355820187087</c:v>
                </c:pt>
                <c:pt idx="3">
                  <c:v>47.643284496302513</c:v>
                </c:pt>
                <c:pt idx="4">
                  <c:v>56.738864069167526</c:v>
                </c:pt>
                <c:pt idx="5">
                  <c:v>56.738864069167526</c:v>
                </c:pt>
                <c:pt idx="6">
                  <c:v>50.791353222014436</c:v>
                </c:pt>
                <c:pt idx="7">
                  <c:v>50.777639560914501</c:v>
                </c:pt>
                <c:pt idx="8">
                  <c:v>46.295248229216412</c:v>
                </c:pt>
                <c:pt idx="9">
                  <c:v>46.295248229216412</c:v>
                </c:pt>
                <c:pt idx="10">
                  <c:v>46.293435164451395</c:v>
                </c:pt>
                <c:pt idx="11">
                  <c:v>46.245077501666763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por Desvio de Aterro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Receitas Priorização Valorização Material Recicláveis</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B22EF1D3-E26B-4633-9F2B-554A7687539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71719151-8E03-4964-8DC8-57B237738A0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C3DDB4AC-2C34-4EF4-8C6B-8C8CFA372C2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3FD82656-168E-414E-AA58-89A9EB09954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506.14494972182558</c:v>
                </c:pt>
                <c:pt idx="1">
                  <c:v>506.14494972182558</c:v>
                </c:pt>
                <c:pt idx="2">
                  <c:v>505.76349213815604</c:v>
                </c:pt>
                <c:pt idx="3">
                  <c:v>506.35144984849319</c:v>
                </c:pt>
              </c:numCache>
            </c:numRef>
          </c:xVal>
          <c:yVal>
            <c:numRef>
              <c:f>'Dados - Gráfico'!$H$4:$H$7</c:f>
              <c:numCache>
                <c:formatCode>0%</c:formatCode>
                <c:ptCount val="4"/>
                <c:pt idx="0">
                  <c:v>0.56812156780698142</c:v>
                </c:pt>
                <c:pt idx="1">
                  <c:v>0.56812156780698142</c:v>
                </c:pt>
                <c:pt idx="2">
                  <c:v>0.69281790354129835</c:v>
                </c:pt>
                <c:pt idx="3">
                  <c:v>0.71354272181532186</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7AB24F02-A958-4ECC-8417-08D8786390D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83BD32A9-7AA7-43D5-986C-FE1693F4DA0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51307725-74CF-48A0-ABB1-70D961C075F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224224BD-BA0D-4FE1-9839-0FE8EEBB9A0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482.03623532955328</c:v>
                </c:pt>
                <c:pt idx="1">
                  <c:v>482.03623532955328</c:v>
                </c:pt>
                <c:pt idx="2">
                  <c:v>452.53091967042508</c:v>
                </c:pt>
                <c:pt idx="3">
                  <c:v>453.64110176902204</c:v>
                </c:pt>
              </c:numCache>
            </c:numRef>
          </c:xVal>
          <c:yVal>
            <c:numRef>
              <c:f>'Dados - Gráfico'!$H$8:$H$11</c:f>
              <c:numCache>
                <c:formatCode>0%</c:formatCode>
                <c:ptCount val="4"/>
                <c:pt idx="0">
                  <c:v>0.56637018892248214</c:v>
                </c:pt>
                <c:pt idx="1">
                  <c:v>0.56637018892248214</c:v>
                </c:pt>
                <c:pt idx="2">
                  <c:v>0.81184138478873935</c:v>
                </c:pt>
                <c:pt idx="3">
                  <c:v>0.83194988254454794</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F4ABFF78-7750-4691-83D2-CC5BE493DA6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9709BB79-0B02-42DF-AF38-F85A28CC9B1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A37238CC-1182-4DBA-B7AA-15BF9E489AE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DFF46236-5627-4F8F-8DBC-BB9503B5BB4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506.14494972182558</c:v>
                </c:pt>
                <c:pt idx="1">
                  <c:v>506.14494972182558</c:v>
                </c:pt>
                <c:pt idx="2">
                  <c:v>505.76349213815604</c:v>
                </c:pt>
                <c:pt idx="3">
                  <c:v>506.35144984849319</c:v>
                </c:pt>
              </c:numCache>
            </c:numRef>
          </c:xVal>
          <c:yVal>
            <c:numRef>
              <c:f>'Dados - Gráfico'!$H$12:$H$15</c:f>
              <c:numCache>
                <c:formatCode>0%</c:formatCode>
                <c:ptCount val="4"/>
                <c:pt idx="0">
                  <c:v>0.65737181273075951</c:v>
                </c:pt>
                <c:pt idx="1">
                  <c:v>0.65737181273075951</c:v>
                </c:pt>
                <c:pt idx="2">
                  <c:v>0.75645204054450477</c:v>
                </c:pt>
                <c:pt idx="3">
                  <c:v>0.77436008201657758</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RDO incl. CUSTOS MOV. RESÍDUOS &amp; REJEITOS</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pós MODICIDADE TARIFÁRIA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RDO incl. CUSTOS MOV. RESÍDUOS &amp; REJEITOS</c:v>
                </c:pt>
              </c:strCache>
            </c:strRef>
          </c:tx>
          <c:spPr>
            <a:blipFill>
              <a:blip xmlns:r="http://schemas.openxmlformats.org/officeDocument/2006/relationships" r:embed="rId3"/>
              <a:stretch>
                <a:fillRect/>
              </a:stretch>
            </a:blipFill>
            <a:ln>
              <a:solidFill>
                <a:schemeClr val="tx1">
                  <a:lumMod val="65000"/>
                  <a:lumOff val="35000"/>
                </a:schemeClr>
              </a:solid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pós MODICIDADE TARIFÁRIA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169.49387607494862</c:v>
                </c:pt>
                <c:pt idx="11">
                  <c:v>182.33941587915268</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Valor Monetário Doação da Venda Mat. Recicláveis aos Catadores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77.861174682099374</c:v>
                </c:pt>
                <c:pt idx="1">
                  <c:v>77.861174682099374</c:v>
                </c:pt>
                <c:pt idx="2">
                  <c:v>77.861174682099431</c:v>
                </c:pt>
                <c:pt idx="3">
                  <c:v>77.861174682099403</c:v>
                </c:pt>
                <c:pt idx="4">
                  <c:v>77.861174682099374</c:v>
                </c:pt>
                <c:pt idx="5">
                  <c:v>77.861174682099374</c:v>
                </c:pt>
                <c:pt idx="6">
                  <c:v>77.861174682099431</c:v>
                </c:pt>
                <c:pt idx="7">
                  <c:v>77.861174682099403</c:v>
                </c:pt>
                <c:pt idx="8">
                  <c:v>77.861174682099374</c:v>
                </c:pt>
                <c:pt idx="9">
                  <c:v>77.861174682099374</c:v>
                </c:pt>
                <c:pt idx="10">
                  <c:v>77.861174682099431</c:v>
                </c:pt>
                <c:pt idx="11">
                  <c:v>77.861174682099403</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Valor Pago como Salários em Empregos Diretos</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23.637042609838353</c:v>
                </c:pt>
                <c:pt idx="1">
                  <c:v>23.637042609838353</c:v>
                </c:pt>
                <c:pt idx="2">
                  <c:v>44.670522776992577</c:v>
                </c:pt>
                <c:pt idx="3">
                  <c:v>49.962709329977898</c:v>
                </c:pt>
                <c:pt idx="4">
                  <c:v>23.637042609838353</c:v>
                </c:pt>
                <c:pt idx="5">
                  <c:v>23.637042609838353</c:v>
                </c:pt>
                <c:pt idx="6">
                  <c:v>44.670522776992577</c:v>
                </c:pt>
                <c:pt idx="7">
                  <c:v>49.962709329977898</c:v>
                </c:pt>
                <c:pt idx="8">
                  <c:v>19.140019207855833</c:v>
                </c:pt>
                <c:pt idx="9">
                  <c:v>19.140019207855833</c:v>
                </c:pt>
                <c:pt idx="10">
                  <c:v>38.180292247020489</c:v>
                </c:pt>
                <c:pt idx="11">
                  <c:v>43.532600498772176</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Valor Pago Tributos Federais s/ os Salários Novos Empregos</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33.091859653773689</c:v>
                </c:pt>
                <c:pt idx="1">
                  <c:v>33.091859653773689</c:v>
                </c:pt>
                <c:pt idx="2">
                  <c:v>62.538731887789602</c:v>
                </c:pt>
                <c:pt idx="3">
                  <c:v>69.947793061969065</c:v>
                </c:pt>
                <c:pt idx="4">
                  <c:v>33.091859653773689</c:v>
                </c:pt>
                <c:pt idx="5">
                  <c:v>33.091859653773689</c:v>
                </c:pt>
                <c:pt idx="6">
                  <c:v>62.538731887789602</c:v>
                </c:pt>
                <c:pt idx="7">
                  <c:v>69.947793061969065</c:v>
                </c:pt>
                <c:pt idx="8">
                  <c:v>26.796026890998164</c:v>
                </c:pt>
                <c:pt idx="9">
                  <c:v>26.796026890998164</c:v>
                </c:pt>
                <c:pt idx="10">
                  <c:v>53.452409145828689</c:v>
                </c:pt>
                <c:pt idx="11">
                  <c:v>60.945640698281046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Gráfico'!$BC$4:$BC$15</c:f>
              <c:numCache>
                <c:formatCode>0</c:formatCode>
                <c:ptCount val="12"/>
                <c:pt idx="0">
                  <c:v>55.187427561596607</c:v>
                </c:pt>
                <c:pt idx="1">
                  <c:v>55.187427561596607</c:v>
                </c:pt>
                <c:pt idx="2">
                  <c:v>47.705355820187087</c:v>
                </c:pt>
                <c:pt idx="3">
                  <c:v>47.643284496302513</c:v>
                </c:pt>
                <c:pt idx="4">
                  <c:v>56.738864069167526</c:v>
                </c:pt>
                <c:pt idx="5">
                  <c:v>56.738864069167526</c:v>
                </c:pt>
                <c:pt idx="6">
                  <c:v>50.791353222014436</c:v>
                </c:pt>
                <c:pt idx="7">
                  <c:v>50.777639560914501</c:v>
                </c:pt>
                <c:pt idx="8">
                  <c:v>46.295248229216412</c:v>
                </c:pt>
                <c:pt idx="9">
                  <c:v>46.295248229216412</c:v>
                </c:pt>
                <c:pt idx="10">
                  <c:v>46.293435164451395</c:v>
                </c:pt>
                <c:pt idx="11">
                  <c:v>46.245077501666763</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Valor Pago como Impostos Mun.: ISS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Gráfico'!$BD$4:$BD$15</c:f>
              <c:numCache>
                <c:formatCode>0</c:formatCode>
                <c:ptCount val="12"/>
                <c:pt idx="0">
                  <c:v>8.6879524867501186</c:v>
                </c:pt>
                <c:pt idx="1">
                  <c:v>8.6879524867501186</c:v>
                </c:pt>
                <c:pt idx="2">
                  <c:v>9.7777489261908066</c:v>
                </c:pt>
                <c:pt idx="3">
                  <c:v>9.7640352650908664</c:v>
                </c:pt>
                <c:pt idx="4">
                  <c:v>4.9602307608892211</c:v>
                </c:pt>
                <c:pt idx="5">
                  <c:v>4.9602307608892211</c:v>
                </c:pt>
                <c:pt idx="6">
                  <c:v>5.4818252926757571</c:v>
                </c:pt>
                <c:pt idx="7">
                  <c:v>5.4681116315758187</c:v>
                </c:pt>
                <c:pt idx="8">
                  <c:v>8.3658282704551201</c:v>
                </c:pt>
                <c:pt idx="9">
                  <c:v>8.3658282704551201</c:v>
                </c:pt>
                <c:pt idx="10">
                  <c:v>8.3658282704551183</c:v>
                </c:pt>
                <c:pt idx="11">
                  <c:v>8.3658282704551166</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Valor Pago como Impostos Est.: ICMS</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Gráfico'!$BE$4:$BE$15</c:f>
              <c:numCache>
                <c:formatCode>0</c:formatCode>
                <c:ptCount val="12"/>
                <c:pt idx="0">
                  <c:v>1.4901660226239113</c:v>
                </c:pt>
                <c:pt idx="1">
                  <c:v>1.4901660226239113</c:v>
                </c:pt>
                <c:pt idx="2">
                  <c:v>1.4901660226239124</c:v>
                </c:pt>
                <c:pt idx="3">
                  <c:v>1.4901660226239122</c:v>
                </c:pt>
                <c:pt idx="4">
                  <c:v>1.4901660226239113</c:v>
                </c:pt>
                <c:pt idx="5">
                  <c:v>1.4901660226239113</c:v>
                </c:pt>
                <c:pt idx="6">
                  <c:v>1.4901660226239124</c:v>
                </c:pt>
                <c:pt idx="7">
                  <c:v>1.4901660226239122</c:v>
                </c:pt>
                <c:pt idx="8">
                  <c:v>1.4901660226239113</c:v>
                </c:pt>
                <c:pt idx="9">
                  <c:v>1.4901660226239113</c:v>
                </c:pt>
                <c:pt idx="10">
                  <c:v>1.4901660226239124</c:v>
                </c:pt>
                <c:pt idx="11">
                  <c:v>1.4901660226239122</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Valor Pago como Impostos Fed.: IRPJ, PIS/COFINS</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Gráfico'!$BF$4:$BF$15</c:f>
              <c:numCache>
                <c:formatCode>0</c:formatCode>
                <c:ptCount val="12"/>
                <c:pt idx="0">
                  <c:v>45.009309052222584</c:v>
                </c:pt>
                <c:pt idx="1">
                  <c:v>45.009309052222584</c:v>
                </c:pt>
                <c:pt idx="2">
                  <c:v>36.437440871372367</c:v>
                </c:pt>
                <c:pt idx="3">
                  <c:v>36.389083208587728</c:v>
                </c:pt>
                <c:pt idx="4">
                  <c:v>50.288467285654392</c:v>
                </c:pt>
                <c:pt idx="5">
                  <c:v>50.288467285654392</c:v>
                </c:pt>
                <c:pt idx="6">
                  <c:v>43.819361906714768</c:v>
                </c:pt>
                <c:pt idx="7">
                  <c:v>43.819361906714768</c:v>
                </c:pt>
                <c:pt idx="8">
                  <c:v>36.439253936137376</c:v>
                </c:pt>
                <c:pt idx="9">
                  <c:v>36.439253936137376</c:v>
                </c:pt>
                <c:pt idx="10">
                  <c:v>36.437440871372367</c:v>
                </c:pt>
                <c:pt idx="11">
                  <c:v>36.389083208587728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Materiais Recicláveis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-101.46076874999997</c:v>
                </c:pt>
                <c:pt idx="1">
                  <c:v>-101.46076874999997</c:v>
                </c:pt>
                <c:pt idx="2">
                  <c:v>-101.46076874999999</c:v>
                </c:pt>
                <c:pt idx="3">
                  <c:v>-101.46076874999999</c:v>
                </c:pt>
                <c:pt idx="4">
                  <c:v>-101.46076874999997</c:v>
                </c:pt>
                <c:pt idx="5">
                  <c:v>-101.46076874999997</c:v>
                </c:pt>
                <c:pt idx="6">
                  <c:v>-101.46076874999999</c:v>
                </c:pt>
                <c:pt idx="7">
                  <c:v>-101.46076874999999</c:v>
                </c:pt>
                <c:pt idx="8">
                  <c:v>-101.46076874999997</c:v>
                </c:pt>
                <c:pt idx="9">
                  <c:v>-101.46076874999997</c:v>
                </c:pt>
                <c:pt idx="10">
                  <c:v>-101.46076874999999</c:v>
                </c:pt>
                <c:pt idx="11">
                  <c:v>-101.46076874999999</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Energia Elétrica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-55.196969467217961</c:v>
                </c:pt>
                <c:pt idx="5">
                  <c:v>-55.196969467217961</c:v>
                </c:pt>
                <c:pt idx="6">
                  <c:v>-66.561007620300927</c:v>
                </c:pt>
                <c:pt idx="7">
                  <c:v>-66.561007620300956</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-19.357465049999991</c:v>
                </c:pt>
                <c:pt idx="5">
                  <c:v>-19.357465049999991</c:v>
                </c:pt>
                <c:pt idx="6">
                  <c:v>-19.357465050000005</c:v>
                </c:pt>
                <c:pt idx="7">
                  <c:v>-19.357465049999998</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Quantitativo Total Materiais Recicláveis</c:v>
                </c:pt>
              </c:strCache>
            </c:strRef>
          </c:tx>
          <c:spPr>
            <a:solidFill>
              <a:schemeClr val="accent1"/>
            </a:solidFill>
            <a:ln>
              <a:noFill/>
            </a:ln>
            <a:effectLst/>
          </c:spPr>
          <c:invertIfNegative val="0"/>
          <c:val>
            <c:numRef>
              <c:f>'Dados - Gráfico'!$P$4:$P$15</c:f>
              <c:numCache>
                <c:formatCode>0</c:formatCode>
                <c:ptCount val="12"/>
                <c:pt idx="0">
                  <c:v>23.249099982531749</c:v>
                </c:pt>
                <c:pt idx="1">
                  <c:v>23.249099982531749</c:v>
                </c:pt>
                <c:pt idx="2">
                  <c:v>18.66716056991601</c:v>
                </c:pt>
                <c:pt idx="3">
                  <c:v>18.667160569916007</c:v>
                </c:pt>
                <c:pt idx="4">
                  <c:v>23.249099982531749</c:v>
                </c:pt>
                <c:pt idx="5">
                  <c:v>23.249099982531749</c:v>
                </c:pt>
                <c:pt idx="6">
                  <c:v>18.66716056991601</c:v>
                </c:pt>
                <c:pt idx="7">
                  <c:v>18.667160569916007</c:v>
                </c:pt>
                <c:pt idx="8">
                  <c:v>23.249099982531749</c:v>
                </c:pt>
                <c:pt idx="9">
                  <c:v>23.249099982531749</c:v>
                </c:pt>
                <c:pt idx="10">
                  <c:v>18.66716056991601</c:v>
                </c:pt>
                <c:pt idx="11">
                  <c:v>18.667160569916007</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Quantitativo Total de Composto Produzido</c:v>
                </c:pt>
              </c:strCache>
            </c:strRef>
          </c:tx>
          <c:spPr>
            <a:solidFill>
              <a:schemeClr val="accent5"/>
            </a:solidFill>
            <a:ln>
              <a:noFill/>
            </a:ln>
            <a:effectLst/>
          </c:spPr>
          <c:invertIfNegative val="0"/>
          <c:val>
            <c:numRef>
              <c:f>'Dados - Gráfico'!$Q$4:$Q$15</c:f>
              <c:numCache>
                <c:formatCode>0</c:formatCode>
                <c:ptCount val="12"/>
                <c:pt idx="0">
                  <c:v>39.116596091173477</c:v>
                </c:pt>
                <c:pt idx="1">
                  <c:v>39.116596091173477</c:v>
                </c:pt>
                <c:pt idx="2">
                  <c:v>39.116596091173506</c:v>
                </c:pt>
                <c:pt idx="3">
                  <c:v>39.116596091173484</c:v>
                </c:pt>
                <c:pt idx="4">
                  <c:v>39.116596091173477</c:v>
                </c:pt>
                <c:pt idx="5">
                  <c:v>39.116596091173477</c:v>
                </c:pt>
                <c:pt idx="6">
                  <c:v>39.116596091173506</c:v>
                </c:pt>
                <c:pt idx="7">
                  <c:v>39.116596091173484</c:v>
                </c:pt>
                <c:pt idx="8">
                  <c:v>39.116596091173477</c:v>
                </c:pt>
                <c:pt idx="9">
                  <c:v>39.116596091173477</c:v>
                </c:pt>
                <c:pt idx="10">
                  <c:v>39.116596091173506</c:v>
                </c:pt>
                <c:pt idx="11">
                  <c:v>39.116596091173484</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Quantitativo Total de CDR Produzido</c:v>
                </c:pt>
              </c:strCache>
            </c:strRef>
          </c:tx>
          <c:spPr>
            <a:solidFill>
              <a:schemeClr val="accent1">
                <a:lumMod val="60000"/>
              </a:schemeClr>
            </a:solidFill>
            <a:ln>
              <a:noFill/>
            </a:ln>
            <a:effectLst/>
          </c:spPr>
          <c:invertIfNegative val="0"/>
          <c:val>
            <c:numRef>
              <c:f>'Dados - Gráfico'!$R$4:$R$15</c:f>
              <c:numCache>
                <c:formatCode>0</c:formatCode>
                <c:ptCount val="12"/>
                <c:pt idx="0">
                  <c:v>42.02744426744097</c:v>
                </c:pt>
                <c:pt idx="1">
                  <c:v>42.02744426744097</c:v>
                </c:pt>
                <c:pt idx="2">
                  <c:v>42.027444267441012</c:v>
                </c:pt>
                <c:pt idx="3">
                  <c:v>42.027444267440998</c:v>
                </c:pt>
                <c:pt idx="4">
                  <c:v>42.02744426744097</c:v>
                </c:pt>
                <c:pt idx="5">
                  <c:v>42.02744426744097</c:v>
                </c:pt>
                <c:pt idx="6">
                  <c:v>42.027444267441012</c:v>
                </c:pt>
                <c:pt idx="7">
                  <c:v>42.027444267440998</c:v>
                </c:pt>
                <c:pt idx="8">
                  <c:v>42.02744426744097</c:v>
                </c:pt>
                <c:pt idx="9">
                  <c:v>42.02744426744097</c:v>
                </c:pt>
                <c:pt idx="10">
                  <c:v>42.027444267441012</c:v>
                </c:pt>
                <c:pt idx="11">
                  <c:v>42.027444267440998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Quantitativo Total de Energia Elétrica Produzida | Incineração</c:v>
                </c:pt>
              </c:strCache>
            </c:strRef>
          </c:tx>
          <c:spPr>
            <a:solidFill>
              <a:schemeClr val="accent3">
                <a:lumMod val="60000"/>
              </a:schemeClr>
            </a:solidFill>
            <a:ln>
              <a:noFill/>
            </a:ln>
            <a:effectLst/>
          </c:spPr>
          <c:invertIfNegative val="0"/>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Quantitativo Total de Energia Elétrica Produzida | Biodigestão</c:v>
                </c:pt>
              </c:strCache>
            </c:strRef>
          </c:tx>
          <c:spPr>
            <a:solidFill>
              <a:schemeClr val="accent5">
                <a:lumMod val="60000"/>
              </a:schemeClr>
            </a:solidFill>
            <a:ln>
              <a:noFill/>
            </a:ln>
            <a:effectLst/>
          </c:spPr>
          <c:invertIfNegative val="0"/>
          <c:val>
            <c:numRef>
              <c:f>'Dados - Gráfico'!$T$4:$T$15</c:f>
              <c:numCache>
                <c:formatCode>0</c:formatCode>
                <c:ptCount val="12"/>
                <c:pt idx="0">
                  <c:v>28424.549769330308</c:v>
                </c:pt>
                <c:pt idx="1">
                  <c:v>28424.549769330308</c:v>
                </c:pt>
                <c:pt idx="2">
                  <c:v>28424.549769330315</c:v>
                </c:pt>
                <c:pt idx="3">
                  <c:v>28424.549769330319</c:v>
                </c:pt>
                <c:pt idx="4">
                  <c:v>0</c:v>
                </c:pt>
                <c:pt idx="5">
                  <c:v>0</c:v>
                </c:pt>
                <c:pt idx="6">
                  <c:v>0</c:v>
                </c:pt>
                <c:pt idx="7">
                  <c:v>0</c:v>
                </c:pt>
                <c:pt idx="8">
                  <c:v>28424.549769330308</c:v>
                </c:pt>
                <c:pt idx="9">
                  <c:v>28424.549769330308</c:v>
                </c:pt>
                <c:pt idx="10">
                  <c:v>28424.549769330315</c:v>
                </c:pt>
                <c:pt idx="11">
                  <c:v>28424.549769330319</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Quantitativo Total de Biometano(Diesel Equiv.) Produzido</c:v>
                </c:pt>
              </c:strCache>
            </c:strRef>
          </c:tx>
          <c:spPr>
            <a:solidFill>
              <a:schemeClr val="accent1">
                <a:lumMod val="80000"/>
                <a:lumOff val="20000"/>
              </a:schemeClr>
            </a:solidFill>
            <a:ln>
              <a:noFill/>
            </a:ln>
            <a:effectLst/>
          </c:spPr>
          <c:invertIfNegative val="0"/>
          <c:val>
            <c:numRef>
              <c:f>'Dados - Gráfico'!$U$4:$U$15</c:f>
              <c:numCache>
                <c:formatCode>0</c:formatCode>
                <c:ptCount val="12"/>
                <c:pt idx="0">
                  <c:v>0</c:v>
                </c:pt>
                <c:pt idx="1">
                  <c:v>0</c:v>
                </c:pt>
                <c:pt idx="2">
                  <c:v>0</c:v>
                </c:pt>
                <c:pt idx="3">
                  <c:v>0</c:v>
                </c:pt>
                <c:pt idx="4">
                  <c:v>7106.1374423325769</c:v>
                </c:pt>
                <c:pt idx="5">
                  <c:v>7106.1374423325769</c:v>
                </c:pt>
                <c:pt idx="6">
                  <c:v>7106.1374423325788</c:v>
                </c:pt>
                <c:pt idx="7">
                  <c:v>7106.1374423325797</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Quantitativo Total de Biometano(Gás Natural Equiv.) Produzido</c:v>
                </c:pt>
              </c:strCache>
            </c:strRef>
          </c:tx>
          <c:spPr>
            <a:solidFill>
              <a:schemeClr val="accent3">
                <a:lumMod val="80000"/>
                <a:lumOff val="20000"/>
              </a:schemeClr>
            </a:solidFill>
            <a:ln>
              <a:noFill/>
            </a:ln>
            <a:effectLst/>
          </c:spPr>
          <c:invertIfNegative val="0"/>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Energia Elétrica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-16.863187372212348</c:v>
                </c:pt>
                <c:pt idx="1">
                  <c:v>-16.863187372212348</c:v>
                </c:pt>
                <c:pt idx="2">
                  <c:v>-16.541034108483725</c:v>
                </c:pt>
                <c:pt idx="3">
                  <c:v>-17.033043544121316</c:v>
                </c:pt>
                <c:pt idx="4">
                  <c:v>18.953601922153702</c:v>
                </c:pt>
                <c:pt idx="5">
                  <c:v>18.953601922153702</c:v>
                </c:pt>
                <c:pt idx="6">
                  <c:v>18.591513511234631</c:v>
                </c:pt>
                <c:pt idx="7">
                  <c:v>19.144514007474449</c:v>
                </c:pt>
                <c:pt idx="8">
                  <c:v>-16.863187372212348</c:v>
                </c:pt>
                <c:pt idx="9">
                  <c:v>-16.863187372212348</c:v>
                </c:pt>
                <c:pt idx="10">
                  <c:v>-16.541034108483725</c:v>
                </c:pt>
                <c:pt idx="11">
                  <c:v>-17.033043544121316</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-2.8535227846726419</c:v>
                </c:pt>
                <c:pt idx="5">
                  <c:v>-2.8535227846726419</c:v>
                </c:pt>
                <c:pt idx="6">
                  <c:v>-8.5605683540179225</c:v>
                </c:pt>
                <c:pt idx="7">
                  <c:v>-8.5605683540179243</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SERVIÇOS UTILIDADE PÚBLICA: Biometano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-5.8554186148467222</c:v>
                </c:pt>
                <c:pt idx="5">
                  <c:v>-5.8554186148467222</c:v>
                </c:pt>
                <c:pt idx="6">
                  <c:v>-17.566255844540166</c:v>
                </c:pt>
                <c:pt idx="7">
                  <c:v>-17.566255844540173</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SERVIÇOS UTILIDADE PÚBLICA: Energia Elétrica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-23.33787223009903</c:v>
                </c:pt>
                <c:pt idx="1">
                  <c:v>-23.33787223009903</c:v>
                </c:pt>
                <c:pt idx="2">
                  <c:v>-23.680176781409752</c:v>
                </c:pt>
                <c:pt idx="3">
                  <c:v>-23.157391237792112</c:v>
                </c:pt>
                <c:pt idx="4">
                  <c:v>0</c:v>
                </c:pt>
                <c:pt idx="5">
                  <c:v>0</c:v>
                </c:pt>
                <c:pt idx="6">
                  <c:v>0</c:v>
                </c:pt>
                <c:pt idx="7">
                  <c:v>0</c:v>
                </c:pt>
                <c:pt idx="8">
                  <c:v>-23.33787223009903</c:v>
                </c:pt>
                <c:pt idx="9">
                  <c:v>-23.33787223009903</c:v>
                </c:pt>
                <c:pt idx="10">
                  <c:v>-23.680176781409752</c:v>
                </c:pt>
                <c:pt idx="11">
                  <c:v>-23.157391237792112</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0.46109857103057239</c:v>
                </c:pt>
                <c:pt idx="1">
                  <c:v>0.46109857103057239</c:v>
                </c:pt>
                <c:pt idx="2">
                  <c:v>0.46175338503260421</c:v>
                </c:pt>
                <c:pt idx="3">
                  <c:v>0.46078842070502452</c:v>
                </c:pt>
                <c:pt idx="4">
                  <c:v>0.53957061875830858</c:v>
                </c:pt>
                <c:pt idx="5">
                  <c:v>0.53957061875830858</c:v>
                </c:pt>
                <c:pt idx="6">
                  <c:v>0.63537034447220275</c:v>
                </c:pt>
                <c:pt idx="7">
                  <c:v>0.6322898555626163</c:v>
                </c:pt>
                <c:pt idx="8">
                  <c:v>0.46109857103057239</c:v>
                </c:pt>
                <c:pt idx="9">
                  <c:v>0.46109857103057239</c:v>
                </c:pt>
                <c:pt idx="10">
                  <c:v>0.46175338503260421</c:v>
                </c:pt>
                <c:pt idx="11">
                  <c:v>0.46078842070502452</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51</xdr:col>
      <xdr:colOff>285750</xdr:colOff>
      <xdr:row>81</xdr:row>
      <xdr:rowOff>66675</xdr:rowOff>
    </xdr:from>
    <xdr:to>
      <xdr:col>51</xdr:col>
      <xdr:colOff>468131</xdr:colOff>
      <xdr:row>102</xdr:row>
      <xdr:rowOff>26194</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31253906" y="15497175"/>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53975</xdr:colOff>
      <xdr:row>82</xdr:row>
      <xdr:rowOff>85725</xdr:rowOff>
    </xdr:from>
    <xdr:to>
      <xdr:col>50</xdr:col>
      <xdr:colOff>232850</xdr:colOff>
      <xdr:row>103</xdr:row>
      <xdr:rowOff>45197</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30414913" y="15706725"/>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152400</xdr:colOff>
      <xdr:row>83</xdr:row>
      <xdr:rowOff>76200</xdr:rowOff>
    </xdr:from>
    <xdr:to>
      <xdr:col>48</xdr:col>
      <xdr:colOff>331275</xdr:colOff>
      <xdr:row>104</xdr:row>
      <xdr:rowOff>35700</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9298900" y="15887700"/>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273050</xdr:colOff>
      <xdr:row>83</xdr:row>
      <xdr:rowOff>95250</xdr:rowOff>
    </xdr:from>
    <xdr:to>
      <xdr:col>46</xdr:col>
      <xdr:colOff>455431</xdr:colOff>
      <xdr:row>104</xdr:row>
      <xdr:rowOff>54769</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205113" y="15906750"/>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19050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6D4930F3-8023-47E0-82F5-FE1D7445E0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FAF2C050-578E-4051-9F87-51502DBC50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BB183F6-8D04-42D6-961D-7D991473C3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430455B3-48C8-469C-AF04-D1CBFF278A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D0CF03A1-BA66-4D84-8359-DB566C476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opLeftCell="A28" workbookViewId="0">
      <selection activeCell="F2" sqref="F2:F3"/>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10463</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6" t="s">
        <v>9641</v>
      </c>
      <c r="B2" s="18" t="s">
        <v>10065</v>
      </c>
      <c r="C2" s="18" t="s">
        <v>10464</v>
      </c>
      <c r="D2" s="49" t="s">
        <v>9639</v>
      </c>
      <c r="E2" s="53" t="s">
        <v>9664</v>
      </c>
      <c r="F2" s="8" t="s">
        <v>9643</v>
      </c>
      <c r="G2" s="8" t="s">
        <v>9721</v>
      </c>
      <c r="H2" s="8" t="s">
        <v>9690</v>
      </c>
      <c r="I2" s="8" t="s">
        <v>10509</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6"/>
      <c r="B3" s="18" t="s">
        <v>10065</v>
      </c>
      <c r="C3" s="18" t="s">
        <v>10464</v>
      </c>
      <c r="D3" s="49" t="s">
        <v>9642</v>
      </c>
      <c r="E3" s="53" t="s">
        <v>9665</v>
      </c>
      <c r="F3" s="8" t="s">
        <v>9643</v>
      </c>
      <c r="G3" s="8" t="s">
        <v>9721</v>
      </c>
      <c r="H3" s="8" t="s">
        <v>10139</v>
      </c>
      <c r="I3" s="8" t="s">
        <v>10510</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6" t="s">
        <v>9640</v>
      </c>
      <c r="B4" s="18" t="s">
        <v>10065</v>
      </c>
      <c r="C4" s="18" t="s">
        <v>10466</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76"/>
      <c r="B5" s="18" t="s">
        <v>10065</v>
      </c>
      <c r="C5" s="18" t="s">
        <v>10466</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76"/>
      <c r="B6" s="18" t="s">
        <v>10065</v>
      </c>
      <c r="C6" s="18" t="s">
        <v>10466</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76"/>
      <c r="B7" s="18" t="s">
        <v>10065</v>
      </c>
      <c r="C7" s="18" t="s">
        <v>10466</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76" t="s">
        <v>9661</v>
      </c>
      <c r="B8" s="18" t="s">
        <v>10065</v>
      </c>
      <c r="C8" s="18" t="s">
        <v>10465</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76"/>
      <c r="B9" s="18" t="s">
        <v>10065</v>
      </c>
      <c r="C9" s="18" t="s">
        <v>10465</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76"/>
      <c r="B10" s="18" t="s">
        <v>10065</v>
      </c>
      <c r="C10" s="18" t="s">
        <v>10465</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76"/>
      <c r="B11" s="18" t="s">
        <v>10065</v>
      </c>
      <c r="C11" s="18" t="s">
        <v>10465</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76"/>
      <c r="B12" s="18" t="s">
        <v>10065</v>
      </c>
      <c r="C12" s="18" t="s">
        <v>10465</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76"/>
      <c r="B13" s="18" t="s">
        <v>10065</v>
      </c>
      <c r="C13" s="18" t="s">
        <v>10465</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76"/>
      <c r="B14" s="18" t="s">
        <v>10065</v>
      </c>
      <c r="C14" s="18" t="s">
        <v>10465</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76"/>
      <c r="B15" s="18" t="s">
        <v>10065</v>
      </c>
      <c r="C15" s="18" t="s">
        <v>10465</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76"/>
      <c r="B16" s="18" t="s">
        <v>10065</v>
      </c>
      <c r="C16" s="18" t="s">
        <v>10465</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76"/>
      <c r="B17" s="18" t="s">
        <v>10065</v>
      </c>
      <c r="C17" s="18" t="s">
        <v>10465</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76"/>
      <c r="B18" s="18" t="s">
        <v>10065</v>
      </c>
      <c r="C18" s="18" t="s">
        <v>10465</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76"/>
      <c r="B19" s="18" t="s">
        <v>10065</v>
      </c>
      <c r="C19" s="18" t="s">
        <v>10465</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76"/>
      <c r="B20" s="18" t="s">
        <v>10065</v>
      </c>
      <c r="C20" s="18" t="s">
        <v>10465</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76"/>
      <c r="B21" s="18" t="s">
        <v>10065</v>
      </c>
      <c r="C21" s="18" t="s">
        <v>10465</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10465</v>
      </c>
      <c r="D22" s="49" t="s">
        <v>10487</v>
      </c>
      <c r="E22" s="41" t="s">
        <v>10488</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76" t="s">
        <v>9699</v>
      </c>
      <c r="B23" s="18" t="s">
        <v>10065</v>
      </c>
      <c r="C23" s="18" t="s">
        <v>10467</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76"/>
      <c r="B24" s="18" t="s">
        <v>10065</v>
      </c>
      <c r="C24" s="18" t="s">
        <v>10467</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76"/>
      <c r="B25" s="18" t="s">
        <v>10065</v>
      </c>
      <c r="C25" s="18" t="s">
        <v>10467</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76"/>
      <c r="B26" s="18" t="s">
        <v>10065</v>
      </c>
      <c r="C26" s="18" t="s">
        <v>10467</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76"/>
      <c r="B27" s="18" t="s">
        <v>10065</v>
      </c>
      <c r="C27" s="18" t="s">
        <v>10467</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76"/>
      <c r="B28" s="18" t="s">
        <v>10065</v>
      </c>
      <c r="C28" s="18" t="s">
        <v>10467</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76"/>
      <c r="B29" s="18" t="s">
        <v>10065</v>
      </c>
      <c r="C29" s="18" t="s">
        <v>10467</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76"/>
      <c r="B30" s="18" t="s">
        <v>10065</v>
      </c>
      <c r="C30" s="18" t="s">
        <v>10467</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76" t="s">
        <v>9713</v>
      </c>
      <c r="B31" s="18" t="s">
        <v>10149</v>
      </c>
      <c r="C31" s="18" t="s">
        <v>10472</v>
      </c>
      <c r="D31" s="49" t="s">
        <v>10489</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76"/>
      <c r="B32" s="18" t="s">
        <v>10149</v>
      </c>
      <c r="C32" s="18" t="s">
        <v>10472</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76"/>
      <c r="B33" s="18" t="s">
        <v>10149</v>
      </c>
      <c r="C33" s="18" t="s">
        <v>10472</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76"/>
      <c r="B34" s="18" t="s">
        <v>10149</v>
      </c>
      <c r="C34" s="18" t="s">
        <v>10503</v>
      </c>
      <c r="D34" s="49" t="s">
        <v>10504</v>
      </c>
      <c r="E34" s="53" t="s">
        <v>10505</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76"/>
      <c r="B35" s="18" t="s">
        <v>10506</v>
      </c>
      <c r="C35" s="18" t="s">
        <v>10503</v>
      </c>
      <c r="D35" s="49" t="s">
        <v>10507</v>
      </c>
      <c r="E35" s="53" t="s">
        <v>10508</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76" t="s">
        <v>10140</v>
      </c>
      <c r="B36" s="25" t="s">
        <v>10149</v>
      </c>
      <c r="C36" s="25" t="s">
        <v>10468</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76"/>
      <c r="B37" s="25" t="s">
        <v>10149</v>
      </c>
      <c r="C37" s="25" t="s">
        <v>10468</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76"/>
      <c r="B38" s="18" t="s">
        <v>10149</v>
      </c>
      <c r="C38" s="18" t="s">
        <v>10468</v>
      </c>
      <c r="D38" s="56" t="s">
        <v>10137</v>
      </c>
      <c r="E38" s="41" t="s">
        <v>10138</v>
      </c>
      <c r="F38" s="25" t="s">
        <v>9643</v>
      </c>
      <c r="G38" s="25" t="s">
        <v>9721</v>
      </c>
      <c r="H38" s="25" t="s">
        <v>10139</v>
      </c>
      <c r="I38" s="25" t="s">
        <v>10511</v>
      </c>
      <c r="J38" s="57" t="s">
        <v>9782</v>
      </c>
      <c r="K38" s="25" t="s">
        <v>9782</v>
      </c>
      <c r="L38" s="25" t="s">
        <v>9782</v>
      </c>
      <c r="M38" s="25" t="s">
        <v>9782</v>
      </c>
      <c r="N38" s="8" t="str">
        <f t="shared" si="0"/>
        <v>Sim</v>
      </c>
      <c r="O38" s="25" t="s">
        <v>9782</v>
      </c>
      <c r="P38" s="25" t="s">
        <v>9782</v>
      </c>
    </row>
    <row r="39" spans="1:16" ht="17.25" customHeight="1" x14ac:dyDescent="0.35">
      <c r="A39" s="76"/>
      <c r="B39" s="18" t="s">
        <v>10149</v>
      </c>
      <c r="C39" s="18" t="s">
        <v>10503</v>
      </c>
      <c r="D39" s="56" t="s">
        <v>10485</v>
      </c>
      <c r="E39" s="41" t="s">
        <v>10486</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76" t="s">
        <v>10186</v>
      </c>
      <c r="B40" s="18" t="s">
        <v>10049</v>
      </c>
      <c r="C40" s="18" t="s">
        <v>10475</v>
      </c>
      <c r="D40" s="56" t="s">
        <v>10187</v>
      </c>
      <c r="E40" s="41" t="s">
        <v>10193</v>
      </c>
      <c r="F40" s="25" t="s">
        <v>9689</v>
      </c>
      <c r="G40" s="25" t="s">
        <v>9721</v>
      </c>
      <c r="H40" s="25" t="s">
        <v>10352</v>
      </c>
      <c r="I40" s="25">
        <v>100</v>
      </c>
      <c r="J40" s="57">
        <v>100</v>
      </c>
      <c r="K40" s="8" t="s">
        <v>10135</v>
      </c>
      <c r="L40" s="65" t="s">
        <v>10189</v>
      </c>
      <c r="M40" s="65" t="s">
        <v>10190</v>
      </c>
      <c r="N40" s="8" t="str">
        <f t="shared" si="0"/>
        <v>Sim</v>
      </c>
      <c r="O40" s="25">
        <v>20</v>
      </c>
      <c r="P40" s="25">
        <v>100</v>
      </c>
    </row>
    <row r="41" spans="1:16" ht="17.25" customHeight="1" x14ac:dyDescent="0.4">
      <c r="A41" s="76"/>
      <c r="B41" s="18" t="s">
        <v>10049</v>
      </c>
      <c r="C41" s="18" t="s">
        <v>10475</v>
      </c>
      <c r="D41" s="56" t="s">
        <v>10188</v>
      </c>
      <c r="E41" s="41" t="s">
        <v>10192</v>
      </c>
      <c r="F41" s="25" t="s">
        <v>9689</v>
      </c>
      <c r="G41" s="25" t="s">
        <v>9721</v>
      </c>
      <c r="H41" s="25" t="s">
        <v>10352</v>
      </c>
      <c r="I41" s="25">
        <v>25</v>
      </c>
      <c r="J41" s="57">
        <v>25</v>
      </c>
      <c r="K41" s="8" t="s">
        <v>10135</v>
      </c>
      <c r="L41" s="65" t="s">
        <v>10353</v>
      </c>
      <c r="M41" s="65" t="s">
        <v>10191</v>
      </c>
      <c r="N41" s="8" t="str">
        <f t="shared" si="0"/>
        <v>Sim</v>
      </c>
      <c r="O41" s="25">
        <v>5</v>
      </c>
      <c r="P41" s="25">
        <v>50</v>
      </c>
    </row>
    <row r="42" spans="1:16" ht="17.25" customHeight="1" x14ac:dyDescent="0.35">
      <c r="A42" s="76" t="s">
        <v>9734</v>
      </c>
      <c r="B42" s="18" t="s">
        <v>10049</v>
      </c>
      <c r="C42" s="18" t="s">
        <v>10469</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76"/>
      <c r="B43" s="18" t="s">
        <v>10049</v>
      </c>
      <c r="C43" s="18" t="s">
        <v>10469</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76"/>
      <c r="B44" s="18" t="s">
        <v>10049</v>
      </c>
      <c r="C44" s="18" t="s">
        <v>10469</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76"/>
      <c r="B45" s="18" t="s">
        <v>10049</v>
      </c>
      <c r="C45" s="18" t="s">
        <v>10469</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76"/>
      <c r="B46" s="18" t="s">
        <v>10049</v>
      </c>
      <c r="C46" s="18" t="s">
        <v>10469</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76"/>
      <c r="B47" s="18" t="s">
        <v>10049</v>
      </c>
      <c r="C47" s="18" t="s">
        <v>10469</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76"/>
      <c r="B48" s="18" t="s">
        <v>10049</v>
      </c>
      <c r="C48" s="18" t="s">
        <v>10469</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76"/>
      <c r="B49" s="18" t="s">
        <v>10049</v>
      </c>
      <c r="C49" s="18" t="s">
        <v>10469</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76"/>
      <c r="B50" s="18" t="s">
        <v>10049</v>
      </c>
      <c r="C50" s="18" t="s">
        <v>10469</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76"/>
      <c r="B51" s="18" t="s">
        <v>10049</v>
      </c>
      <c r="C51" s="18" t="s">
        <v>10469</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76"/>
      <c r="B52" s="18" t="s">
        <v>10049</v>
      </c>
      <c r="C52" s="18" t="s">
        <v>10469</v>
      </c>
      <c r="D52" s="56" t="s">
        <v>10490</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76"/>
      <c r="B53" s="18" t="s">
        <v>10049</v>
      </c>
      <c r="C53" s="18" t="s">
        <v>10469</v>
      </c>
      <c r="D53" s="56" t="s">
        <v>10491</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76"/>
      <c r="B54" s="18" t="s">
        <v>10049</v>
      </c>
      <c r="C54" s="18" t="s">
        <v>10469</v>
      </c>
      <c r="D54" s="56" t="s">
        <v>10492</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76"/>
      <c r="B55" s="18" t="s">
        <v>10049</v>
      </c>
      <c r="C55" s="18" t="s">
        <v>10469</v>
      </c>
      <c r="D55" s="56" t="s">
        <v>10493</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76"/>
      <c r="B56" s="18" t="s">
        <v>10049</v>
      </c>
      <c r="C56" s="18" t="s">
        <v>10469</v>
      </c>
      <c r="D56" s="56" t="s">
        <v>10494</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76"/>
      <c r="B57" s="18" t="s">
        <v>10049</v>
      </c>
      <c r="C57" s="18" t="s">
        <v>10469</v>
      </c>
      <c r="D57" s="56" t="s">
        <v>10495</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76"/>
      <c r="B58" s="18" t="s">
        <v>10049</v>
      </c>
      <c r="C58" s="18" t="s">
        <v>10469</v>
      </c>
      <c r="D58" s="56" t="s">
        <v>10496</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76"/>
      <c r="B59" s="18" t="s">
        <v>10049</v>
      </c>
      <c r="C59" s="18" t="s">
        <v>10469</v>
      </c>
      <c r="D59" s="56" t="s">
        <v>10497</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76"/>
      <c r="B60" s="18" t="s">
        <v>10049</v>
      </c>
      <c r="C60" s="18" t="s">
        <v>10469</v>
      </c>
      <c r="D60" s="56" t="s">
        <v>10498</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76"/>
      <c r="B61" s="18" t="s">
        <v>10049</v>
      </c>
      <c r="C61" s="18" t="s">
        <v>10469</v>
      </c>
      <c r="D61" s="56" t="s">
        <v>10499</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76"/>
      <c r="B62" s="18" t="s">
        <v>10049</v>
      </c>
      <c r="C62" s="18" t="s">
        <v>10469</v>
      </c>
      <c r="D62" s="56" t="s">
        <v>10500</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76"/>
      <c r="B63" s="18" t="s">
        <v>10049</v>
      </c>
      <c r="C63" s="18" t="s">
        <v>10469</v>
      </c>
      <c r="D63" s="56" t="s">
        <v>10501</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76"/>
      <c r="B64" s="18" t="s">
        <v>10049</v>
      </c>
      <c r="C64" s="18" t="s">
        <v>10469</v>
      </c>
      <c r="D64" s="56" t="s">
        <v>10502</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76" t="s">
        <v>9758</v>
      </c>
      <c r="B65" s="18" t="s">
        <v>10049</v>
      </c>
      <c r="C65" s="18" t="s">
        <v>10474</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76"/>
      <c r="B66" s="18" t="s">
        <v>10049</v>
      </c>
      <c r="C66" s="18" t="s">
        <v>10474</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76"/>
      <c r="B67" s="18" t="s">
        <v>10049</v>
      </c>
      <c r="C67" s="18" t="s">
        <v>10474</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76"/>
      <c r="B68" s="18" t="s">
        <v>10049</v>
      </c>
      <c r="C68" s="18" t="s">
        <v>10474</v>
      </c>
      <c r="D68" s="56" t="s">
        <v>9762</v>
      </c>
      <c r="E68" s="58" t="s">
        <v>10325</v>
      </c>
      <c r="F68" s="8" t="s">
        <v>10459</v>
      </c>
      <c r="G68" s="8" t="s">
        <v>9721</v>
      </c>
      <c r="H68" s="25" t="s">
        <v>10462</v>
      </c>
      <c r="I68" s="55" t="s">
        <v>9776</v>
      </c>
      <c r="J68" s="55" t="s">
        <v>9776</v>
      </c>
      <c r="K68" s="8" t="s">
        <v>10135</v>
      </c>
      <c r="L68" s="25" t="s">
        <v>10133</v>
      </c>
      <c r="M68" s="25" t="s">
        <v>10007</v>
      </c>
      <c r="N68" s="8" t="str">
        <f t="shared" si="0"/>
        <v>Sim</v>
      </c>
      <c r="O68" s="25" t="s">
        <v>9782</v>
      </c>
      <c r="P68" s="25" t="s">
        <v>9782</v>
      </c>
    </row>
    <row r="69" spans="1:16" ht="17.25" customHeight="1" x14ac:dyDescent="0.35">
      <c r="A69" s="76"/>
      <c r="B69" s="18" t="s">
        <v>10049</v>
      </c>
      <c r="C69" s="18" t="s">
        <v>10474</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76"/>
      <c r="B70" s="18" t="s">
        <v>10049</v>
      </c>
      <c r="C70" s="18" t="s">
        <v>10474</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6"/>
      <c r="B71" s="18" t="s">
        <v>10049</v>
      </c>
      <c r="C71" s="18" t="s">
        <v>10474</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76"/>
      <c r="B72" s="18" t="s">
        <v>10049</v>
      </c>
      <c r="C72" s="18" t="s">
        <v>10474</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76"/>
      <c r="B73" s="18" t="s">
        <v>10049</v>
      </c>
      <c r="C73" s="18" t="s">
        <v>10474</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76"/>
      <c r="B74" s="18" t="s">
        <v>10049</v>
      </c>
      <c r="C74" s="18" t="s">
        <v>10474</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76"/>
      <c r="B75" s="18" t="s">
        <v>10049</v>
      </c>
      <c r="C75" s="18" t="s">
        <v>10474</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76"/>
      <c r="B76" s="18" t="s">
        <v>10049</v>
      </c>
      <c r="C76" s="18" t="s">
        <v>10474</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76"/>
      <c r="B77" s="18" t="s">
        <v>10049</v>
      </c>
      <c r="C77" s="18" t="s">
        <v>10474</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76"/>
      <c r="B78" s="18" t="s">
        <v>10049</v>
      </c>
      <c r="C78" s="18" t="s">
        <v>10474</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76"/>
      <c r="B79" s="18" t="s">
        <v>10049</v>
      </c>
      <c r="C79" s="18" t="s">
        <v>10474</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76"/>
      <c r="B80" s="18" t="s">
        <v>10049</v>
      </c>
      <c r="C80" s="18" t="s">
        <v>10474</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76"/>
      <c r="B81" s="18" t="s">
        <v>10049</v>
      </c>
      <c r="C81" s="18" t="s">
        <v>10474</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76" t="s">
        <v>9777</v>
      </c>
      <c r="B82" s="18" t="s">
        <v>10049</v>
      </c>
      <c r="C82" s="18" t="s">
        <v>10473</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76"/>
      <c r="B83" s="18" t="s">
        <v>10049</v>
      </c>
      <c r="C83" s="18" t="s">
        <v>10473</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76"/>
      <c r="B84" s="18" t="s">
        <v>10049</v>
      </c>
      <c r="C84" s="18" t="s">
        <v>10473</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76"/>
      <c r="B85" s="18" t="s">
        <v>10049</v>
      </c>
      <c r="C85" s="18" t="s">
        <v>10473</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76" t="s">
        <v>9968</v>
      </c>
      <c r="B86" s="18" t="s">
        <v>10049</v>
      </c>
      <c r="C86" s="18" t="s">
        <v>10470</v>
      </c>
      <c r="D86" s="56" t="s">
        <v>9969</v>
      </c>
      <c r="E86" s="58" t="s">
        <v>10358</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76"/>
      <c r="B87" s="18" t="s">
        <v>10049</v>
      </c>
      <c r="C87" s="18" t="s">
        <v>10470</v>
      </c>
      <c r="D87" s="56" t="s">
        <v>9970</v>
      </c>
      <c r="E87" s="58" t="s">
        <v>10359</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76"/>
      <c r="B88" s="18" t="s">
        <v>10049</v>
      </c>
      <c r="C88" s="18" t="s">
        <v>10470</v>
      </c>
      <c r="D88" s="56" t="s">
        <v>9971</v>
      </c>
      <c r="E88" s="58" t="s">
        <v>10360</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76"/>
      <c r="B89" s="18" t="s">
        <v>10049</v>
      </c>
      <c r="C89" s="18" t="s">
        <v>10470</v>
      </c>
      <c r="D89" s="56" t="s">
        <v>9972</v>
      </c>
      <c r="E89" s="41" t="s">
        <v>10362</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76"/>
      <c r="B90" s="18" t="s">
        <v>10049</v>
      </c>
      <c r="C90" s="18" t="s">
        <v>10470</v>
      </c>
      <c r="D90" s="56" t="s">
        <v>9973</v>
      </c>
      <c r="E90" s="58" t="s">
        <v>10361</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76"/>
      <c r="B91" s="18" t="s">
        <v>10049</v>
      </c>
      <c r="C91" s="18" t="s">
        <v>10470</v>
      </c>
      <c r="D91" s="56" t="s">
        <v>9974</v>
      </c>
      <c r="E91" s="58" t="s">
        <v>10363</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76"/>
      <c r="B92" s="18" t="s">
        <v>10049</v>
      </c>
      <c r="C92" s="18" t="s">
        <v>10470</v>
      </c>
      <c r="D92" s="56" t="s">
        <v>9975</v>
      </c>
      <c r="E92" s="58" t="s">
        <v>10364</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76"/>
      <c r="B93" s="18" t="s">
        <v>10049</v>
      </c>
      <c r="C93" s="18" t="s">
        <v>10470</v>
      </c>
      <c r="D93" s="56" t="s">
        <v>9976</v>
      </c>
      <c r="E93" s="58" t="s">
        <v>10365</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76"/>
      <c r="B94" s="18" t="s">
        <v>10049</v>
      </c>
      <c r="C94" s="18" t="s">
        <v>10470</v>
      </c>
      <c r="D94" s="56" t="s">
        <v>9977</v>
      </c>
      <c r="E94" s="58" t="s">
        <v>10366</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76" t="s">
        <v>10206</v>
      </c>
      <c r="B95" s="18" t="s">
        <v>10049</v>
      </c>
      <c r="C95" s="18" t="s">
        <v>10471</v>
      </c>
      <c r="D95" s="56" t="s">
        <v>10227</v>
      </c>
      <c r="E95" s="58" t="s">
        <v>10449</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76"/>
      <c r="B96" s="18" t="s">
        <v>10049</v>
      </c>
      <c r="C96" s="18" t="s">
        <v>10471</v>
      </c>
      <c r="D96" s="56" t="s">
        <v>10207</v>
      </c>
      <c r="E96" s="58" t="s">
        <v>10443</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76"/>
      <c r="B97" s="18" t="s">
        <v>10049</v>
      </c>
      <c r="C97" s="18" t="s">
        <v>10471</v>
      </c>
      <c r="D97" s="56" t="s">
        <v>10208</v>
      </c>
      <c r="E97" s="58" t="s">
        <v>10444</v>
      </c>
      <c r="F97" s="8" t="s">
        <v>10459</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76"/>
      <c r="B98" s="18" t="s">
        <v>10049</v>
      </c>
      <c r="C98" s="18" t="s">
        <v>10471</v>
      </c>
      <c r="D98" s="56" t="s">
        <v>10209</v>
      </c>
      <c r="E98" s="58" t="s">
        <v>10457</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76"/>
      <c r="B99" s="18" t="s">
        <v>10049</v>
      </c>
      <c r="C99" s="18" t="s">
        <v>10471</v>
      </c>
      <c r="D99" s="56" t="s">
        <v>10210</v>
      </c>
      <c r="E99" s="58" t="s">
        <v>10445</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76"/>
      <c r="B100" s="18" t="s">
        <v>10049</v>
      </c>
      <c r="C100" s="18" t="s">
        <v>10471</v>
      </c>
      <c r="D100" s="56" t="s">
        <v>10211</v>
      </c>
      <c r="E100" s="58" t="s">
        <v>10446</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76"/>
      <c r="B101" s="18" t="s">
        <v>10049</v>
      </c>
      <c r="C101" s="18" t="s">
        <v>10471</v>
      </c>
      <c r="D101" s="56" t="s">
        <v>10212</v>
      </c>
      <c r="E101" s="58" t="s">
        <v>10447</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76"/>
      <c r="B102" s="18" t="s">
        <v>10049</v>
      </c>
      <c r="C102" s="18" t="s">
        <v>10471</v>
      </c>
      <c r="D102" s="56" t="s">
        <v>10213</v>
      </c>
      <c r="E102" s="58" t="s">
        <v>10448</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76"/>
      <c r="B103" s="18" t="s">
        <v>10049</v>
      </c>
      <c r="C103" s="18" t="s">
        <v>10471</v>
      </c>
      <c r="D103" s="56" t="s">
        <v>10215</v>
      </c>
      <c r="E103" s="58" t="s">
        <v>10245</v>
      </c>
      <c r="F103" s="8" t="s">
        <v>10459</v>
      </c>
      <c r="G103" s="8" t="s">
        <v>9721</v>
      </c>
      <c r="H103" s="25" t="s">
        <v>10461</v>
      </c>
      <c r="I103" s="60" t="s">
        <v>10354</v>
      </c>
      <c r="J103" s="60" t="s">
        <v>10354</v>
      </c>
      <c r="K103" s="8" t="s">
        <v>9782</v>
      </c>
      <c r="L103" s="25" t="s">
        <v>9782</v>
      </c>
      <c r="M103" s="25" t="s">
        <v>9782</v>
      </c>
      <c r="N103" s="8" t="str">
        <f t="shared" si="1"/>
        <v>Sim</v>
      </c>
      <c r="O103" s="25" t="s">
        <v>9782</v>
      </c>
      <c r="P103" s="25" t="s">
        <v>9782</v>
      </c>
    </row>
    <row r="104" spans="1:16" ht="17.25" customHeight="1" x14ac:dyDescent="0.35">
      <c r="A104" s="76"/>
      <c r="B104" s="18" t="s">
        <v>10049</v>
      </c>
      <c r="C104" s="18" t="s">
        <v>10471</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76"/>
      <c r="B105" s="18" t="s">
        <v>10049</v>
      </c>
      <c r="C105" s="18" t="s">
        <v>10471</v>
      </c>
      <c r="D105" s="56" t="s">
        <v>10217</v>
      </c>
      <c r="E105" s="58" t="s">
        <v>10450</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76"/>
      <c r="B106" s="18" t="s">
        <v>10049</v>
      </c>
      <c r="C106" s="18" t="s">
        <v>10471</v>
      </c>
      <c r="D106" s="56" t="s">
        <v>10218</v>
      </c>
      <c r="E106" s="58" t="s">
        <v>10451</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76"/>
      <c r="B107" s="18" t="s">
        <v>10049</v>
      </c>
      <c r="C107" s="18" t="s">
        <v>10471</v>
      </c>
      <c r="D107" s="56" t="s">
        <v>10219</v>
      </c>
      <c r="E107" s="58" t="s">
        <v>10458</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76"/>
      <c r="B108" s="18" t="s">
        <v>10049</v>
      </c>
      <c r="C108" s="18" t="s">
        <v>10471</v>
      </c>
      <c r="D108" s="56" t="s">
        <v>10220</v>
      </c>
      <c r="E108" s="58" t="s">
        <v>10452</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76"/>
      <c r="B109" s="18" t="s">
        <v>10049</v>
      </c>
      <c r="C109" s="18" t="s">
        <v>10471</v>
      </c>
      <c r="D109" s="56" t="s">
        <v>10221</v>
      </c>
      <c r="E109" s="58" t="s">
        <v>10453</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76"/>
      <c r="B110" s="18" t="s">
        <v>10049</v>
      </c>
      <c r="C110" s="18" t="s">
        <v>10471</v>
      </c>
      <c r="D110" s="56" t="s">
        <v>10222</v>
      </c>
      <c r="E110" s="58" t="s">
        <v>10454</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76"/>
      <c r="B111" s="18" t="s">
        <v>10049</v>
      </c>
      <c r="C111" s="18" t="s">
        <v>10471</v>
      </c>
      <c r="D111" s="56" t="s">
        <v>10223</v>
      </c>
      <c r="E111" s="58" t="s">
        <v>10455</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76"/>
      <c r="B112" s="18" t="s">
        <v>10049</v>
      </c>
      <c r="C112" s="18" t="s">
        <v>10471</v>
      </c>
      <c r="D112" s="56" t="s">
        <v>10224</v>
      </c>
      <c r="E112" s="58" t="s">
        <v>10243</v>
      </c>
      <c r="F112" s="8" t="s">
        <v>10459</v>
      </c>
      <c r="G112" s="8" t="s">
        <v>9721</v>
      </c>
      <c r="H112" s="25" t="s">
        <v>10461</v>
      </c>
      <c r="I112" s="60" t="s">
        <v>10354</v>
      </c>
      <c r="J112" s="60" t="s">
        <v>10354</v>
      </c>
      <c r="K112" s="8" t="s">
        <v>9782</v>
      </c>
      <c r="L112" s="25" t="s">
        <v>9782</v>
      </c>
      <c r="M112" s="25" t="s">
        <v>9782</v>
      </c>
      <c r="N112" s="8" t="str">
        <f t="shared" si="1"/>
        <v>Sim</v>
      </c>
      <c r="O112" s="25" t="s">
        <v>9782</v>
      </c>
      <c r="P112" s="25" t="s">
        <v>9782</v>
      </c>
    </row>
    <row r="113" spans="1:16" ht="17.25" customHeight="1" x14ac:dyDescent="0.35">
      <c r="A113" s="76"/>
      <c r="B113" s="18" t="s">
        <v>10049</v>
      </c>
      <c r="C113" s="18" t="s">
        <v>10471</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76" t="s">
        <v>9992</v>
      </c>
      <c r="B114" s="18" t="s">
        <v>10049</v>
      </c>
      <c r="C114" s="18" t="s">
        <v>10476</v>
      </c>
      <c r="D114" s="56" t="s">
        <v>9981</v>
      </c>
      <c r="E114" s="58" t="s">
        <v>10367</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76"/>
      <c r="B115" s="18" t="s">
        <v>10049</v>
      </c>
      <c r="C115" s="18" t="s">
        <v>10476</v>
      </c>
      <c r="D115" s="56" t="s">
        <v>9982</v>
      </c>
      <c r="E115" s="58" t="s">
        <v>10368</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76"/>
      <c r="B116" s="18" t="s">
        <v>10049</v>
      </c>
      <c r="C116" s="18" t="s">
        <v>10476</v>
      </c>
      <c r="D116" s="56" t="s">
        <v>9983</v>
      </c>
      <c r="E116" s="58" t="s">
        <v>10369</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76"/>
      <c r="B117" s="18" t="s">
        <v>10049</v>
      </c>
      <c r="C117" s="18" t="s">
        <v>10476</v>
      </c>
      <c r="D117" s="56" t="s">
        <v>9984</v>
      </c>
      <c r="E117" s="58" t="s">
        <v>10370</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76"/>
      <c r="B118" s="18" t="s">
        <v>10049</v>
      </c>
      <c r="C118" s="18" t="s">
        <v>10476</v>
      </c>
      <c r="D118" s="56" t="s">
        <v>9985</v>
      </c>
      <c r="E118" s="58" t="s">
        <v>10377</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76"/>
      <c r="B119" s="18" t="s">
        <v>10049</v>
      </c>
      <c r="C119" s="18" t="s">
        <v>10476</v>
      </c>
      <c r="D119" s="56" t="s">
        <v>9986</v>
      </c>
      <c r="E119" s="58" t="s">
        <v>10371</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76"/>
      <c r="B120" s="18" t="s">
        <v>10049</v>
      </c>
      <c r="C120" s="18" t="s">
        <v>10476</v>
      </c>
      <c r="D120" s="56" t="s">
        <v>9987</v>
      </c>
      <c r="E120" s="58" t="s">
        <v>10372</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76"/>
      <c r="B121" s="18" t="s">
        <v>10049</v>
      </c>
      <c r="C121" s="18" t="s">
        <v>10476</v>
      </c>
      <c r="D121" s="56" t="s">
        <v>9988</v>
      </c>
      <c r="E121" s="58" t="s">
        <v>10373</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76"/>
      <c r="B122" s="18" t="s">
        <v>10049</v>
      </c>
      <c r="C122" s="18" t="s">
        <v>10476</v>
      </c>
      <c r="D122" s="56" t="s">
        <v>9989</v>
      </c>
      <c r="E122" s="58" t="s">
        <v>10374</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76"/>
      <c r="B123" s="18" t="s">
        <v>10049</v>
      </c>
      <c r="C123" s="18" t="s">
        <v>10476</v>
      </c>
      <c r="D123" s="56" t="s">
        <v>9990</v>
      </c>
      <c r="E123" s="58" t="s">
        <v>10375</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76"/>
      <c r="B124" s="18" t="s">
        <v>10049</v>
      </c>
      <c r="C124" s="18" t="s">
        <v>10476</v>
      </c>
      <c r="D124" s="56" t="s">
        <v>9991</v>
      </c>
      <c r="E124" s="58" t="s">
        <v>10376</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10440</v>
      </c>
      <c r="B125" s="18" t="s">
        <v>10050</v>
      </c>
      <c r="C125" s="18" t="s">
        <v>10477</v>
      </c>
      <c r="D125" s="56" t="s">
        <v>10441</v>
      </c>
      <c r="E125" s="58" t="s">
        <v>10442</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76"/>
      <c r="B126" s="18" t="s">
        <v>10050</v>
      </c>
      <c r="C126" s="18" t="s">
        <v>10478</v>
      </c>
      <c r="D126" s="56" t="s">
        <v>10247</v>
      </c>
      <c r="E126" s="58" t="s">
        <v>10378</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76"/>
      <c r="B127" s="18" t="s">
        <v>10050</v>
      </c>
      <c r="C127" s="18" t="s">
        <v>10478</v>
      </c>
      <c r="D127" s="56" t="s">
        <v>10248</v>
      </c>
      <c r="E127" s="58" t="s">
        <v>10379</v>
      </c>
      <c r="F127" s="8" t="s">
        <v>9689</v>
      </c>
      <c r="G127" s="8" t="s">
        <v>9721</v>
      </c>
      <c r="H127" s="25" t="s">
        <v>9997</v>
      </c>
      <c r="I127" s="60">
        <v>549.4</v>
      </c>
      <c r="J127" s="60">
        <v>549.4</v>
      </c>
      <c r="K127" s="55" t="s">
        <v>10152</v>
      </c>
      <c r="L127" s="25" t="s">
        <v>10058</v>
      </c>
      <c r="M127" s="25" t="s">
        <v>10355</v>
      </c>
      <c r="N127" s="8" t="str">
        <f t="shared" si="1"/>
        <v>Sim</v>
      </c>
      <c r="O127" s="25">
        <v>250</v>
      </c>
      <c r="P127" s="25">
        <v>750</v>
      </c>
    </row>
    <row r="128" spans="1:16" ht="17.25" customHeight="1" x14ac:dyDescent="0.35">
      <c r="A128" s="76"/>
      <c r="B128" s="18" t="s">
        <v>10050</v>
      </c>
      <c r="C128" s="18" t="s">
        <v>10478</v>
      </c>
      <c r="D128" s="56" t="s">
        <v>10249</v>
      </c>
      <c r="E128" s="58" t="s">
        <v>10380</v>
      </c>
      <c r="F128" s="8" t="s">
        <v>9689</v>
      </c>
      <c r="G128" s="8" t="s">
        <v>9721</v>
      </c>
      <c r="H128" s="25" t="s">
        <v>10051</v>
      </c>
      <c r="I128" s="60">
        <v>2</v>
      </c>
      <c r="J128" s="60">
        <v>2</v>
      </c>
      <c r="K128" s="55" t="s">
        <v>10152</v>
      </c>
      <c r="L128" s="25" t="s">
        <v>10058</v>
      </c>
      <c r="M128" s="25" t="s">
        <v>10356</v>
      </c>
      <c r="N128" s="8" t="str">
        <f t="shared" si="1"/>
        <v>Sim</v>
      </c>
      <c r="O128" s="25">
        <v>1</v>
      </c>
      <c r="P128" s="25">
        <v>10</v>
      </c>
    </row>
    <row r="129" spans="1:16" ht="17.25" customHeight="1" x14ac:dyDescent="0.35">
      <c r="A129" s="76"/>
      <c r="B129" s="18" t="s">
        <v>10050</v>
      </c>
      <c r="C129" s="18" t="s">
        <v>10478</v>
      </c>
      <c r="D129" s="56" t="s">
        <v>10250</v>
      </c>
      <c r="E129" s="58" t="s">
        <v>10381</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76"/>
      <c r="B130" s="18" t="s">
        <v>10050</v>
      </c>
      <c r="C130" s="18" t="s">
        <v>10478</v>
      </c>
      <c r="D130" s="56" t="s">
        <v>10251</v>
      </c>
      <c r="E130" s="58" t="s">
        <v>10382</v>
      </c>
      <c r="F130" s="8" t="s">
        <v>9689</v>
      </c>
      <c r="G130" s="8" t="s">
        <v>9721</v>
      </c>
      <c r="H130" s="25" t="s">
        <v>9978</v>
      </c>
      <c r="I130" s="60">
        <v>0</v>
      </c>
      <c r="J130" s="60">
        <v>0</v>
      </c>
      <c r="K130" s="55" t="s">
        <v>10152</v>
      </c>
      <c r="L130" s="25" t="s">
        <v>10058</v>
      </c>
      <c r="M130" s="25" t="s">
        <v>10357</v>
      </c>
      <c r="N130" s="8" t="str">
        <f t="shared" si="1"/>
        <v>Sim</v>
      </c>
      <c r="O130" s="25">
        <v>0</v>
      </c>
      <c r="P130" s="25">
        <v>50</v>
      </c>
    </row>
    <row r="131" spans="1:16" ht="17.25" customHeight="1" x14ac:dyDescent="0.35">
      <c r="A131" s="76"/>
      <c r="B131" s="18" t="s">
        <v>10050</v>
      </c>
      <c r="C131" s="18" t="s">
        <v>10478</v>
      </c>
      <c r="D131" s="56" t="s">
        <v>10252</v>
      </c>
      <c r="E131" s="58" t="s">
        <v>10383</v>
      </c>
      <c r="F131" s="8" t="s">
        <v>10459</v>
      </c>
      <c r="G131" s="8" t="s">
        <v>9721</v>
      </c>
      <c r="H131" s="25" t="s">
        <v>10460</v>
      </c>
      <c r="I131" s="59" t="s">
        <v>9721</v>
      </c>
      <c r="J131" s="59" t="s">
        <v>9721</v>
      </c>
      <c r="K131" s="55" t="s">
        <v>10152</v>
      </c>
      <c r="L131" s="25" t="s">
        <v>10058</v>
      </c>
      <c r="M131" s="25" t="s">
        <v>10157</v>
      </c>
      <c r="N131" s="8" t="str">
        <f t="shared" si="1"/>
        <v>Sim</v>
      </c>
      <c r="O131" s="25" t="s">
        <v>9782</v>
      </c>
      <c r="P131" s="25" t="s">
        <v>10456</v>
      </c>
    </row>
    <row r="132" spans="1:16" ht="17.25" customHeight="1" x14ac:dyDescent="0.35">
      <c r="A132" s="76"/>
      <c r="B132" s="18" t="s">
        <v>10050</v>
      </c>
      <c r="C132" s="18" t="s">
        <v>10478</v>
      </c>
      <c r="D132" s="56" t="s">
        <v>10253</v>
      </c>
      <c r="E132" s="58" t="s">
        <v>10384</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76"/>
      <c r="B133" s="18" t="s">
        <v>10050</v>
      </c>
      <c r="C133" s="18" t="s">
        <v>10478</v>
      </c>
      <c r="D133" s="56" t="s">
        <v>10254</v>
      </c>
      <c r="E133" s="58" t="s">
        <v>10385</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76"/>
      <c r="B134" s="18" t="s">
        <v>10050</v>
      </c>
      <c r="C134" s="18" t="s">
        <v>10478</v>
      </c>
      <c r="D134" s="56" t="s">
        <v>10255</v>
      </c>
      <c r="E134" s="58" t="s">
        <v>10386</v>
      </c>
      <c r="F134" s="8" t="s">
        <v>9689</v>
      </c>
      <c r="G134" s="8" t="s">
        <v>9721</v>
      </c>
      <c r="H134" s="25" t="s">
        <v>9978</v>
      </c>
      <c r="I134" s="60">
        <v>950</v>
      </c>
      <c r="J134" s="60">
        <v>950</v>
      </c>
      <c r="K134" s="55" t="s">
        <v>10152</v>
      </c>
      <c r="L134" s="25" t="s">
        <v>10058</v>
      </c>
      <c r="M134" s="25" t="s">
        <v>10160</v>
      </c>
      <c r="N134" s="8" t="str">
        <f t="shared" ref="N134:N198" si="2">IF(F134="String",IF(I134&lt;&gt;"","Sim","Não"),IF(F134="List",IF(I134&lt;&gt;"","Sim","Não"),IF(AND(I134&gt;=O134,I134&lt;=P134,I134&lt;&gt;""),"Sim","Não")))</f>
        <v>Sim</v>
      </c>
      <c r="O134" s="25">
        <v>0</v>
      </c>
      <c r="P134" s="25">
        <v>5000</v>
      </c>
    </row>
    <row r="135" spans="1:16" ht="17.25" customHeight="1" x14ac:dyDescent="0.35">
      <c r="A135" s="76"/>
      <c r="B135" s="18" t="s">
        <v>10050</v>
      </c>
      <c r="C135" s="18" t="s">
        <v>10478</v>
      </c>
      <c r="D135" s="56" t="s">
        <v>10256</v>
      </c>
      <c r="E135" s="58" t="s">
        <v>10387</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76"/>
      <c r="B136" s="18" t="s">
        <v>10050</v>
      </c>
      <c r="C136" s="18" t="s">
        <v>10478</v>
      </c>
      <c r="D136" s="56" t="s">
        <v>10257</v>
      </c>
      <c r="E136" s="58" t="s">
        <v>10389</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76"/>
      <c r="B137" s="18" t="s">
        <v>10050</v>
      </c>
      <c r="C137" s="18" t="s">
        <v>10478</v>
      </c>
      <c r="D137" s="56" t="s">
        <v>10258</v>
      </c>
      <c r="E137" s="58" t="s">
        <v>10388</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76"/>
      <c r="B138" s="18" t="s">
        <v>10050</v>
      </c>
      <c r="C138" s="18" t="s">
        <v>10478</v>
      </c>
      <c r="D138" s="56" t="s">
        <v>10259</v>
      </c>
      <c r="E138" s="58" t="s">
        <v>10390</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76"/>
      <c r="B139" s="18" t="s">
        <v>10050</v>
      </c>
      <c r="C139" s="18" t="s">
        <v>10478</v>
      </c>
      <c r="D139" s="56" t="s">
        <v>10260</v>
      </c>
      <c r="E139" s="58" t="s">
        <v>10391</v>
      </c>
      <c r="F139" s="8" t="s">
        <v>9689</v>
      </c>
      <c r="G139" s="8" t="s">
        <v>9721</v>
      </c>
      <c r="H139" s="25" t="s">
        <v>9978</v>
      </c>
      <c r="I139" s="60">
        <v>2250</v>
      </c>
      <c r="J139" s="60">
        <v>2250</v>
      </c>
      <c r="K139" s="55" t="s">
        <v>10152</v>
      </c>
      <c r="L139" s="25" t="s">
        <v>10058</v>
      </c>
      <c r="M139" s="25" t="s">
        <v>10351</v>
      </c>
      <c r="N139" s="8" t="str">
        <f t="shared" si="2"/>
        <v>Sim</v>
      </c>
      <c r="O139" s="25">
        <v>0</v>
      </c>
      <c r="P139" s="25">
        <v>5000</v>
      </c>
    </row>
    <row r="140" spans="1:16" ht="17.25" customHeight="1" x14ac:dyDescent="0.35">
      <c r="A140" s="76"/>
      <c r="B140" s="18" t="s">
        <v>10050</v>
      </c>
      <c r="C140" s="18" t="s">
        <v>10480</v>
      </c>
      <c r="D140" s="56" t="s">
        <v>10261</v>
      </c>
      <c r="E140" s="58" t="s">
        <v>10392</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76"/>
      <c r="B141" s="18" t="s">
        <v>10050</v>
      </c>
      <c r="C141" s="18" t="s">
        <v>10480</v>
      </c>
      <c r="D141" s="56" t="s">
        <v>10262</v>
      </c>
      <c r="E141" s="58" t="s">
        <v>10397</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76"/>
      <c r="B142" s="18" t="s">
        <v>10050</v>
      </c>
      <c r="C142" s="18" t="s">
        <v>10480</v>
      </c>
      <c r="D142" s="56" t="s">
        <v>10263</v>
      </c>
      <c r="E142" s="58" t="s">
        <v>10398</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76"/>
      <c r="B143" s="18" t="s">
        <v>10050</v>
      </c>
      <c r="C143" s="18" t="s">
        <v>10481</v>
      </c>
      <c r="D143" s="56" t="s">
        <v>10264</v>
      </c>
      <c r="E143" s="58" t="s">
        <v>10395</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76"/>
      <c r="B144" s="18" t="s">
        <v>10050</v>
      </c>
      <c r="C144" s="18" t="s">
        <v>10481</v>
      </c>
      <c r="D144" s="56" t="s">
        <v>10479</v>
      </c>
      <c r="E144" s="58" t="s">
        <v>10396</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76"/>
      <c r="B145" s="18" t="s">
        <v>10050</v>
      </c>
      <c r="C145" s="18" t="s">
        <v>10481</v>
      </c>
      <c r="D145" s="56" t="s">
        <v>10262</v>
      </c>
      <c r="E145" s="58" t="s">
        <v>10393</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76"/>
      <c r="B146" s="18" t="s">
        <v>10050</v>
      </c>
      <c r="C146" s="18" t="s">
        <v>10481</v>
      </c>
      <c r="D146" s="56" t="s">
        <v>10263</v>
      </c>
      <c r="E146" s="58" t="s">
        <v>10394</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76"/>
      <c r="B147" s="18" t="s">
        <v>10050</v>
      </c>
      <c r="C147" s="18" t="s">
        <v>10478</v>
      </c>
      <c r="D147" s="56" t="s">
        <v>10265</v>
      </c>
      <c r="E147" s="58" t="s">
        <v>10399</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76"/>
      <c r="B148" s="18" t="s">
        <v>10050</v>
      </c>
      <c r="C148" s="18" t="s">
        <v>10478</v>
      </c>
      <c r="D148" s="56" t="s">
        <v>10266</v>
      </c>
      <c r="E148" s="58" t="s">
        <v>10400</v>
      </c>
      <c r="F148" s="8" t="s">
        <v>9689</v>
      </c>
      <c r="G148" s="8" t="s">
        <v>9721</v>
      </c>
      <c r="H148" s="25" t="s">
        <v>9997</v>
      </c>
      <c r="I148" s="60">
        <v>549.4</v>
      </c>
      <c r="J148" s="60">
        <v>549.4</v>
      </c>
      <c r="K148" s="55" t="s">
        <v>10152</v>
      </c>
      <c r="L148" s="25" t="s">
        <v>10058</v>
      </c>
      <c r="M148" s="25" t="s">
        <v>10355</v>
      </c>
      <c r="N148" s="8" t="str">
        <f t="shared" si="2"/>
        <v>Sim</v>
      </c>
      <c r="O148" s="25">
        <v>250</v>
      </c>
      <c r="P148" s="25">
        <v>750</v>
      </c>
    </row>
    <row r="149" spans="1:16" ht="17.25" customHeight="1" x14ac:dyDescent="0.35">
      <c r="A149" s="76"/>
      <c r="B149" s="18" t="s">
        <v>10050</v>
      </c>
      <c r="C149" s="18" t="s">
        <v>10478</v>
      </c>
      <c r="D149" s="56" t="s">
        <v>10267</v>
      </c>
      <c r="E149" s="58" t="s">
        <v>10401</v>
      </c>
      <c r="F149" s="8" t="s">
        <v>9689</v>
      </c>
      <c r="G149" s="8" t="s">
        <v>9721</v>
      </c>
      <c r="H149" s="25" t="s">
        <v>10051</v>
      </c>
      <c r="I149" s="60">
        <v>4</v>
      </c>
      <c r="J149" s="60">
        <v>4</v>
      </c>
      <c r="K149" s="55" t="s">
        <v>10152</v>
      </c>
      <c r="L149" s="25" t="s">
        <v>10058</v>
      </c>
      <c r="M149" s="25" t="s">
        <v>10356</v>
      </c>
      <c r="N149" s="8" t="str">
        <f t="shared" si="2"/>
        <v>Sim</v>
      </c>
      <c r="O149" s="25">
        <v>1</v>
      </c>
      <c r="P149" s="25">
        <v>10</v>
      </c>
    </row>
    <row r="150" spans="1:16" ht="17.25" customHeight="1" x14ac:dyDescent="0.35">
      <c r="A150" s="76"/>
      <c r="B150" s="18" t="s">
        <v>10050</v>
      </c>
      <c r="C150" s="18" t="s">
        <v>10478</v>
      </c>
      <c r="D150" s="56" t="s">
        <v>10268</v>
      </c>
      <c r="E150" s="58" t="s">
        <v>10402</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76"/>
      <c r="B151" s="18" t="s">
        <v>10050</v>
      </c>
      <c r="C151" s="18" t="s">
        <v>10478</v>
      </c>
      <c r="D151" s="56" t="s">
        <v>10269</v>
      </c>
      <c r="E151" s="58" t="s">
        <v>10403</v>
      </c>
      <c r="F151" s="8" t="s">
        <v>9689</v>
      </c>
      <c r="G151" s="8" t="s">
        <v>9721</v>
      </c>
      <c r="H151" s="25" t="s">
        <v>9978</v>
      </c>
      <c r="I151" s="60">
        <v>0</v>
      </c>
      <c r="J151" s="60">
        <v>0</v>
      </c>
      <c r="K151" s="55" t="s">
        <v>10152</v>
      </c>
      <c r="L151" s="25" t="s">
        <v>10058</v>
      </c>
      <c r="M151" s="25" t="s">
        <v>10357</v>
      </c>
      <c r="N151" s="8" t="str">
        <f t="shared" si="2"/>
        <v>Sim</v>
      </c>
      <c r="O151" s="25">
        <v>0</v>
      </c>
      <c r="P151" s="25">
        <v>50</v>
      </c>
    </row>
    <row r="152" spans="1:16" ht="17.25" customHeight="1" x14ac:dyDescent="0.35">
      <c r="A152" s="76"/>
      <c r="B152" s="18" t="s">
        <v>10050</v>
      </c>
      <c r="C152" s="18" t="s">
        <v>10478</v>
      </c>
      <c r="D152" s="56" t="s">
        <v>10270</v>
      </c>
      <c r="E152" s="58" t="s">
        <v>10404</v>
      </c>
      <c r="F152" s="8" t="s">
        <v>10459</v>
      </c>
      <c r="G152" s="8" t="s">
        <v>9721</v>
      </c>
      <c r="H152" s="25" t="s">
        <v>10460</v>
      </c>
      <c r="I152" s="59" t="s">
        <v>9721</v>
      </c>
      <c r="J152" s="59" t="s">
        <v>9721</v>
      </c>
      <c r="K152" s="55" t="s">
        <v>10152</v>
      </c>
      <c r="L152" s="25" t="s">
        <v>10058</v>
      </c>
      <c r="M152" s="25" t="s">
        <v>10157</v>
      </c>
      <c r="N152" s="8" t="str">
        <f t="shared" si="2"/>
        <v>Sim</v>
      </c>
      <c r="O152" s="25" t="s">
        <v>9782</v>
      </c>
      <c r="P152" s="25" t="s">
        <v>10456</v>
      </c>
    </row>
    <row r="153" spans="1:16" ht="17.25" customHeight="1" x14ac:dyDescent="0.35">
      <c r="A153" s="76"/>
      <c r="B153" s="18" t="s">
        <v>10050</v>
      </c>
      <c r="C153" s="18" t="s">
        <v>10478</v>
      </c>
      <c r="D153" s="56" t="s">
        <v>10271</v>
      </c>
      <c r="E153" s="58" t="s">
        <v>10405</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76"/>
      <c r="B154" s="18" t="s">
        <v>10050</v>
      </c>
      <c r="C154" s="18" t="s">
        <v>10478</v>
      </c>
      <c r="D154" s="56" t="s">
        <v>10272</v>
      </c>
      <c r="E154" s="58" t="s">
        <v>10406</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76"/>
      <c r="B155" s="18" t="s">
        <v>10050</v>
      </c>
      <c r="C155" s="18" t="s">
        <v>10478</v>
      </c>
      <c r="D155" s="56" t="s">
        <v>10273</v>
      </c>
      <c r="E155" s="58" t="s">
        <v>10407</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76"/>
      <c r="B156" s="18" t="s">
        <v>10050</v>
      </c>
      <c r="C156" s="18" t="s">
        <v>10478</v>
      </c>
      <c r="D156" s="56" t="s">
        <v>10274</v>
      </c>
      <c r="E156" s="58" t="s">
        <v>10408</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76"/>
      <c r="B157" s="18" t="s">
        <v>10050</v>
      </c>
      <c r="C157" s="18" t="s">
        <v>10478</v>
      </c>
      <c r="D157" s="56" t="s">
        <v>10275</v>
      </c>
      <c r="E157" s="58" t="s">
        <v>10409</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76"/>
      <c r="B158" s="18" t="s">
        <v>10050</v>
      </c>
      <c r="C158" s="18" t="s">
        <v>10478</v>
      </c>
      <c r="D158" s="56" t="s">
        <v>10276</v>
      </c>
      <c r="E158" s="58" t="s">
        <v>10410</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76"/>
      <c r="B159" s="18" t="s">
        <v>10050</v>
      </c>
      <c r="C159" s="18" t="s">
        <v>10478</v>
      </c>
      <c r="D159" s="56" t="s">
        <v>10277</v>
      </c>
      <c r="E159" s="58" t="s">
        <v>10411</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76"/>
      <c r="B160" s="18" t="s">
        <v>10050</v>
      </c>
      <c r="C160" s="18" t="s">
        <v>10478</v>
      </c>
      <c r="D160" s="56" t="s">
        <v>10278</v>
      </c>
      <c r="E160" s="58" t="s">
        <v>10412</v>
      </c>
      <c r="F160" s="8" t="s">
        <v>9689</v>
      </c>
      <c r="G160" s="8" t="s">
        <v>9721</v>
      </c>
      <c r="H160" s="25" t="s">
        <v>9978</v>
      </c>
      <c r="I160" s="60">
        <v>2250</v>
      </c>
      <c r="J160" s="60">
        <v>2250</v>
      </c>
      <c r="K160" s="55" t="s">
        <v>10152</v>
      </c>
      <c r="L160" s="25" t="s">
        <v>10058</v>
      </c>
      <c r="M160" s="25" t="s">
        <v>10351</v>
      </c>
      <c r="N160" s="8" t="str">
        <f t="shared" si="2"/>
        <v>Sim</v>
      </c>
      <c r="O160" s="25">
        <v>0</v>
      </c>
      <c r="P160" s="25">
        <v>5000</v>
      </c>
    </row>
    <row r="161" spans="1:16" ht="17.25" customHeight="1" x14ac:dyDescent="0.35">
      <c r="A161" s="76"/>
      <c r="B161" s="18" t="s">
        <v>10050</v>
      </c>
      <c r="C161" s="18" t="s">
        <v>10480</v>
      </c>
      <c r="D161" s="56" t="s">
        <v>10279</v>
      </c>
      <c r="E161" s="58" t="s">
        <v>10413</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76"/>
      <c r="B162" s="18" t="s">
        <v>10050</v>
      </c>
      <c r="C162" s="18" t="s">
        <v>10480</v>
      </c>
      <c r="D162" s="56" t="s">
        <v>10280</v>
      </c>
      <c r="E162" s="58" t="s">
        <v>10414</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76"/>
      <c r="B163" s="18" t="s">
        <v>10050</v>
      </c>
      <c r="C163" s="18" t="s">
        <v>10480</v>
      </c>
      <c r="D163" s="56" t="s">
        <v>10281</v>
      </c>
      <c r="E163" s="58" t="s">
        <v>10415</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76"/>
      <c r="B164" s="18" t="s">
        <v>10050</v>
      </c>
      <c r="C164" s="18" t="s">
        <v>10481</v>
      </c>
      <c r="D164" s="56" t="s">
        <v>10282</v>
      </c>
      <c r="E164" s="58" t="s">
        <v>10416</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76"/>
      <c r="B165" s="18" t="s">
        <v>10050</v>
      </c>
      <c r="C165" s="18" t="s">
        <v>10481</v>
      </c>
      <c r="D165" s="56" t="s">
        <v>10283</v>
      </c>
      <c r="E165" s="58" t="s">
        <v>10417</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76"/>
      <c r="B166" s="18" t="s">
        <v>10050</v>
      </c>
      <c r="C166" s="18" t="s">
        <v>10481</v>
      </c>
      <c r="D166" s="56" t="s">
        <v>10280</v>
      </c>
      <c r="E166" s="58" t="s">
        <v>10418</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76"/>
      <c r="B167" s="18" t="s">
        <v>10050</v>
      </c>
      <c r="C167" s="18" t="s">
        <v>10481</v>
      </c>
      <c r="D167" s="56" t="s">
        <v>10281</v>
      </c>
      <c r="E167" s="58" t="s">
        <v>10419</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76" t="s">
        <v>10302</v>
      </c>
      <c r="B168" s="18" t="s">
        <v>10050</v>
      </c>
      <c r="C168" s="18" t="s">
        <v>10482</v>
      </c>
      <c r="D168" s="56" t="s">
        <v>10293</v>
      </c>
      <c r="E168" s="58" t="s">
        <v>10420</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76"/>
      <c r="B169" s="18" t="s">
        <v>10050</v>
      </c>
      <c r="C169" s="18" t="s">
        <v>10482</v>
      </c>
      <c r="D169" s="56" t="s">
        <v>10294</v>
      </c>
      <c r="E169" s="58" t="s">
        <v>10421</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76"/>
      <c r="B170" s="18" t="s">
        <v>10050</v>
      </c>
      <c r="C170" s="18" t="s">
        <v>10483</v>
      </c>
      <c r="D170" s="56" t="s">
        <v>10295</v>
      </c>
      <c r="E170" s="58" t="s">
        <v>10422</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76"/>
      <c r="B171" s="18" t="s">
        <v>10050</v>
      </c>
      <c r="C171" s="18" t="s">
        <v>10483</v>
      </c>
      <c r="D171" s="56" t="s">
        <v>10296</v>
      </c>
      <c r="E171" s="58" t="s">
        <v>10423</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76"/>
      <c r="B172" s="18" t="s">
        <v>10050</v>
      </c>
      <c r="C172" s="18" t="s">
        <v>10483</v>
      </c>
      <c r="D172" s="56" t="s">
        <v>10297</v>
      </c>
      <c r="E172" s="58" t="s">
        <v>10427</v>
      </c>
      <c r="F172" s="8" t="s">
        <v>9689</v>
      </c>
      <c r="G172" s="8" t="s">
        <v>9721</v>
      </c>
      <c r="H172" s="25" t="s">
        <v>10136</v>
      </c>
      <c r="I172" s="60">
        <v>10</v>
      </c>
      <c r="J172" s="60">
        <v>10</v>
      </c>
      <c r="K172" s="55" t="s">
        <v>10152</v>
      </c>
      <c r="L172" s="25" t="s">
        <v>10058</v>
      </c>
      <c r="M172" s="25" t="s">
        <v>10757</v>
      </c>
      <c r="N172" s="8" t="str">
        <f t="shared" si="2"/>
        <v>Sim</v>
      </c>
      <c r="O172" s="25">
        <v>0</v>
      </c>
      <c r="P172" s="25">
        <v>10</v>
      </c>
    </row>
    <row r="173" spans="1:16" ht="17.25" customHeight="1" x14ac:dyDescent="0.35">
      <c r="A173" s="76"/>
      <c r="B173" s="18" t="s">
        <v>10050</v>
      </c>
      <c r="C173" s="18" t="s">
        <v>10483</v>
      </c>
      <c r="D173" s="56" t="s">
        <v>10298</v>
      </c>
      <c r="E173" s="58" t="s">
        <v>10424</v>
      </c>
      <c r="F173" s="8" t="s">
        <v>9689</v>
      </c>
      <c r="G173" s="8" t="s">
        <v>9721</v>
      </c>
      <c r="H173" s="25" t="s">
        <v>10054</v>
      </c>
      <c r="I173" s="60">
        <v>25</v>
      </c>
      <c r="J173" s="60">
        <v>25</v>
      </c>
      <c r="K173" s="55" t="s">
        <v>10152</v>
      </c>
      <c r="L173" s="25" t="s">
        <v>10058</v>
      </c>
      <c r="M173" s="25" t="s">
        <v>10758</v>
      </c>
      <c r="N173" s="8" t="str">
        <f t="shared" si="2"/>
        <v>Sim</v>
      </c>
      <c r="O173" s="25">
        <v>0</v>
      </c>
      <c r="P173" s="25">
        <v>100</v>
      </c>
    </row>
    <row r="174" spans="1:16" ht="17.25" customHeight="1" x14ac:dyDescent="0.35">
      <c r="A174" s="76"/>
      <c r="B174" s="18" t="s">
        <v>10050</v>
      </c>
      <c r="C174" s="18" t="s">
        <v>10484</v>
      </c>
      <c r="D174" s="56" t="s">
        <v>10299</v>
      </c>
      <c r="E174" s="58" t="s">
        <v>10425</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76"/>
      <c r="B175" s="18" t="s">
        <v>10050</v>
      </c>
      <c r="C175" s="18" t="s">
        <v>10484</v>
      </c>
      <c r="D175" s="56" t="s">
        <v>10300</v>
      </c>
      <c r="E175" s="58" t="s">
        <v>10426</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76"/>
      <c r="B176" s="18" t="s">
        <v>10050</v>
      </c>
      <c r="C176" s="18" t="s">
        <v>10484</v>
      </c>
      <c r="D176" s="56" t="s">
        <v>10297</v>
      </c>
      <c r="E176" s="58" t="s">
        <v>10428</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76"/>
      <c r="B177" s="18" t="s">
        <v>10050</v>
      </c>
      <c r="C177" s="18" t="s">
        <v>10484</v>
      </c>
      <c r="D177" s="56" t="s">
        <v>10301</v>
      </c>
      <c r="E177" s="58" t="s">
        <v>10429</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76" t="s">
        <v>10303</v>
      </c>
      <c r="B178" s="18" t="s">
        <v>10050</v>
      </c>
      <c r="C178" s="18" t="s">
        <v>10482</v>
      </c>
      <c r="D178" s="56" t="s">
        <v>10284</v>
      </c>
      <c r="E178" s="58" t="s">
        <v>10430</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76"/>
      <c r="B179" s="18" t="s">
        <v>10050</v>
      </c>
      <c r="C179" s="18" t="s">
        <v>10482</v>
      </c>
      <c r="D179" s="56" t="s">
        <v>10285</v>
      </c>
      <c r="E179" s="58" t="s">
        <v>10431</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76"/>
      <c r="B180" s="18" t="s">
        <v>10050</v>
      </c>
      <c r="C180" s="18" t="s">
        <v>10483</v>
      </c>
      <c r="D180" s="56" t="s">
        <v>10286</v>
      </c>
      <c r="E180" s="58" t="s">
        <v>10432</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76"/>
      <c r="B181" s="18" t="s">
        <v>10050</v>
      </c>
      <c r="C181" s="18" t="s">
        <v>10483</v>
      </c>
      <c r="D181" s="56" t="s">
        <v>10287</v>
      </c>
      <c r="E181" s="58" t="s">
        <v>10433</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76"/>
      <c r="B182" s="18" t="s">
        <v>10050</v>
      </c>
      <c r="C182" s="18" t="s">
        <v>10483</v>
      </c>
      <c r="D182" s="56" t="s">
        <v>10288</v>
      </c>
      <c r="E182" s="58" t="s">
        <v>10434</v>
      </c>
      <c r="F182" s="8" t="s">
        <v>9689</v>
      </c>
      <c r="G182" s="8" t="s">
        <v>9721</v>
      </c>
      <c r="H182" s="25" t="s">
        <v>10136</v>
      </c>
      <c r="I182" s="60">
        <v>10</v>
      </c>
      <c r="J182" s="60">
        <v>10</v>
      </c>
      <c r="K182" s="55" t="s">
        <v>10152</v>
      </c>
      <c r="L182" s="25" t="s">
        <v>10058</v>
      </c>
      <c r="M182" s="25" t="s">
        <v>10757</v>
      </c>
      <c r="N182" s="8" t="str">
        <f t="shared" si="2"/>
        <v>Sim</v>
      </c>
      <c r="O182" s="25">
        <v>0</v>
      </c>
      <c r="P182" s="25">
        <v>10</v>
      </c>
    </row>
    <row r="183" spans="1:16" ht="17.25" customHeight="1" x14ac:dyDescent="0.35">
      <c r="A183" s="76"/>
      <c r="B183" s="18" t="s">
        <v>10050</v>
      </c>
      <c r="C183" s="18" t="s">
        <v>10483</v>
      </c>
      <c r="D183" s="56" t="s">
        <v>10289</v>
      </c>
      <c r="E183" s="58" t="s">
        <v>10435</v>
      </c>
      <c r="F183" s="8" t="s">
        <v>9689</v>
      </c>
      <c r="G183" s="8" t="s">
        <v>9721</v>
      </c>
      <c r="H183" s="25" t="s">
        <v>10054</v>
      </c>
      <c r="I183" s="60">
        <v>25</v>
      </c>
      <c r="J183" s="60">
        <v>25</v>
      </c>
      <c r="K183" s="55" t="s">
        <v>10152</v>
      </c>
      <c r="L183" s="25" t="s">
        <v>10058</v>
      </c>
      <c r="M183" s="25" t="s">
        <v>10758</v>
      </c>
      <c r="N183" s="8" t="str">
        <f t="shared" si="2"/>
        <v>Sim</v>
      </c>
      <c r="O183" s="25">
        <v>0</v>
      </c>
      <c r="P183" s="25">
        <v>100</v>
      </c>
    </row>
    <row r="184" spans="1:16" ht="17.25" customHeight="1" x14ac:dyDescent="0.35">
      <c r="A184" s="76"/>
      <c r="B184" s="18" t="s">
        <v>10050</v>
      </c>
      <c r="C184" s="18" t="s">
        <v>10484</v>
      </c>
      <c r="D184" s="56" t="s">
        <v>10290</v>
      </c>
      <c r="E184" s="58" t="s">
        <v>10436</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76"/>
      <c r="B185" s="18" t="s">
        <v>10050</v>
      </c>
      <c r="C185" s="18" t="s">
        <v>10484</v>
      </c>
      <c r="D185" s="56" t="s">
        <v>10291</v>
      </c>
      <c r="E185" s="58" t="s">
        <v>10437</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76"/>
      <c r="B186" s="18" t="s">
        <v>10050</v>
      </c>
      <c r="C186" s="18" t="s">
        <v>10484</v>
      </c>
      <c r="D186" s="56" t="s">
        <v>10288</v>
      </c>
      <c r="E186" s="58" t="s">
        <v>10438</v>
      </c>
      <c r="F186" s="8" t="s">
        <v>9689</v>
      </c>
      <c r="G186" s="8" t="s">
        <v>9721</v>
      </c>
      <c r="H186" s="25" t="s">
        <v>10136</v>
      </c>
      <c r="I186" s="60">
        <v>5</v>
      </c>
      <c r="J186" s="60">
        <v>5</v>
      </c>
      <c r="K186" s="55" t="s">
        <v>10152</v>
      </c>
      <c r="L186" s="25" t="s">
        <v>10058</v>
      </c>
      <c r="M186" s="25" t="s">
        <v>10759</v>
      </c>
      <c r="N186" s="8" t="str">
        <f t="shared" si="2"/>
        <v>Sim</v>
      </c>
      <c r="O186" s="25">
        <v>0</v>
      </c>
      <c r="P186" s="25">
        <v>10</v>
      </c>
    </row>
    <row r="187" spans="1:16" ht="17.25" customHeight="1" x14ac:dyDescent="0.35">
      <c r="A187" s="76"/>
      <c r="B187" s="18" t="s">
        <v>10050</v>
      </c>
      <c r="C187" s="18" t="s">
        <v>10484</v>
      </c>
      <c r="D187" s="56" t="s">
        <v>10292</v>
      </c>
      <c r="E187" s="58" t="s">
        <v>10439</v>
      </c>
      <c r="F187" s="8" t="s">
        <v>9689</v>
      </c>
      <c r="G187" s="8" t="s">
        <v>9721</v>
      </c>
      <c r="H187" s="25" t="s">
        <v>10054</v>
      </c>
      <c r="I187" s="60">
        <v>25</v>
      </c>
      <c r="J187" s="60">
        <v>25</v>
      </c>
      <c r="K187" s="55" t="s">
        <v>10152</v>
      </c>
      <c r="L187" s="25" t="s">
        <v>10058</v>
      </c>
      <c r="M187" s="25" t="s">
        <v>10760</v>
      </c>
      <c r="N187" s="8" t="str">
        <f t="shared" si="2"/>
        <v>Sim</v>
      </c>
      <c r="O187" s="25">
        <v>0</v>
      </c>
      <c r="P187" s="25">
        <v>100</v>
      </c>
    </row>
    <row r="188" spans="1:16" ht="17.25" customHeight="1" x14ac:dyDescent="0.35">
      <c r="A188" s="75" t="s">
        <v>10799</v>
      </c>
      <c r="B188" s="18" t="s">
        <v>10050</v>
      </c>
      <c r="C188" s="18" t="s">
        <v>10800</v>
      </c>
      <c r="D188" s="56" t="s">
        <v>10801</v>
      </c>
      <c r="E188" s="58" t="s">
        <v>10802</v>
      </c>
      <c r="F188" s="8" t="s">
        <v>9643</v>
      </c>
      <c r="G188" s="8" t="s">
        <v>9721</v>
      </c>
      <c r="H188" s="25" t="s">
        <v>9782</v>
      </c>
      <c r="I188" s="60" t="s">
        <v>9722</v>
      </c>
      <c r="J188" s="60" t="s">
        <v>9721</v>
      </c>
      <c r="K188" s="55" t="s">
        <v>9782</v>
      </c>
      <c r="L188" s="25" t="s">
        <v>9782</v>
      </c>
      <c r="M188" s="25" t="s">
        <v>9782</v>
      </c>
      <c r="N188" s="8" t="str">
        <f t="shared" si="2"/>
        <v>Sim</v>
      </c>
      <c r="O188" s="25" t="s">
        <v>9782</v>
      </c>
      <c r="P188" s="25" t="s">
        <v>9782</v>
      </c>
    </row>
    <row r="189" spans="1:16" s="44" customFormat="1" ht="17.25" customHeight="1" x14ac:dyDescent="0.35">
      <c r="A189" s="76" t="s">
        <v>9786</v>
      </c>
      <c r="B189" s="61"/>
      <c r="C189" s="61"/>
      <c r="D189" s="49" t="s">
        <v>9787</v>
      </c>
      <c r="E189" s="53" t="s">
        <v>9788</v>
      </c>
      <c r="F189" s="8" t="s">
        <v>9689</v>
      </c>
      <c r="G189" s="8" t="s">
        <v>9721</v>
      </c>
      <c r="H189" s="8" t="s">
        <v>9789</v>
      </c>
      <c r="I189" s="62"/>
      <c r="J189" s="62">
        <v>0</v>
      </c>
      <c r="K189" s="55"/>
      <c r="L189" s="55"/>
      <c r="M189" s="55"/>
      <c r="N189" s="8" t="str">
        <f t="shared" si="2"/>
        <v>Não</v>
      </c>
      <c r="O189" s="63">
        <v>0</v>
      </c>
      <c r="P189" s="63">
        <v>0</v>
      </c>
    </row>
    <row r="190" spans="1:16" s="44" customFormat="1" ht="17.25" customHeight="1" x14ac:dyDescent="0.35">
      <c r="A190" s="76"/>
      <c r="B190" s="61"/>
      <c r="C190" s="61"/>
      <c r="D190" s="49" t="s">
        <v>9790</v>
      </c>
      <c r="E190" s="53" t="s">
        <v>9791</v>
      </c>
      <c r="F190" s="8" t="s">
        <v>9689</v>
      </c>
      <c r="G190" s="8" t="s">
        <v>9721</v>
      </c>
      <c r="H190" s="8" t="s">
        <v>9789</v>
      </c>
      <c r="I190" s="62"/>
      <c r="J190" s="62">
        <v>25</v>
      </c>
      <c r="K190" s="55"/>
      <c r="L190" s="55"/>
      <c r="M190" s="55"/>
      <c r="N190" s="8" t="str">
        <f t="shared" si="2"/>
        <v>Não</v>
      </c>
      <c r="O190" s="63">
        <v>25</v>
      </c>
      <c r="P190" s="63">
        <v>25</v>
      </c>
    </row>
    <row r="191" spans="1:16" s="44" customFormat="1" ht="17.25" customHeight="1" x14ac:dyDescent="0.35">
      <c r="A191" s="76"/>
      <c r="B191" s="61"/>
      <c r="C191" s="61"/>
      <c r="D191" s="49" t="s">
        <v>9792</v>
      </c>
      <c r="E191" s="53" t="s">
        <v>9793</v>
      </c>
      <c r="F191" s="8" t="s">
        <v>9689</v>
      </c>
      <c r="G191" s="8" t="s">
        <v>9721</v>
      </c>
      <c r="H191" s="8" t="s">
        <v>9789</v>
      </c>
      <c r="I191" s="62"/>
      <c r="J191" s="62">
        <v>75</v>
      </c>
      <c r="K191" s="55"/>
      <c r="L191" s="55"/>
      <c r="M191" s="55"/>
      <c r="N191" s="8" t="str">
        <f t="shared" si="2"/>
        <v>Não</v>
      </c>
      <c r="O191" s="63">
        <v>75</v>
      </c>
      <c r="P191" s="63">
        <v>75</v>
      </c>
    </row>
    <row r="192" spans="1:16" s="44" customFormat="1" ht="17.25" customHeight="1" x14ac:dyDescent="0.35">
      <c r="A192" s="76"/>
      <c r="B192" s="61"/>
      <c r="C192" s="61"/>
      <c r="D192" s="49" t="s">
        <v>9794</v>
      </c>
      <c r="E192" s="53" t="s">
        <v>9795</v>
      </c>
      <c r="F192" s="8" t="s">
        <v>9689</v>
      </c>
      <c r="G192" s="8" t="s">
        <v>9721</v>
      </c>
      <c r="H192" s="8" t="s">
        <v>9789</v>
      </c>
      <c r="I192" s="62"/>
      <c r="J192" s="62">
        <v>150</v>
      </c>
      <c r="K192" s="25"/>
      <c r="L192" s="25"/>
      <c r="M192" s="25"/>
      <c r="N192" s="8" t="str">
        <f t="shared" si="2"/>
        <v>Não</v>
      </c>
      <c r="O192" s="63">
        <v>150</v>
      </c>
      <c r="P192" s="63">
        <v>150</v>
      </c>
    </row>
    <row r="193" spans="1:16" s="44" customFormat="1" ht="17.25" customHeight="1" x14ac:dyDescent="0.35">
      <c r="A193" s="76"/>
      <c r="B193" s="61"/>
      <c r="C193" s="61"/>
      <c r="D193" s="49" t="s">
        <v>9796</v>
      </c>
      <c r="E193" s="53" t="s">
        <v>9797</v>
      </c>
      <c r="F193" s="8" t="s">
        <v>9689</v>
      </c>
      <c r="G193" s="8" t="s">
        <v>9721</v>
      </c>
      <c r="H193" s="8" t="s">
        <v>9789</v>
      </c>
      <c r="I193" s="62"/>
      <c r="J193" s="62">
        <v>250</v>
      </c>
      <c r="K193" s="25"/>
      <c r="L193" s="25"/>
      <c r="M193" s="25"/>
      <c r="N193" s="8" t="str">
        <f t="shared" si="2"/>
        <v>Não</v>
      </c>
      <c r="O193" s="63">
        <v>250</v>
      </c>
      <c r="P193" s="63">
        <v>250</v>
      </c>
    </row>
    <row r="194" spans="1:16" s="44" customFormat="1" ht="17.25" customHeight="1" x14ac:dyDescent="0.35">
      <c r="A194" s="76"/>
      <c r="B194" s="61"/>
      <c r="C194" s="61"/>
      <c r="D194" s="49" t="s">
        <v>9798</v>
      </c>
      <c r="E194" s="53" t="s">
        <v>9799</v>
      </c>
      <c r="F194" s="8" t="s">
        <v>9689</v>
      </c>
      <c r="G194" s="8" t="s">
        <v>9721</v>
      </c>
      <c r="H194" s="8" t="s">
        <v>9789</v>
      </c>
      <c r="I194" s="62"/>
      <c r="J194" s="62">
        <v>350</v>
      </c>
      <c r="K194" s="25"/>
      <c r="L194" s="25"/>
      <c r="M194" s="25"/>
      <c r="N194" s="8" t="str">
        <f t="shared" si="2"/>
        <v>Não</v>
      </c>
      <c r="O194" s="63">
        <v>350</v>
      </c>
      <c r="P194" s="63">
        <v>350</v>
      </c>
    </row>
    <row r="195" spans="1:16" s="44" customFormat="1" ht="17.25" customHeight="1" x14ac:dyDescent="0.35">
      <c r="A195" s="76"/>
      <c r="B195" s="61"/>
      <c r="C195" s="61"/>
      <c r="D195" s="49" t="s">
        <v>9800</v>
      </c>
      <c r="E195" s="53" t="s">
        <v>9801</v>
      </c>
      <c r="F195" s="8" t="s">
        <v>9689</v>
      </c>
      <c r="G195" s="8" t="s">
        <v>9721</v>
      </c>
      <c r="H195" s="8" t="s">
        <v>9789</v>
      </c>
      <c r="I195" s="62"/>
      <c r="J195" s="62">
        <v>700</v>
      </c>
      <c r="K195" s="25"/>
      <c r="L195" s="25"/>
      <c r="M195" s="25"/>
      <c r="N195" s="8" t="str">
        <f t="shared" si="2"/>
        <v>Não</v>
      </c>
      <c r="O195" s="63">
        <v>700</v>
      </c>
      <c r="P195" s="63">
        <v>700</v>
      </c>
    </row>
    <row r="196" spans="1:16" s="44" customFormat="1" ht="17.25" customHeight="1" x14ac:dyDescent="0.35">
      <c r="A196" s="76"/>
      <c r="B196" s="61"/>
      <c r="C196" s="61"/>
      <c r="D196" s="49" t="s">
        <v>9802</v>
      </c>
      <c r="E196" s="53" t="s">
        <v>9803</v>
      </c>
      <c r="F196" s="8" t="s">
        <v>9689</v>
      </c>
      <c r="G196" s="8" t="s">
        <v>9721</v>
      </c>
      <c r="H196" s="8" t="s">
        <v>9789</v>
      </c>
      <c r="I196" s="62"/>
      <c r="J196" s="62">
        <v>1250</v>
      </c>
      <c r="K196" s="25"/>
      <c r="L196" s="25"/>
      <c r="M196" s="25"/>
      <c r="N196" s="8" t="str">
        <f t="shared" si="2"/>
        <v>Não</v>
      </c>
      <c r="O196" s="63">
        <v>1250</v>
      </c>
      <c r="P196" s="63">
        <v>1250</v>
      </c>
    </row>
    <row r="197" spans="1:16" s="44" customFormat="1" ht="17.25" customHeight="1" x14ac:dyDescent="0.35">
      <c r="A197" s="76"/>
      <c r="B197" s="61"/>
      <c r="C197" s="61"/>
      <c r="D197" s="49" t="s">
        <v>9804</v>
      </c>
      <c r="E197" s="53" t="s">
        <v>9805</v>
      </c>
      <c r="F197" s="8" t="s">
        <v>9689</v>
      </c>
      <c r="G197" s="8" t="s">
        <v>9721</v>
      </c>
      <c r="H197" s="8" t="s">
        <v>9789</v>
      </c>
      <c r="I197" s="62"/>
      <c r="J197" s="62">
        <v>2500</v>
      </c>
      <c r="K197" s="25"/>
      <c r="L197" s="25"/>
      <c r="M197" s="25"/>
      <c r="N197" s="8" t="str">
        <f t="shared" si="2"/>
        <v>Não</v>
      </c>
      <c r="O197" s="63">
        <v>2500</v>
      </c>
      <c r="P197" s="63">
        <v>2500</v>
      </c>
    </row>
    <row r="198" spans="1:16" s="44" customFormat="1" ht="17.25" customHeight="1" x14ac:dyDescent="0.35">
      <c r="A198" s="76"/>
      <c r="B198" s="61"/>
      <c r="C198" s="61"/>
      <c r="D198" s="49" t="s">
        <v>9806</v>
      </c>
      <c r="E198" s="53" t="s">
        <v>9807</v>
      </c>
      <c r="F198" s="8" t="s">
        <v>9689</v>
      </c>
      <c r="G198" s="8" t="s">
        <v>9721</v>
      </c>
      <c r="H198" s="8" t="s">
        <v>9789</v>
      </c>
      <c r="I198" s="62"/>
      <c r="J198" s="62">
        <v>5000</v>
      </c>
      <c r="K198" s="25"/>
      <c r="L198" s="25"/>
      <c r="M198" s="25"/>
      <c r="N198" s="8" t="str">
        <f t="shared" si="2"/>
        <v>Não</v>
      </c>
      <c r="O198" s="63">
        <v>5000</v>
      </c>
      <c r="P198" s="63">
        <v>5000</v>
      </c>
    </row>
    <row r="199" spans="1:16" s="44" customFormat="1" ht="17.25" customHeight="1" x14ac:dyDescent="0.35">
      <c r="A199" s="76"/>
      <c r="B199" s="61"/>
      <c r="C199" s="61"/>
      <c r="D199" s="49" t="s">
        <v>9808</v>
      </c>
      <c r="E199" s="53" t="s">
        <v>9809</v>
      </c>
      <c r="F199" s="8" t="s">
        <v>9689</v>
      </c>
      <c r="G199" s="8" t="s">
        <v>9721</v>
      </c>
      <c r="H199" s="8" t="s">
        <v>9700</v>
      </c>
      <c r="I199" s="57"/>
      <c r="J199" s="57">
        <v>0</v>
      </c>
      <c r="K199" s="25"/>
      <c r="L199" s="25"/>
      <c r="M199" s="25"/>
      <c r="N199" s="8" t="str">
        <f t="shared" ref="N199:N262" si="3">IF(F199="String",IF(I199&lt;&gt;"","Sim","Não"),IF(F199="List",IF(I199&lt;&gt;"","Sim","Não"),IF(AND(I199&gt;=O199,I199&lt;=P199,I199&lt;&gt;""),"Sim","Não")))</f>
        <v>Não</v>
      </c>
      <c r="O199" s="63">
        <v>0</v>
      </c>
      <c r="P199" s="63">
        <v>0</v>
      </c>
    </row>
    <row r="200" spans="1:16" s="44" customFormat="1" ht="17.25" customHeight="1" x14ac:dyDescent="0.35">
      <c r="A200" s="76"/>
      <c r="B200" s="61"/>
      <c r="C200" s="61"/>
      <c r="D200" s="49" t="s">
        <v>9810</v>
      </c>
      <c r="E200" s="53" t="s">
        <v>9811</v>
      </c>
      <c r="F200" s="8" t="s">
        <v>9689</v>
      </c>
      <c r="G200" s="8" t="s">
        <v>9721</v>
      </c>
      <c r="H200" s="8" t="s">
        <v>9700</v>
      </c>
      <c r="I200" s="57"/>
      <c r="J200" s="57">
        <v>4572.8065095836992</v>
      </c>
      <c r="K200" s="25"/>
      <c r="L200" s="25"/>
      <c r="M200" s="25"/>
      <c r="N200" s="8" t="str">
        <f t="shared" si="3"/>
        <v>Não</v>
      </c>
      <c r="O200" s="64">
        <v>3429.6048821877744</v>
      </c>
      <c r="P200" s="64">
        <v>5716.0081369796244</v>
      </c>
    </row>
    <row r="201" spans="1:16" s="44" customFormat="1" ht="17.25" customHeight="1" x14ac:dyDescent="0.35">
      <c r="A201" s="76"/>
      <c r="B201" s="61"/>
      <c r="C201" s="61"/>
      <c r="D201" s="49" t="s">
        <v>9812</v>
      </c>
      <c r="E201" s="53" t="s">
        <v>9813</v>
      </c>
      <c r="F201" s="8" t="s">
        <v>9689</v>
      </c>
      <c r="G201" s="8" t="s">
        <v>9721</v>
      </c>
      <c r="H201" s="8" t="s">
        <v>9700</v>
      </c>
      <c r="I201" s="57"/>
      <c r="J201" s="57">
        <v>3578.117397670841</v>
      </c>
      <c r="K201" s="25"/>
      <c r="L201" s="25"/>
      <c r="M201" s="25"/>
      <c r="N201" s="8" t="str">
        <f t="shared" si="3"/>
        <v>Não</v>
      </c>
      <c r="O201" s="64">
        <v>2683.5880482531306</v>
      </c>
      <c r="P201" s="64">
        <v>4472.6467470885509</v>
      </c>
    </row>
    <row r="202" spans="1:16" s="44" customFormat="1" ht="17.25" customHeight="1" x14ac:dyDescent="0.35">
      <c r="A202" s="76"/>
      <c r="B202" s="61"/>
      <c r="C202" s="61"/>
      <c r="D202" s="49" t="s">
        <v>9814</v>
      </c>
      <c r="E202" s="53" t="s">
        <v>9815</v>
      </c>
      <c r="F202" s="8" t="s">
        <v>9689</v>
      </c>
      <c r="G202" s="8" t="s">
        <v>9721</v>
      </c>
      <c r="H202" s="8" t="s">
        <v>9700</v>
      </c>
      <c r="I202" s="57"/>
      <c r="J202" s="57">
        <v>3140.2033317437476</v>
      </c>
      <c r="K202" s="25"/>
      <c r="L202" s="25"/>
      <c r="M202" s="25"/>
      <c r="N202" s="8" t="str">
        <f t="shared" si="3"/>
        <v>Não</v>
      </c>
      <c r="O202" s="64">
        <v>2355.1524988078108</v>
      </c>
      <c r="P202" s="64">
        <v>3925.2541646796844</v>
      </c>
    </row>
    <row r="203" spans="1:16" s="44" customFormat="1" ht="17.25" customHeight="1" x14ac:dyDescent="0.35">
      <c r="A203" s="76"/>
      <c r="B203" s="61"/>
      <c r="C203" s="61"/>
      <c r="D203" s="49" t="s">
        <v>9816</v>
      </c>
      <c r="E203" s="53" t="s">
        <v>9817</v>
      </c>
      <c r="F203" s="8" t="s">
        <v>9689</v>
      </c>
      <c r="G203" s="8" t="s">
        <v>9721</v>
      </c>
      <c r="H203" s="8" t="s">
        <v>9700</v>
      </c>
      <c r="I203" s="57"/>
      <c r="J203" s="57">
        <v>2384.1580606429065</v>
      </c>
      <c r="K203" s="25"/>
      <c r="L203" s="25"/>
      <c r="M203" s="25"/>
      <c r="N203" s="8" t="str">
        <f t="shared" si="3"/>
        <v>Não</v>
      </c>
      <c r="O203" s="64">
        <v>1788.1185454821798</v>
      </c>
      <c r="P203" s="64">
        <v>2980.1975758036333</v>
      </c>
    </row>
    <row r="204" spans="1:16" s="44" customFormat="1" ht="17.25" customHeight="1" x14ac:dyDescent="0.35">
      <c r="A204" s="76"/>
      <c r="B204" s="61"/>
      <c r="C204" s="61"/>
      <c r="D204" s="49" t="s">
        <v>9818</v>
      </c>
      <c r="E204" s="53" t="s">
        <v>9819</v>
      </c>
      <c r="F204" s="8" t="s">
        <v>9689</v>
      </c>
      <c r="G204" s="8" t="s">
        <v>9721</v>
      </c>
      <c r="H204" s="8" t="s">
        <v>9700</v>
      </c>
      <c r="I204" s="57"/>
      <c r="J204" s="57">
        <v>2051.2096531725124</v>
      </c>
      <c r="K204" s="25"/>
      <c r="L204" s="25"/>
      <c r="M204" s="25"/>
      <c r="N204" s="8" t="str">
        <f t="shared" si="3"/>
        <v>Não</v>
      </c>
      <c r="O204" s="64">
        <v>1538.4072398793842</v>
      </c>
      <c r="P204" s="64">
        <v>2564.0120664656406</v>
      </c>
    </row>
    <row r="205" spans="1:16" s="44" customFormat="1" ht="17.25" customHeight="1" x14ac:dyDescent="0.35">
      <c r="A205" s="76"/>
      <c r="B205" s="61"/>
      <c r="C205" s="61"/>
      <c r="D205" s="49" t="s">
        <v>9820</v>
      </c>
      <c r="E205" s="53" t="s">
        <v>9821</v>
      </c>
      <c r="F205" s="8" t="s">
        <v>9689</v>
      </c>
      <c r="G205" s="8" t="s">
        <v>9721</v>
      </c>
      <c r="H205" s="8" t="s">
        <v>9700</v>
      </c>
      <c r="I205" s="57"/>
      <c r="J205" s="57">
        <v>1637.8810466364127</v>
      </c>
      <c r="K205" s="25"/>
      <c r="L205" s="25"/>
      <c r="M205" s="25"/>
      <c r="N205" s="8" t="str">
        <f t="shared" si="3"/>
        <v>Não</v>
      </c>
      <c r="O205" s="64">
        <v>1228.4107849773095</v>
      </c>
      <c r="P205" s="64">
        <v>2047.351308295516</v>
      </c>
    </row>
    <row r="206" spans="1:16" s="44" customFormat="1" ht="17.25" customHeight="1" x14ac:dyDescent="0.35">
      <c r="A206" s="76"/>
      <c r="B206" s="61"/>
      <c r="C206" s="61"/>
      <c r="D206" s="49" t="s">
        <v>9822</v>
      </c>
      <c r="E206" s="53" t="s">
        <v>9823</v>
      </c>
      <c r="F206" s="8" t="s">
        <v>9689</v>
      </c>
      <c r="G206" s="8" t="s">
        <v>9721</v>
      </c>
      <c r="H206" s="8" t="s">
        <v>9700</v>
      </c>
      <c r="I206" s="57"/>
      <c r="J206" s="57">
        <v>1575.9559653452941</v>
      </c>
      <c r="K206" s="25"/>
      <c r="L206" s="25"/>
      <c r="M206" s="25"/>
      <c r="N206" s="8" t="str">
        <f t="shared" si="3"/>
        <v>Não</v>
      </c>
      <c r="O206" s="64">
        <v>1181.9669740089705</v>
      </c>
      <c r="P206" s="64">
        <v>1969.9449566816177</v>
      </c>
    </row>
    <row r="207" spans="1:16" s="44" customFormat="1" ht="17.25" customHeight="1" x14ac:dyDescent="0.35">
      <c r="A207" s="76"/>
      <c r="B207" s="61"/>
      <c r="C207" s="61"/>
      <c r="D207" s="49" t="s">
        <v>9824</v>
      </c>
      <c r="E207" s="53" t="s">
        <v>9825</v>
      </c>
      <c r="F207" s="8" t="s">
        <v>9689</v>
      </c>
      <c r="G207" s="8" t="s">
        <v>9721</v>
      </c>
      <c r="H207" s="8" t="s">
        <v>9700</v>
      </c>
      <c r="I207" s="57"/>
      <c r="J207" s="57">
        <v>1218.0200710014474</v>
      </c>
      <c r="K207" s="25"/>
      <c r="L207" s="25"/>
      <c r="M207" s="25"/>
      <c r="N207" s="8" t="str">
        <f t="shared" si="3"/>
        <v>Não</v>
      </c>
      <c r="O207" s="64">
        <v>913.51505325108553</v>
      </c>
      <c r="P207" s="64">
        <v>1522.5250887518091</v>
      </c>
    </row>
    <row r="208" spans="1:16" s="44" customFormat="1" ht="17.25" customHeight="1" x14ac:dyDescent="0.35">
      <c r="A208" s="76"/>
      <c r="B208" s="61"/>
      <c r="C208" s="61"/>
      <c r="D208" s="49" t="s">
        <v>9826</v>
      </c>
      <c r="E208" s="53" t="s">
        <v>9827</v>
      </c>
      <c r="F208" s="8" t="s">
        <v>9689</v>
      </c>
      <c r="G208" s="8" t="s">
        <v>9721</v>
      </c>
      <c r="H208" s="8" t="s">
        <v>9700</v>
      </c>
      <c r="I208" s="57"/>
      <c r="J208" s="57">
        <v>742.96386883270225</v>
      </c>
      <c r="K208" s="25"/>
      <c r="L208" s="25"/>
      <c r="M208" s="25"/>
      <c r="N208" s="8" t="str">
        <f t="shared" si="3"/>
        <v>Não</v>
      </c>
      <c r="O208" s="64">
        <v>557.22290162452668</v>
      </c>
      <c r="P208" s="64">
        <v>928.70483604087781</v>
      </c>
    </row>
    <row r="209" spans="1:16" s="44" customFormat="1" ht="17.25" customHeight="1" x14ac:dyDescent="0.35">
      <c r="A209" s="76"/>
      <c r="B209" s="61"/>
      <c r="C209" s="61"/>
      <c r="D209" s="49" t="s">
        <v>9828</v>
      </c>
      <c r="E209" s="53" t="s">
        <v>9829</v>
      </c>
      <c r="F209" s="8" t="s">
        <v>9689</v>
      </c>
      <c r="G209" s="8" t="s">
        <v>9721</v>
      </c>
      <c r="H209" s="8" t="s">
        <v>9700</v>
      </c>
      <c r="I209" s="57"/>
      <c r="J209" s="57">
        <v>0</v>
      </c>
      <c r="K209" s="25"/>
      <c r="L209" s="25"/>
      <c r="M209" s="25"/>
      <c r="N209" s="8" t="str">
        <f t="shared" si="3"/>
        <v>Não</v>
      </c>
      <c r="O209" s="64">
        <v>0</v>
      </c>
      <c r="P209" s="64">
        <v>0</v>
      </c>
    </row>
    <row r="210" spans="1:16" s="44" customFormat="1" ht="17.25" customHeight="1" x14ac:dyDescent="0.35">
      <c r="A210" s="76"/>
      <c r="B210" s="61"/>
      <c r="C210" s="61"/>
      <c r="D210" s="49" t="s">
        <v>9830</v>
      </c>
      <c r="E210" s="53" t="s">
        <v>9831</v>
      </c>
      <c r="F210" s="8" t="s">
        <v>9689</v>
      </c>
      <c r="G210" s="8" t="s">
        <v>9721</v>
      </c>
      <c r="H210" s="8" t="s">
        <v>9700</v>
      </c>
      <c r="I210" s="57"/>
      <c r="J210" s="57">
        <v>4603</v>
      </c>
      <c r="K210" s="25"/>
      <c r="L210" s="25"/>
      <c r="M210" s="25"/>
      <c r="N210" s="8" t="str">
        <f t="shared" si="3"/>
        <v>Não</v>
      </c>
      <c r="O210" s="64">
        <v>3452.25</v>
      </c>
      <c r="P210" s="64">
        <v>5753.75</v>
      </c>
    </row>
    <row r="211" spans="1:16" s="44" customFormat="1" ht="17.25" customHeight="1" x14ac:dyDescent="0.35">
      <c r="A211" s="76"/>
      <c r="B211" s="61"/>
      <c r="C211" s="61"/>
      <c r="D211" s="49" t="s">
        <v>9832</v>
      </c>
      <c r="E211" s="53" t="s">
        <v>9833</v>
      </c>
      <c r="F211" s="8" t="s">
        <v>9689</v>
      </c>
      <c r="G211" s="8" t="s">
        <v>9721</v>
      </c>
      <c r="H211" s="8" t="s">
        <v>9700</v>
      </c>
      <c r="I211" s="57"/>
      <c r="J211" s="57">
        <v>3609</v>
      </c>
      <c r="K211" s="25"/>
      <c r="L211" s="25"/>
      <c r="M211" s="25"/>
      <c r="N211" s="8" t="str">
        <f t="shared" si="3"/>
        <v>Não</v>
      </c>
      <c r="O211" s="64">
        <v>2706.75</v>
      </c>
      <c r="P211" s="64">
        <v>4511.25</v>
      </c>
    </row>
    <row r="212" spans="1:16" s="44" customFormat="1" ht="17.25" customHeight="1" x14ac:dyDescent="0.35">
      <c r="A212" s="76"/>
      <c r="B212" s="61"/>
      <c r="C212" s="61"/>
      <c r="D212" s="49" t="s">
        <v>9834</v>
      </c>
      <c r="E212" s="53" t="s">
        <v>9835</v>
      </c>
      <c r="F212" s="8" t="s">
        <v>9689</v>
      </c>
      <c r="G212" s="8" t="s">
        <v>9721</v>
      </c>
      <c r="H212" s="8" t="s">
        <v>9700</v>
      </c>
      <c r="I212" s="57"/>
      <c r="J212" s="57">
        <v>2305</v>
      </c>
      <c r="K212" s="25"/>
      <c r="L212" s="25"/>
      <c r="M212" s="25"/>
      <c r="N212" s="8" t="str">
        <f t="shared" si="3"/>
        <v>Não</v>
      </c>
      <c r="O212" s="64">
        <v>1728.75</v>
      </c>
      <c r="P212" s="64">
        <v>2881.25</v>
      </c>
    </row>
    <row r="213" spans="1:16" s="44" customFormat="1" ht="17.25" customHeight="1" x14ac:dyDescent="0.35">
      <c r="A213" s="76"/>
      <c r="B213" s="61"/>
      <c r="C213" s="61"/>
      <c r="D213" s="49" t="s">
        <v>9836</v>
      </c>
      <c r="E213" s="53" t="s">
        <v>9837</v>
      </c>
      <c r="F213" s="8" t="s">
        <v>9689</v>
      </c>
      <c r="G213" s="8" t="s">
        <v>9721</v>
      </c>
      <c r="H213" s="8" t="s">
        <v>9700</v>
      </c>
      <c r="I213" s="57"/>
      <c r="J213" s="57">
        <v>1701</v>
      </c>
      <c r="K213" s="25"/>
      <c r="L213" s="25"/>
      <c r="M213" s="25"/>
      <c r="N213" s="8" t="str">
        <f t="shared" si="3"/>
        <v>Não</v>
      </c>
      <c r="O213" s="64">
        <v>1275.75</v>
      </c>
      <c r="P213" s="64">
        <v>2126.25</v>
      </c>
    </row>
    <row r="214" spans="1:16" s="44" customFormat="1" ht="17.25" customHeight="1" x14ac:dyDescent="0.35">
      <c r="A214" s="76"/>
      <c r="B214" s="61"/>
      <c r="C214" s="61"/>
      <c r="D214" s="49" t="s">
        <v>9838</v>
      </c>
      <c r="E214" s="53" t="s">
        <v>9839</v>
      </c>
      <c r="F214" s="8" t="s">
        <v>9689</v>
      </c>
      <c r="G214" s="8" t="s">
        <v>9721</v>
      </c>
      <c r="H214" s="8" t="s">
        <v>9700</v>
      </c>
      <c r="I214" s="57"/>
      <c r="J214" s="57">
        <v>1483</v>
      </c>
      <c r="K214" s="25"/>
      <c r="L214" s="25"/>
      <c r="M214" s="25"/>
      <c r="N214" s="8" t="str">
        <f t="shared" si="3"/>
        <v>Não</v>
      </c>
      <c r="O214" s="64">
        <v>1112.25</v>
      </c>
      <c r="P214" s="64">
        <v>1853.75</v>
      </c>
    </row>
    <row r="215" spans="1:16" s="44" customFormat="1" ht="17.25" customHeight="1" x14ac:dyDescent="0.35">
      <c r="A215" s="76"/>
      <c r="B215" s="61"/>
      <c r="C215" s="61"/>
      <c r="D215" s="49" t="s">
        <v>9840</v>
      </c>
      <c r="E215" s="53" t="s">
        <v>9841</v>
      </c>
      <c r="F215" s="8" t="s">
        <v>9689</v>
      </c>
      <c r="G215" s="8" t="s">
        <v>9721</v>
      </c>
      <c r="H215" s="8" t="s">
        <v>9700</v>
      </c>
      <c r="I215" s="57"/>
      <c r="J215" s="57">
        <v>1174</v>
      </c>
      <c r="K215" s="25"/>
      <c r="L215" s="25"/>
      <c r="M215" s="25"/>
      <c r="N215" s="8" t="str">
        <f t="shared" si="3"/>
        <v>Não</v>
      </c>
      <c r="O215" s="64">
        <v>880.5</v>
      </c>
      <c r="P215" s="64">
        <v>1467.5</v>
      </c>
    </row>
    <row r="216" spans="1:16" s="44" customFormat="1" ht="17.25" customHeight="1" x14ac:dyDescent="0.35">
      <c r="A216" s="76"/>
      <c r="B216" s="61"/>
      <c r="C216" s="61"/>
      <c r="D216" s="49" t="s">
        <v>9842</v>
      </c>
      <c r="E216" s="53" t="s">
        <v>9843</v>
      </c>
      <c r="F216" s="8" t="s">
        <v>9689</v>
      </c>
      <c r="G216" s="8" t="s">
        <v>9721</v>
      </c>
      <c r="H216" s="8" t="s">
        <v>9700</v>
      </c>
      <c r="I216" s="57"/>
      <c r="J216" s="57">
        <v>1071</v>
      </c>
      <c r="K216" s="25"/>
      <c r="L216" s="25"/>
      <c r="M216" s="25"/>
      <c r="N216" s="8" t="str">
        <f t="shared" si="3"/>
        <v>Não</v>
      </c>
      <c r="O216" s="64">
        <v>803.25</v>
      </c>
      <c r="P216" s="64">
        <v>1338.75</v>
      </c>
    </row>
    <row r="217" spans="1:16" s="44" customFormat="1" ht="17.25" customHeight="1" x14ac:dyDescent="0.35">
      <c r="A217" s="76"/>
      <c r="B217" s="61"/>
      <c r="C217" s="61"/>
      <c r="D217" s="49" t="s">
        <v>9844</v>
      </c>
      <c r="E217" s="53" t="s">
        <v>9845</v>
      </c>
      <c r="F217" s="8" t="s">
        <v>9689</v>
      </c>
      <c r="G217" s="8" t="s">
        <v>9721</v>
      </c>
      <c r="H217" s="8" t="s">
        <v>9700</v>
      </c>
      <c r="I217" s="57"/>
      <c r="J217" s="57">
        <v>789</v>
      </c>
      <c r="K217" s="25"/>
      <c r="L217" s="25"/>
      <c r="M217" s="25"/>
      <c r="N217" s="8" t="str">
        <f t="shared" si="3"/>
        <v>Não</v>
      </c>
      <c r="O217" s="64">
        <v>591.75</v>
      </c>
      <c r="P217" s="64">
        <v>986.25</v>
      </c>
    </row>
    <row r="218" spans="1:16" s="44" customFormat="1" ht="17.25" customHeight="1" x14ac:dyDescent="0.35">
      <c r="A218" s="76"/>
      <c r="B218" s="61"/>
      <c r="C218" s="61"/>
      <c r="D218" s="49" t="s">
        <v>9846</v>
      </c>
      <c r="E218" s="53" t="s">
        <v>9847</v>
      </c>
      <c r="F218" s="8" t="s">
        <v>9689</v>
      </c>
      <c r="G218" s="8" t="s">
        <v>9721</v>
      </c>
      <c r="H218" s="8" t="s">
        <v>9700</v>
      </c>
      <c r="I218" s="57"/>
      <c r="J218" s="57">
        <v>161</v>
      </c>
      <c r="K218" s="25"/>
      <c r="L218" s="25"/>
      <c r="M218" s="25"/>
      <c r="N218" s="8" t="str">
        <f t="shared" si="3"/>
        <v>Não</v>
      </c>
      <c r="O218" s="64">
        <v>120.75</v>
      </c>
      <c r="P218" s="64">
        <v>201.25</v>
      </c>
    </row>
    <row r="219" spans="1:16" s="44" customFormat="1" ht="17.25" customHeight="1" x14ac:dyDescent="0.35">
      <c r="A219" s="76"/>
      <c r="B219" s="61"/>
      <c r="C219" s="61"/>
      <c r="D219" s="49" t="s">
        <v>9848</v>
      </c>
      <c r="E219" s="53" t="s">
        <v>9849</v>
      </c>
      <c r="F219" s="8" t="s">
        <v>9689</v>
      </c>
      <c r="G219" s="8" t="s">
        <v>9721</v>
      </c>
      <c r="H219" s="8" t="s">
        <v>9700</v>
      </c>
      <c r="I219" s="57"/>
      <c r="J219" s="57">
        <v>0</v>
      </c>
      <c r="K219" s="25"/>
      <c r="L219" s="25"/>
      <c r="M219" s="25"/>
      <c r="N219" s="8" t="str">
        <f t="shared" si="3"/>
        <v>Não</v>
      </c>
      <c r="O219" s="64">
        <v>0</v>
      </c>
      <c r="P219" s="64">
        <v>0</v>
      </c>
    </row>
    <row r="220" spans="1:16" s="44" customFormat="1" ht="17.25" customHeight="1" x14ac:dyDescent="0.35">
      <c r="A220" s="76"/>
      <c r="B220" s="61"/>
      <c r="C220" s="61"/>
      <c r="D220" s="49" t="s">
        <v>9850</v>
      </c>
      <c r="E220" s="53" t="s">
        <v>9851</v>
      </c>
      <c r="F220" s="8" t="s">
        <v>9689</v>
      </c>
      <c r="G220" s="8" t="s">
        <v>9721</v>
      </c>
      <c r="H220" s="8" t="s">
        <v>9700</v>
      </c>
      <c r="I220" s="57"/>
      <c r="J220" s="57">
        <v>5968</v>
      </c>
      <c r="K220" s="25"/>
      <c r="L220" s="25"/>
      <c r="M220" s="25"/>
      <c r="N220" s="8" t="str">
        <f t="shared" si="3"/>
        <v>Não</v>
      </c>
      <c r="O220" s="64">
        <v>4476</v>
      </c>
      <c r="P220" s="64">
        <v>7460</v>
      </c>
    </row>
    <row r="221" spans="1:16" s="44" customFormat="1" ht="17.25" customHeight="1" x14ac:dyDescent="0.35">
      <c r="A221" s="76"/>
      <c r="B221" s="61"/>
      <c r="C221" s="61"/>
      <c r="D221" s="49" t="s">
        <v>9852</v>
      </c>
      <c r="E221" s="53" t="s">
        <v>9853</v>
      </c>
      <c r="F221" s="8" t="s">
        <v>9689</v>
      </c>
      <c r="G221" s="8" t="s">
        <v>9721</v>
      </c>
      <c r="H221" s="8" t="s">
        <v>9700</v>
      </c>
      <c r="I221" s="57"/>
      <c r="J221" s="57">
        <v>4894</v>
      </c>
      <c r="K221" s="25"/>
      <c r="L221" s="25"/>
      <c r="M221" s="25"/>
      <c r="N221" s="8" t="str">
        <f t="shared" si="3"/>
        <v>Não</v>
      </c>
      <c r="O221" s="64">
        <v>3670.5</v>
      </c>
      <c r="P221" s="64">
        <v>6117.5</v>
      </c>
    </row>
    <row r="222" spans="1:16" s="44" customFormat="1" ht="17.25" customHeight="1" x14ac:dyDescent="0.35">
      <c r="A222" s="76"/>
      <c r="B222" s="61"/>
      <c r="C222" s="61"/>
      <c r="D222" s="49" t="s">
        <v>9854</v>
      </c>
      <c r="E222" s="53" t="s">
        <v>9855</v>
      </c>
      <c r="F222" s="8" t="s">
        <v>9689</v>
      </c>
      <c r="G222" s="8" t="s">
        <v>9721</v>
      </c>
      <c r="H222" s="8" t="s">
        <v>9700</v>
      </c>
      <c r="I222" s="57"/>
      <c r="J222" s="57">
        <v>3365</v>
      </c>
      <c r="K222" s="25"/>
      <c r="L222" s="25"/>
      <c r="M222" s="25"/>
      <c r="N222" s="8" t="str">
        <f t="shared" si="3"/>
        <v>Não</v>
      </c>
      <c r="O222" s="64">
        <v>2523.75</v>
      </c>
      <c r="P222" s="64">
        <v>4206.25</v>
      </c>
    </row>
    <row r="223" spans="1:16" s="44" customFormat="1" ht="17.25" customHeight="1" x14ac:dyDescent="0.35">
      <c r="A223" s="76"/>
      <c r="B223" s="61"/>
      <c r="C223" s="61"/>
      <c r="D223" s="49" t="s">
        <v>9856</v>
      </c>
      <c r="E223" s="53" t="s">
        <v>9857</v>
      </c>
      <c r="F223" s="8" t="s">
        <v>9689</v>
      </c>
      <c r="G223" s="8" t="s">
        <v>9721</v>
      </c>
      <c r="H223" s="8" t="s">
        <v>9700</v>
      </c>
      <c r="I223" s="57"/>
      <c r="J223" s="57">
        <v>2848</v>
      </c>
      <c r="K223" s="25"/>
      <c r="L223" s="25"/>
      <c r="M223" s="25"/>
      <c r="N223" s="8" t="str">
        <f t="shared" si="3"/>
        <v>Não</v>
      </c>
      <c r="O223" s="64">
        <v>2136</v>
      </c>
      <c r="P223" s="64">
        <v>3560</v>
      </c>
    </row>
    <row r="224" spans="1:16" s="44" customFormat="1" ht="17.25" customHeight="1" x14ac:dyDescent="0.35">
      <c r="A224" s="76"/>
      <c r="B224" s="61"/>
      <c r="C224" s="61"/>
      <c r="D224" s="49" t="s">
        <v>9858</v>
      </c>
      <c r="E224" s="53" t="s">
        <v>9859</v>
      </c>
      <c r="F224" s="8" t="s">
        <v>9689</v>
      </c>
      <c r="G224" s="8" t="s">
        <v>9721</v>
      </c>
      <c r="H224" s="8" t="s">
        <v>9700</v>
      </c>
      <c r="I224" s="57"/>
      <c r="J224" s="57">
        <v>2651</v>
      </c>
      <c r="K224" s="25"/>
      <c r="L224" s="25"/>
      <c r="M224" s="25"/>
      <c r="N224" s="8" t="str">
        <f t="shared" si="3"/>
        <v>Não</v>
      </c>
      <c r="O224" s="64">
        <v>1988.25</v>
      </c>
      <c r="P224" s="64">
        <v>3313.75</v>
      </c>
    </row>
    <row r="225" spans="1:16" s="44" customFormat="1" ht="17.25" customHeight="1" x14ac:dyDescent="0.35">
      <c r="A225" s="76"/>
      <c r="B225" s="61"/>
      <c r="C225" s="61"/>
      <c r="D225" s="49" t="s">
        <v>9860</v>
      </c>
      <c r="E225" s="53" t="s">
        <v>9861</v>
      </c>
      <c r="F225" s="8" t="s">
        <v>9689</v>
      </c>
      <c r="G225" s="8" t="s">
        <v>9721</v>
      </c>
      <c r="H225" s="8" t="s">
        <v>9700</v>
      </c>
      <c r="I225" s="57"/>
      <c r="J225" s="57">
        <v>1802</v>
      </c>
      <c r="K225" s="25"/>
      <c r="L225" s="25"/>
      <c r="M225" s="25"/>
      <c r="N225" s="8" t="str">
        <f t="shared" si="3"/>
        <v>Não</v>
      </c>
      <c r="O225" s="64">
        <v>1351.5</v>
      </c>
      <c r="P225" s="64">
        <v>2252.5</v>
      </c>
    </row>
    <row r="226" spans="1:16" s="44" customFormat="1" ht="17.25" customHeight="1" x14ac:dyDescent="0.35">
      <c r="A226" s="76"/>
      <c r="B226" s="61"/>
      <c r="C226" s="61"/>
      <c r="D226" s="49" t="s">
        <v>9862</v>
      </c>
      <c r="E226" s="53" t="s">
        <v>9863</v>
      </c>
      <c r="F226" s="8" t="s">
        <v>9689</v>
      </c>
      <c r="G226" s="8" t="s">
        <v>9721</v>
      </c>
      <c r="H226" s="8" t="s">
        <v>9700</v>
      </c>
      <c r="I226" s="57"/>
      <c r="J226" s="57">
        <v>1668</v>
      </c>
      <c r="K226" s="25"/>
      <c r="L226" s="25"/>
      <c r="M226" s="25"/>
      <c r="N226" s="8" t="str">
        <f t="shared" si="3"/>
        <v>Não</v>
      </c>
      <c r="O226" s="64">
        <v>1251</v>
      </c>
      <c r="P226" s="64">
        <v>2085</v>
      </c>
    </row>
    <row r="227" spans="1:16" s="44" customFormat="1" ht="17.25" customHeight="1" x14ac:dyDescent="0.35">
      <c r="A227" s="76"/>
      <c r="B227" s="61"/>
      <c r="C227" s="61"/>
      <c r="D227" s="49" t="s">
        <v>9864</v>
      </c>
      <c r="E227" s="53" t="s">
        <v>9865</v>
      </c>
      <c r="F227" s="8" t="s">
        <v>9689</v>
      </c>
      <c r="G227" s="8" t="s">
        <v>9721</v>
      </c>
      <c r="H227" s="8" t="s">
        <v>9700</v>
      </c>
      <c r="I227" s="57"/>
      <c r="J227" s="57">
        <v>1600</v>
      </c>
      <c r="K227" s="25"/>
      <c r="L227" s="25"/>
      <c r="M227" s="25"/>
      <c r="N227" s="8" t="str">
        <f t="shared" si="3"/>
        <v>Não</v>
      </c>
      <c r="O227" s="64">
        <v>1200</v>
      </c>
      <c r="P227" s="64">
        <v>2000</v>
      </c>
    </row>
    <row r="228" spans="1:16" s="44" customFormat="1" ht="17.25" customHeight="1" x14ac:dyDescent="0.35">
      <c r="A228" s="76"/>
      <c r="B228" s="61"/>
      <c r="C228" s="61"/>
      <c r="D228" s="49" t="s">
        <v>9866</v>
      </c>
      <c r="E228" s="53" t="s">
        <v>9867</v>
      </c>
      <c r="F228" s="8" t="s">
        <v>9689</v>
      </c>
      <c r="G228" s="8" t="s">
        <v>9721</v>
      </c>
      <c r="H228" s="8" t="s">
        <v>9700</v>
      </c>
      <c r="I228" s="57"/>
      <c r="J228" s="57">
        <v>144</v>
      </c>
      <c r="K228" s="25"/>
      <c r="L228" s="25"/>
      <c r="M228" s="25"/>
      <c r="N228" s="8" t="str">
        <f t="shared" si="3"/>
        <v>Não</v>
      </c>
      <c r="O228" s="64">
        <v>108</v>
      </c>
      <c r="P228" s="64">
        <v>180</v>
      </c>
    </row>
    <row r="229" spans="1:16" s="44" customFormat="1" ht="17.25" customHeight="1" x14ac:dyDescent="0.35">
      <c r="A229" s="76"/>
      <c r="B229" s="61"/>
      <c r="C229" s="61"/>
      <c r="D229" s="49" t="s">
        <v>9868</v>
      </c>
      <c r="E229" s="53" t="s">
        <v>9869</v>
      </c>
      <c r="F229" s="8" t="s">
        <v>9689</v>
      </c>
      <c r="G229" s="8" t="s">
        <v>9721</v>
      </c>
      <c r="H229" s="8" t="s">
        <v>9700</v>
      </c>
      <c r="I229" s="57"/>
      <c r="J229" s="57">
        <v>0</v>
      </c>
      <c r="K229" s="25"/>
      <c r="L229" s="25"/>
      <c r="M229" s="25"/>
      <c r="N229" s="8" t="str">
        <f t="shared" si="3"/>
        <v>Não</v>
      </c>
      <c r="O229" s="64">
        <v>0</v>
      </c>
      <c r="P229" s="64">
        <v>0</v>
      </c>
    </row>
    <row r="230" spans="1:16" s="44" customFormat="1" ht="17.25" customHeight="1" x14ac:dyDescent="0.35">
      <c r="A230" s="76"/>
      <c r="B230" s="61"/>
      <c r="C230" s="61"/>
      <c r="D230" s="49" t="s">
        <v>9870</v>
      </c>
      <c r="E230" s="53" t="s">
        <v>9871</v>
      </c>
      <c r="F230" s="8" t="s">
        <v>9689</v>
      </c>
      <c r="G230" s="8" t="s">
        <v>9721</v>
      </c>
      <c r="H230" s="8" t="s">
        <v>9700</v>
      </c>
      <c r="I230" s="57"/>
      <c r="J230" s="57">
        <v>12934</v>
      </c>
      <c r="K230" s="25"/>
      <c r="L230" s="25"/>
      <c r="M230" s="25"/>
      <c r="N230" s="8" t="str">
        <f t="shared" si="3"/>
        <v>Não</v>
      </c>
      <c r="O230" s="64">
        <v>9700.5</v>
      </c>
      <c r="P230" s="64">
        <v>16167.5</v>
      </c>
    </row>
    <row r="231" spans="1:16" s="44" customFormat="1" ht="17.25" customHeight="1" x14ac:dyDescent="0.35">
      <c r="A231" s="76"/>
      <c r="B231" s="61"/>
      <c r="C231" s="61"/>
      <c r="D231" s="49" t="s">
        <v>9872</v>
      </c>
      <c r="E231" s="53" t="s">
        <v>9873</v>
      </c>
      <c r="F231" s="8" t="s">
        <v>9689</v>
      </c>
      <c r="G231" s="8" t="s">
        <v>9721</v>
      </c>
      <c r="H231" s="8" t="s">
        <v>9700</v>
      </c>
      <c r="I231" s="57"/>
      <c r="J231" s="57">
        <v>7226</v>
      </c>
      <c r="K231" s="25"/>
      <c r="L231" s="25"/>
      <c r="M231" s="25"/>
      <c r="N231" s="8" t="str">
        <f t="shared" si="3"/>
        <v>Não</v>
      </c>
      <c r="O231" s="64">
        <v>5419.5</v>
      </c>
      <c r="P231" s="64">
        <v>9032.5</v>
      </c>
    </row>
    <row r="232" spans="1:16" s="44" customFormat="1" ht="17.25" customHeight="1" x14ac:dyDescent="0.35">
      <c r="A232" s="76"/>
      <c r="B232" s="61"/>
      <c r="C232" s="61"/>
      <c r="D232" s="49" t="s">
        <v>9874</v>
      </c>
      <c r="E232" s="53" t="s">
        <v>9875</v>
      </c>
      <c r="F232" s="8" t="s">
        <v>9689</v>
      </c>
      <c r="G232" s="8" t="s">
        <v>9721</v>
      </c>
      <c r="H232" s="8" t="s">
        <v>9700</v>
      </c>
      <c r="I232" s="57"/>
      <c r="J232" s="57">
        <v>5724</v>
      </c>
      <c r="K232" s="25"/>
      <c r="L232" s="25"/>
      <c r="M232" s="25"/>
      <c r="N232" s="8" t="str">
        <f t="shared" si="3"/>
        <v>Não</v>
      </c>
      <c r="O232" s="64">
        <v>4293</v>
      </c>
      <c r="P232" s="64">
        <v>7155</v>
      </c>
    </row>
    <row r="233" spans="1:16" s="44" customFormat="1" ht="17.25" customHeight="1" x14ac:dyDescent="0.35">
      <c r="A233" s="76"/>
      <c r="B233" s="61"/>
      <c r="C233" s="61"/>
      <c r="D233" s="49" t="s">
        <v>9876</v>
      </c>
      <c r="E233" s="53" t="s">
        <v>9877</v>
      </c>
      <c r="F233" s="8" t="s">
        <v>9689</v>
      </c>
      <c r="G233" s="8" t="s">
        <v>9721</v>
      </c>
      <c r="H233" s="8" t="s">
        <v>9700</v>
      </c>
      <c r="I233" s="57"/>
      <c r="J233" s="57">
        <v>5037</v>
      </c>
      <c r="K233" s="25"/>
      <c r="L233" s="25"/>
      <c r="M233" s="25"/>
      <c r="N233" s="8" t="str">
        <f t="shared" si="3"/>
        <v>Não</v>
      </c>
      <c r="O233" s="64">
        <v>3777.75</v>
      </c>
      <c r="P233" s="64">
        <v>6296.25</v>
      </c>
    </row>
    <row r="234" spans="1:16" s="44" customFormat="1" ht="17.25" customHeight="1" x14ac:dyDescent="0.35">
      <c r="A234" s="76"/>
      <c r="B234" s="61"/>
      <c r="C234" s="61"/>
      <c r="D234" s="49" t="s">
        <v>9878</v>
      </c>
      <c r="E234" s="53" t="s">
        <v>9879</v>
      </c>
      <c r="F234" s="8" t="s">
        <v>9689</v>
      </c>
      <c r="G234" s="8" t="s">
        <v>9721</v>
      </c>
      <c r="H234" s="8" t="s">
        <v>9700</v>
      </c>
      <c r="I234" s="57"/>
      <c r="J234" s="57">
        <v>4674</v>
      </c>
      <c r="K234" s="25"/>
      <c r="L234" s="25"/>
      <c r="M234" s="25"/>
      <c r="N234" s="8" t="str">
        <f t="shared" si="3"/>
        <v>Não</v>
      </c>
      <c r="O234" s="64">
        <v>3505.5</v>
      </c>
      <c r="P234" s="64">
        <v>5842.5</v>
      </c>
    </row>
    <row r="235" spans="1:16" s="44" customFormat="1" ht="17.25" customHeight="1" x14ac:dyDescent="0.35">
      <c r="A235" s="76"/>
      <c r="B235" s="61"/>
      <c r="C235" s="61"/>
      <c r="D235" s="49" t="s">
        <v>9880</v>
      </c>
      <c r="E235" s="53" t="s">
        <v>9881</v>
      </c>
      <c r="F235" s="8" t="s">
        <v>9689</v>
      </c>
      <c r="G235" s="8" t="s">
        <v>9721</v>
      </c>
      <c r="H235" s="8" t="s">
        <v>9700</v>
      </c>
      <c r="I235" s="57"/>
      <c r="J235" s="57">
        <v>3947</v>
      </c>
      <c r="K235" s="25"/>
      <c r="L235" s="25"/>
      <c r="M235" s="25"/>
      <c r="N235" s="8" t="str">
        <f t="shared" si="3"/>
        <v>Não</v>
      </c>
      <c r="O235" s="64">
        <v>2960.25</v>
      </c>
      <c r="P235" s="64">
        <v>4933.75</v>
      </c>
    </row>
    <row r="236" spans="1:16" s="44" customFormat="1" ht="17.25" customHeight="1" x14ac:dyDescent="0.35">
      <c r="A236" s="76"/>
      <c r="B236" s="61"/>
      <c r="C236" s="61"/>
      <c r="D236" s="49" t="s">
        <v>9882</v>
      </c>
      <c r="E236" s="53" t="s">
        <v>9883</v>
      </c>
      <c r="F236" s="8" t="s">
        <v>9689</v>
      </c>
      <c r="G236" s="8" t="s">
        <v>9721</v>
      </c>
      <c r="H236" s="8" t="s">
        <v>9700</v>
      </c>
      <c r="I236" s="57"/>
      <c r="J236" s="57">
        <v>4031</v>
      </c>
      <c r="K236" s="25"/>
      <c r="L236" s="25"/>
      <c r="M236" s="25"/>
      <c r="N236" s="8" t="str">
        <f t="shared" si="3"/>
        <v>Não</v>
      </c>
      <c r="O236" s="64">
        <v>3023.25</v>
      </c>
      <c r="P236" s="64">
        <v>5038.75</v>
      </c>
    </row>
    <row r="237" spans="1:16" s="44" customFormat="1" ht="17.25" customHeight="1" x14ac:dyDescent="0.35">
      <c r="A237" s="76"/>
      <c r="B237" s="61"/>
      <c r="C237" s="61"/>
      <c r="D237" s="49" t="s">
        <v>9884</v>
      </c>
      <c r="E237" s="53" t="s">
        <v>9885</v>
      </c>
      <c r="F237" s="8" t="s">
        <v>9689</v>
      </c>
      <c r="G237" s="8" t="s">
        <v>9721</v>
      </c>
      <c r="H237" s="8" t="s">
        <v>9700</v>
      </c>
      <c r="I237" s="57"/>
      <c r="J237" s="57">
        <v>3570</v>
      </c>
      <c r="K237" s="25"/>
      <c r="L237" s="25"/>
      <c r="M237" s="25"/>
      <c r="N237" s="8" t="str">
        <f t="shared" si="3"/>
        <v>Não</v>
      </c>
      <c r="O237" s="64">
        <v>2677.5</v>
      </c>
      <c r="P237" s="64">
        <v>4462.5</v>
      </c>
    </row>
    <row r="238" spans="1:16" s="44" customFormat="1" ht="17.25" customHeight="1" x14ac:dyDescent="0.35">
      <c r="A238" s="76"/>
      <c r="B238" s="61"/>
      <c r="C238" s="61"/>
      <c r="D238" s="49" t="s">
        <v>9886</v>
      </c>
      <c r="E238" s="53" t="s">
        <v>9887</v>
      </c>
      <c r="F238" s="8" t="s">
        <v>9689</v>
      </c>
      <c r="G238" s="8" t="s">
        <v>9721</v>
      </c>
      <c r="H238" s="8" t="s">
        <v>9700</v>
      </c>
      <c r="I238" s="57"/>
      <c r="J238" s="57">
        <v>3589</v>
      </c>
      <c r="K238" s="25"/>
      <c r="L238" s="25"/>
      <c r="M238" s="25"/>
      <c r="N238" s="8" t="str">
        <f t="shared" si="3"/>
        <v>Não</v>
      </c>
      <c r="O238" s="64">
        <v>2691.75</v>
      </c>
      <c r="P238" s="64">
        <v>4486.25</v>
      </c>
    </row>
    <row r="239" spans="1:16" s="44" customFormat="1" ht="17.25" customHeight="1" x14ac:dyDescent="0.35">
      <c r="A239" s="76"/>
      <c r="B239" s="61"/>
      <c r="C239" s="61"/>
      <c r="D239" s="49" t="s">
        <v>9888</v>
      </c>
      <c r="E239" s="53" t="s">
        <v>9889</v>
      </c>
      <c r="F239" s="8" t="s">
        <v>9689</v>
      </c>
      <c r="G239" s="8" t="s">
        <v>9721</v>
      </c>
      <c r="H239" s="8" t="s">
        <v>9700</v>
      </c>
      <c r="I239" s="57"/>
      <c r="J239" s="57">
        <v>0</v>
      </c>
      <c r="K239" s="25"/>
      <c r="L239" s="25"/>
      <c r="M239" s="25"/>
      <c r="N239" s="8" t="str">
        <f t="shared" si="3"/>
        <v>Não</v>
      </c>
      <c r="O239" s="64">
        <v>0</v>
      </c>
      <c r="P239" s="64">
        <v>0</v>
      </c>
    </row>
    <row r="240" spans="1:16" s="44" customFormat="1" ht="17.25" customHeight="1" x14ac:dyDescent="0.35">
      <c r="A240" s="76"/>
      <c r="B240" s="61"/>
      <c r="C240" s="61"/>
      <c r="D240" s="49" t="s">
        <v>9890</v>
      </c>
      <c r="E240" s="53" t="s">
        <v>9891</v>
      </c>
      <c r="F240" s="8" t="s">
        <v>9689</v>
      </c>
      <c r="G240" s="8" t="s">
        <v>9721</v>
      </c>
      <c r="H240" s="8" t="s">
        <v>9700</v>
      </c>
      <c r="I240" s="57"/>
      <c r="J240" s="57">
        <v>619.80683587625879</v>
      </c>
      <c r="K240" s="25"/>
      <c r="L240" s="25"/>
      <c r="M240" s="25"/>
      <c r="N240" s="8" t="str">
        <f t="shared" si="3"/>
        <v>Não</v>
      </c>
      <c r="O240" s="64">
        <v>464.85512690719406</v>
      </c>
      <c r="P240" s="64">
        <v>774.75854484532351</v>
      </c>
    </row>
    <row r="241" spans="1:16" s="44" customFormat="1" ht="17.25" customHeight="1" x14ac:dyDescent="0.35">
      <c r="A241" s="76"/>
      <c r="B241" s="61"/>
      <c r="C241" s="61"/>
      <c r="D241" s="49" t="s">
        <v>9892</v>
      </c>
      <c r="E241" s="53" t="s">
        <v>9893</v>
      </c>
      <c r="F241" s="8" t="s">
        <v>9689</v>
      </c>
      <c r="G241" s="8" t="s">
        <v>9721</v>
      </c>
      <c r="H241" s="8" t="s">
        <v>9700</v>
      </c>
      <c r="I241" s="57"/>
      <c r="J241" s="57">
        <v>543.98797162874689</v>
      </c>
      <c r="K241" s="25"/>
      <c r="L241" s="25"/>
      <c r="M241" s="25"/>
      <c r="N241" s="8" t="str">
        <f t="shared" si="3"/>
        <v>Não</v>
      </c>
      <c r="O241" s="64">
        <v>407.99097872156017</v>
      </c>
      <c r="P241" s="64">
        <v>679.98496453593361</v>
      </c>
    </row>
    <row r="242" spans="1:16" s="44" customFormat="1" ht="17.25" customHeight="1" x14ac:dyDescent="0.35">
      <c r="A242" s="76"/>
      <c r="B242" s="61"/>
      <c r="C242" s="61"/>
      <c r="D242" s="49" t="s">
        <v>9894</v>
      </c>
      <c r="E242" s="53" t="s">
        <v>9895</v>
      </c>
      <c r="F242" s="8" t="s">
        <v>9689</v>
      </c>
      <c r="G242" s="8" t="s">
        <v>9721</v>
      </c>
      <c r="H242" s="8" t="s">
        <v>9700</v>
      </c>
      <c r="I242" s="57"/>
      <c r="J242" s="57">
        <v>390.06808391546417</v>
      </c>
      <c r="K242" s="25"/>
      <c r="L242" s="25"/>
      <c r="M242" s="25"/>
      <c r="N242" s="8" t="str">
        <f t="shared" si="3"/>
        <v>Não</v>
      </c>
      <c r="O242" s="64">
        <v>292.5510629365981</v>
      </c>
      <c r="P242" s="64">
        <v>487.58510489433024</v>
      </c>
    </row>
    <row r="243" spans="1:16" s="44" customFormat="1" ht="17.25" customHeight="1" x14ac:dyDescent="0.35">
      <c r="A243" s="76"/>
      <c r="B243" s="61"/>
      <c r="C243" s="61"/>
      <c r="D243" s="49" t="s">
        <v>9896</v>
      </c>
      <c r="E243" s="53" t="s">
        <v>9897</v>
      </c>
      <c r="F243" s="8" t="s">
        <v>9689</v>
      </c>
      <c r="G243" s="8" t="s">
        <v>9721</v>
      </c>
      <c r="H243" s="8" t="s">
        <v>9700</v>
      </c>
      <c r="I243" s="57"/>
      <c r="J243" s="57">
        <v>269.22835410418679</v>
      </c>
      <c r="K243" s="25"/>
      <c r="L243" s="25"/>
      <c r="M243" s="25"/>
      <c r="N243" s="8" t="str">
        <f t="shared" si="3"/>
        <v>Não</v>
      </c>
      <c r="O243" s="64">
        <v>201.92126557814009</v>
      </c>
      <c r="P243" s="64">
        <v>336.53544263023349</v>
      </c>
    </row>
    <row r="244" spans="1:16" s="44" customFormat="1" ht="17.25" customHeight="1" x14ac:dyDescent="0.35">
      <c r="A244" s="76"/>
      <c r="B244" s="61"/>
      <c r="C244" s="61"/>
      <c r="D244" s="49" t="s">
        <v>9898</v>
      </c>
      <c r="E244" s="53" t="s">
        <v>9899</v>
      </c>
      <c r="F244" s="8" t="s">
        <v>9689</v>
      </c>
      <c r="G244" s="8" t="s">
        <v>9721</v>
      </c>
      <c r="H244" s="8" t="s">
        <v>9700</v>
      </c>
      <c r="I244" s="57"/>
      <c r="J244" s="57">
        <v>233.89554658665418</v>
      </c>
      <c r="K244" s="25"/>
      <c r="L244" s="25"/>
      <c r="M244" s="25"/>
      <c r="N244" s="8" t="str">
        <f t="shared" si="3"/>
        <v>Não</v>
      </c>
      <c r="O244" s="64">
        <v>175.42165993999063</v>
      </c>
      <c r="P244" s="64">
        <v>292.36943323331775</v>
      </c>
    </row>
    <row r="245" spans="1:16" s="44" customFormat="1" ht="17.25" customHeight="1" x14ac:dyDescent="0.35">
      <c r="A245" s="76"/>
      <c r="B245" s="61"/>
      <c r="C245" s="61"/>
      <c r="D245" s="49" t="s">
        <v>9900</v>
      </c>
      <c r="E245" s="53" t="s">
        <v>9901</v>
      </c>
      <c r="F245" s="8" t="s">
        <v>9689</v>
      </c>
      <c r="G245" s="8" t="s">
        <v>9721</v>
      </c>
      <c r="H245" s="8" t="s">
        <v>9700</v>
      </c>
      <c r="I245" s="57"/>
      <c r="J245" s="57">
        <v>170.92408612423577</v>
      </c>
      <c r="K245" s="25"/>
      <c r="L245" s="25"/>
      <c r="M245" s="25"/>
      <c r="N245" s="8" t="str">
        <f t="shared" si="3"/>
        <v>Não</v>
      </c>
      <c r="O245" s="64">
        <v>128.19306459317681</v>
      </c>
      <c r="P245" s="64">
        <v>213.65510765529473</v>
      </c>
    </row>
    <row r="246" spans="1:16" s="44" customFormat="1" ht="17.25" customHeight="1" x14ac:dyDescent="0.35">
      <c r="A246" s="76"/>
      <c r="B246" s="61"/>
      <c r="C246" s="61"/>
      <c r="D246" s="49" t="s">
        <v>9902</v>
      </c>
      <c r="E246" s="53" t="s">
        <v>9903</v>
      </c>
      <c r="F246" s="8" t="s">
        <v>9689</v>
      </c>
      <c r="G246" s="8" t="s">
        <v>9721</v>
      </c>
      <c r="H246" s="8" t="s">
        <v>9700</v>
      </c>
      <c r="I246" s="57"/>
      <c r="J246" s="57">
        <v>142.06366360529296</v>
      </c>
      <c r="K246" s="25"/>
      <c r="L246" s="25"/>
      <c r="M246" s="25"/>
      <c r="N246" s="8" t="str">
        <f t="shared" si="3"/>
        <v>Não</v>
      </c>
      <c r="O246" s="64">
        <v>106.54774770396972</v>
      </c>
      <c r="P246" s="64">
        <v>177.5795795066162</v>
      </c>
    </row>
    <row r="247" spans="1:16" s="44" customFormat="1" ht="17.25" customHeight="1" x14ac:dyDescent="0.35">
      <c r="A247" s="76"/>
      <c r="B247" s="61"/>
      <c r="C247" s="61"/>
      <c r="D247" s="49" t="s">
        <v>9904</v>
      </c>
      <c r="E247" s="53" t="s">
        <v>9905</v>
      </c>
      <c r="F247" s="8" t="s">
        <v>9689</v>
      </c>
      <c r="G247" s="8" t="s">
        <v>9721</v>
      </c>
      <c r="H247" s="8" t="s">
        <v>9700</v>
      </c>
      <c r="I247" s="57"/>
      <c r="J247" s="57">
        <v>114.79350944326163</v>
      </c>
      <c r="K247" s="25"/>
      <c r="L247" s="25"/>
      <c r="M247" s="25"/>
      <c r="N247" s="8" t="str">
        <f t="shared" si="3"/>
        <v>Não</v>
      </c>
      <c r="O247" s="64">
        <v>86.095132082446213</v>
      </c>
      <c r="P247" s="64">
        <v>143.49188680407704</v>
      </c>
    </row>
    <row r="248" spans="1:16" s="44" customFormat="1" ht="17.25" customHeight="1" x14ac:dyDescent="0.35">
      <c r="A248" s="76"/>
      <c r="B248" s="61"/>
      <c r="C248" s="61"/>
      <c r="D248" s="49" t="s">
        <v>9906</v>
      </c>
      <c r="E248" s="53" t="s">
        <v>9907</v>
      </c>
      <c r="F248" s="8" t="s">
        <v>9689</v>
      </c>
      <c r="G248" s="8" t="s">
        <v>9721</v>
      </c>
      <c r="H248" s="8" t="s">
        <v>9700</v>
      </c>
      <c r="I248" s="57"/>
      <c r="J248" s="57">
        <v>53.222800512828414</v>
      </c>
      <c r="K248" s="25"/>
      <c r="L248" s="25"/>
      <c r="M248" s="25"/>
      <c r="N248" s="8" t="str">
        <f t="shared" si="3"/>
        <v>Não</v>
      </c>
      <c r="O248" s="64">
        <v>39.917100384621307</v>
      </c>
      <c r="P248" s="64">
        <v>66.528500641035521</v>
      </c>
    </row>
    <row r="249" spans="1:16" s="44" customFormat="1" ht="17.25" customHeight="1" x14ac:dyDescent="0.35">
      <c r="A249" s="76"/>
      <c r="B249" s="61"/>
      <c r="C249" s="61"/>
      <c r="D249" s="49" t="s">
        <v>9908</v>
      </c>
      <c r="E249" s="53" t="s">
        <v>9909</v>
      </c>
      <c r="F249" s="8" t="s">
        <v>9689</v>
      </c>
      <c r="G249" s="8" t="s">
        <v>9721</v>
      </c>
      <c r="H249" s="8" t="s">
        <v>9700</v>
      </c>
      <c r="I249" s="57"/>
      <c r="J249" s="57">
        <v>0</v>
      </c>
      <c r="K249" s="25"/>
      <c r="L249" s="25"/>
      <c r="M249" s="25"/>
      <c r="N249" s="8" t="str">
        <f t="shared" si="3"/>
        <v>Não</v>
      </c>
      <c r="O249" s="64">
        <v>0</v>
      </c>
      <c r="P249" s="64">
        <v>0</v>
      </c>
    </row>
    <row r="250" spans="1:16" s="44" customFormat="1" ht="17.25" customHeight="1" x14ac:dyDescent="0.35">
      <c r="A250" s="76"/>
      <c r="B250" s="61"/>
      <c r="C250" s="61"/>
      <c r="D250" s="49" t="s">
        <v>9910</v>
      </c>
      <c r="E250" s="53" t="s">
        <v>9911</v>
      </c>
      <c r="F250" s="8" t="s">
        <v>9689</v>
      </c>
      <c r="G250" s="8" t="s">
        <v>9721</v>
      </c>
      <c r="H250" s="8" t="s">
        <v>9700</v>
      </c>
      <c r="I250" s="57"/>
      <c r="J250" s="57">
        <v>627</v>
      </c>
      <c r="K250" s="25"/>
      <c r="L250" s="25"/>
      <c r="M250" s="25"/>
      <c r="N250" s="8" t="str">
        <f t="shared" si="3"/>
        <v>Não</v>
      </c>
      <c r="O250" s="64">
        <v>470.25</v>
      </c>
      <c r="P250" s="64">
        <v>783.75</v>
      </c>
    </row>
    <row r="251" spans="1:16" s="44" customFormat="1" ht="17.25" customHeight="1" x14ac:dyDescent="0.35">
      <c r="A251" s="76"/>
      <c r="B251" s="61"/>
      <c r="C251" s="61"/>
      <c r="D251" s="49" t="s">
        <v>9912</v>
      </c>
      <c r="E251" s="53" t="s">
        <v>9913</v>
      </c>
      <c r="F251" s="8" t="s">
        <v>9689</v>
      </c>
      <c r="G251" s="8" t="s">
        <v>9721</v>
      </c>
      <c r="H251" s="8" t="s">
        <v>9700</v>
      </c>
      <c r="I251" s="57"/>
      <c r="J251" s="57">
        <v>525</v>
      </c>
      <c r="K251" s="25"/>
      <c r="L251" s="25"/>
      <c r="M251" s="25"/>
      <c r="N251" s="8" t="str">
        <f t="shared" si="3"/>
        <v>Não</v>
      </c>
      <c r="O251" s="64">
        <v>393.75</v>
      </c>
      <c r="P251" s="64">
        <v>656.25</v>
      </c>
    </row>
    <row r="252" spans="1:16" s="44" customFormat="1" ht="17.25" customHeight="1" x14ac:dyDescent="0.35">
      <c r="A252" s="76"/>
      <c r="B252" s="61"/>
      <c r="C252" s="61"/>
      <c r="D252" s="49" t="s">
        <v>9914</v>
      </c>
      <c r="E252" s="53" t="s">
        <v>9915</v>
      </c>
      <c r="F252" s="8" t="s">
        <v>9689</v>
      </c>
      <c r="G252" s="8" t="s">
        <v>9721</v>
      </c>
      <c r="H252" s="8" t="s">
        <v>9700</v>
      </c>
      <c r="I252" s="57"/>
      <c r="J252" s="57">
        <v>327</v>
      </c>
      <c r="K252" s="25"/>
      <c r="L252" s="25"/>
      <c r="M252" s="25"/>
      <c r="N252" s="8" t="str">
        <f t="shared" si="3"/>
        <v>Não</v>
      </c>
      <c r="O252" s="64">
        <v>245.25</v>
      </c>
      <c r="P252" s="64">
        <v>408.75</v>
      </c>
    </row>
    <row r="253" spans="1:16" s="44" customFormat="1" ht="17.25" customHeight="1" x14ac:dyDescent="0.35">
      <c r="A253" s="76"/>
      <c r="B253" s="61"/>
      <c r="C253" s="61"/>
      <c r="D253" s="49" t="s">
        <v>9916</v>
      </c>
      <c r="E253" s="53" t="s">
        <v>9917</v>
      </c>
      <c r="F253" s="8" t="s">
        <v>9689</v>
      </c>
      <c r="G253" s="8" t="s">
        <v>9721</v>
      </c>
      <c r="H253" s="8" t="s">
        <v>9700</v>
      </c>
      <c r="I253" s="57"/>
      <c r="J253" s="57">
        <v>229</v>
      </c>
      <c r="K253" s="25"/>
      <c r="L253" s="25"/>
      <c r="M253" s="25"/>
      <c r="N253" s="8" t="str">
        <f t="shared" si="3"/>
        <v>Não</v>
      </c>
      <c r="O253" s="64">
        <v>171.75</v>
      </c>
      <c r="P253" s="64">
        <v>286.25</v>
      </c>
    </row>
    <row r="254" spans="1:16" s="44" customFormat="1" ht="17.25" customHeight="1" x14ac:dyDescent="0.35">
      <c r="A254" s="76"/>
      <c r="B254" s="61"/>
      <c r="C254" s="61"/>
      <c r="D254" s="49" t="s">
        <v>9918</v>
      </c>
      <c r="E254" s="53" t="s">
        <v>9919</v>
      </c>
      <c r="F254" s="8" t="s">
        <v>9689</v>
      </c>
      <c r="G254" s="8" t="s">
        <v>9721</v>
      </c>
      <c r="H254" s="8" t="s">
        <v>9700</v>
      </c>
      <c r="I254" s="57"/>
      <c r="J254" s="57">
        <v>196</v>
      </c>
      <c r="K254" s="25"/>
      <c r="L254" s="25"/>
      <c r="M254" s="25"/>
      <c r="N254" s="8" t="str">
        <f t="shared" si="3"/>
        <v>Não</v>
      </c>
      <c r="O254" s="64">
        <v>147</v>
      </c>
      <c r="P254" s="64">
        <v>245</v>
      </c>
    </row>
    <row r="255" spans="1:16" s="44" customFormat="1" ht="17.25" customHeight="1" x14ac:dyDescent="0.35">
      <c r="A255" s="76"/>
      <c r="B255" s="61"/>
      <c r="C255" s="61"/>
      <c r="D255" s="49" t="s">
        <v>9920</v>
      </c>
      <c r="E255" s="53" t="s">
        <v>9921</v>
      </c>
      <c r="F255" s="8" t="s">
        <v>9689</v>
      </c>
      <c r="G255" s="8" t="s">
        <v>9721</v>
      </c>
      <c r="H255" s="8" t="s">
        <v>9700</v>
      </c>
      <c r="I255" s="57"/>
      <c r="J255" s="57">
        <v>144</v>
      </c>
      <c r="K255" s="25"/>
      <c r="L255" s="25"/>
      <c r="M255" s="25"/>
      <c r="N255" s="8" t="str">
        <f t="shared" si="3"/>
        <v>Não</v>
      </c>
      <c r="O255" s="64">
        <v>108</v>
      </c>
      <c r="P255" s="64">
        <v>180</v>
      </c>
    </row>
    <row r="256" spans="1:16" s="44" customFormat="1" ht="17.25" customHeight="1" x14ac:dyDescent="0.35">
      <c r="A256" s="76"/>
      <c r="B256" s="61"/>
      <c r="C256" s="61"/>
      <c r="D256" s="49" t="s">
        <v>9922</v>
      </c>
      <c r="E256" s="53" t="s">
        <v>9923</v>
      </c>
      <c r="F256" s="8" t="s">
        <v>9689</v>
      </c>
      <c r="G256" s="8" t="s">
        <v>9721</v>
      </c>
      <c r="H256" s="8" t="s">
        <v>9700</v>
      </c>
      <c r="I256" s="57"/>
      <c r="J256" s="57">
        <v>116</v>
      </c>
      <c r="K256" s="25"/>
      <c r="L256" s="25"/>
      <c r="M256" s="25"/>
      <c r="N256" s="8" t="str">
        <f t="shared" si="3"/>
        <v>Não</v>
      </c>
      <c r="O256" s="64">
        <v>87</v>
      </c>
      <c r="P256" s="64">
        <v>145</v>
      </c>
    </row>
    <row r="257" spans="1:16" s="44" customFormat="1" ht="17.25" customHeight="1" x14ac:dyDescent="0.35">
      <c r="A257" s="76"/>
      <c r="B257" s="61"/>
      <c r="C257" s="61"/>
      <c r="D257" s="49" t="s">
        <v>9924</v>
      </c>
      <c r="E257" s="53" t="s">
        <v>9925</v>
      </c>
      <c r="F257" s="8" t="s">
        <v>9689</v>
      </c>
      <c r="G257" s="8" t="s">
        <v>9721</v>
      </c>
      <c r="H257" s="8" t="s">
        <v>9700</v>
      </c>
      <c r="I257" s="57"/>
      <c r="J257" s="57">
        <v>95</v>
      </c>
      <c r="K257" s="25"/>
      <c r="L257" s="25"/>
      <c r="M257" s="25"/>
      <c r="N257" s="8" t="str">
        <f t="shared" si="3"/>
        <v>Não</v>
      </c>
      <c r="O257" s="64">
        <v>71.25</v>
      </c>
      <c r="P257" s="64">
        <v>118.75</v>
      </c>
    </row>
    <row r="258" spans="1:16" s="44" customFormat="1" ht="17.25" customHeight="1" x14ac:dyDescent="0.35">
      <c r="A258" s="76"/>
      <c r="B258" s="61"/>
      <c r="C258" s="61"/>
      <c r="D258" s="49" t="s">
        <v>9926</v>
      </c>
      <c r="E258" s="53" t="s">
        <v>9927</v>
      </c>
      <c r="F258" s="8" t="s">
        <v>9689</v>
      </c>
      <c r="G258" s="8" t="s">
        <v>9721</v>
      </c>
      <c r="H258" s="8" t="s">
        <v>9700</v>
      </c>
      <c r="I258" s="57"/>
      <c r="J258" s="57">
        <v>36</v>
      </c>
      <c r="K258" s="25"/>
      <c r="L258" s="25"/>
      <c r="M258" s="25"/>
      <c r="N258" s="8" t="str">
        <f t="shared" si="3"/>
        <v>Não</v>
      </c>
      <c r="O258" s="64">
        <v>27</v>
      </c>
      <c r="P258" s="64">
        <v>45</v>
      </c>
    </row>
    <row r="259" spans="1:16" s="44" customFormat="1" ht="17.25" customHeight="1" x14ac:dyDescent="0.35">
      <c r="A259" s="76"/>
      <c r="B259" s="61"/>
      <c r="C259" s="61"/>
      <c r="D259" s="49" t="s">
        <v>9928</v>
      </c>
      <c r="E259" s="53" t="s">
        <v>9929</v>
      </c>
      <c r="F259" s="8" t="s">
        <v>9689</v>
      </c>
      <c r="G259" s="8" t="s">
        <v>9721</v>
      </c>
      <c r="H259" s="8" t="s">
        <v>9700</v>
      </c>
      <c r="I259" s="57"/>
      <c r="J259" s="57">
        <v>0</v>
      </c>
      <c r="K259" s="25"/>
      <c r="L259" s="25"/>
      <c r="M259" s="25"/>
      <c r="N259" s="8" t="str">
        <f t="shared" si="3"/>
        <v>Não</v>
      </c>
      <c r="O259" s="64">
        <v>0</v>
      </c>
      <c r="P259" s="64">
        <v>0</v>
      </c>
    </row>
    <row r="260" spans="1:16" s="44" customFormat="1" ht="17.25" customHeight="1" x14ac:dyDescent="0.35">
      <c r="A260" s="76"/>
      <c r="B260" s="61"/>
      <c r="C260" s="61"/>
      <c r="D260" s="49" t="s">
        <v>9930</v>
      </c>
      <c r="E260" s="53" t="s">
        <v>9931</v>
      </c>
      <c r="F260" s="8" t="s">
        <v>9689</v>
      </c>
      <c r="G260" s="8" t="s">
        <v>9721</v>
      </c>
      <c r="H260" s="8" t="s">
        <v>9700</v>
      </c>
      <c r="I260" s="57"/>
      <c r="J260" s="57">
        <v>846</v>
      </c>
      <c r="K260" s="25"/>
      <c r="L260" s="25"/>
      <c r="M260" s="25"/>
      <c r="N260" s="8" t="str">
        <f t="shared" si="3"/>
        <v>Não</v>
      </c>
      <c r="O260" s="64">
        <v>634.5</v>
      </c>
      <c r="P260" s="64">
        <v>1057.5</v>
      </c>
    </row>
    <row r="261" spans="1:16" s="44" customFormat="1" ht="17.25" customHeight="1" x14ac:dyDescent="0.35">
      <c r="A261" s="76"/>
      <c r="B261" s="61"/>
      <c r="C261" s="61"/>
      <c r="D261" s="49" t="s">
        <v>9932</v>
      </c>
      <c r="E261" s="53" t="s">
        <v>9933</v>
      </c>
      <c r="F261" s="8" t="s">
        <v>9689</v>
      </c>
      <c r="G261" s="8" t="s">
        <v>9721</v>
      </c>
      <c r="H261" s="8" t="s">
        <v>9700</v>
      </c>
      <c r="I261" s="57"/>
      <c r="J261" s="57">
        <v>626</v>
      </c>
      <c r="K261" s="25"/>
      <c r="L261" s="25"/>
      <c r="M261" s="25"/>
      <c r="N261" s="8" t="str">
        <f t="shared" si="3"/>
        <v>Não</v>
      </c>
      <c r="O261" s="64">
        <v>469.5</v>
      </c>
      <c r="P261" s="64">
        <v>782.5</v>
      </c>
    </row>
    <row r="262" spans="1:16" s="44" customFormat="1" ht="17.25" customHeight="1" x14ac:dyDescent="0.35">
      <c r="A262" s="76"/>
      <c r="B262" s="61"/>
      <c r="C262" s="61"/>
      <c r="D262" s="49" t="s">
        <v>9934</v>
      </c>
      <c r="E262" s="53" t="s">
        <v>9935</v>
      </c>
      <c r="F262" s="8" t="s">
        <v>9689</v>
      </c>
      <c r="G262" s="8" t="s">
        <v>9721</v>
      </c>
      <c r="H262" s="8" t="s">
        <v>9700</v>
      </c>
      <c r="I262" s="57"/>
      <c r="J262" s="57">
        <v>364</v>
      </c>
      <c r="K262" s="25"/>
      <c r="L262" s="25"/>
      <c r="M262" s="25"/>
      <c r="N262" s="8" t="str">
        <f t="shared" si="3"/>
        <v>Não</v>
      </c>
      <c r="O262" s="64">
        <v>273</v>
      </c>
      <c r="P262" s="64">
        <v>455</v>
      </c>
    </row>
    <row r="263" spans="1:16" s="44" customFormat="1" ht="17.25" customHeight="1" x14ac:dyDescent="0.35">
      <c r="A263" s="76"/>
      <c r="B263" s="61"/>
      <c r="C263" s="61"/>
      <c r="D263" s="49" t="s">
        <v>9936</v>
      </c>
      <c r="E263" s="53" t="s">
        <v>9937</v>
      </c>
      <c r="F263" s="8" t="s">
        <v>9689</v>
      </c>
      <c r="G263" s="8" t="s">
        <v>9721</v>
      </c>
      <c r="H263" s="8" t="s">
        <v>9700</v>
      </c>
      <c r="I263" s="57"/>
      <c r="J263" s="57">
        <v>261</v>
      </c>
      <c r="K263" s="25"/>
      <c r="L263" s="25"/>
      <c r="M263" s="25"/>
      <c r="N263" s="8" t="str">
        <f t="shared" ref="N263:N279" si="4">IF(F263="String",IF(I263&lt;&gt;"","Sim","Não"),IF(F263="List",IF(I263&lt;&gt;"","Sim","Não"),IF(AND(I263&gt;=O263,I263&lt;=P263,I263&lt;&gt;""),"Sim","Não")))</f>
        <v>Não</v>
      </c>
      <c r="O263" s="64">
        <v>195.75</v>
      </c>
      <c r="P263" s="64">
        <v>326.25</v>
      </c>
    </row>
    <row r="264" spans="1:16" s="44" customFormat="1" ht="17.25" customHeight="1" x14ac:dyDescent="0.35">
      <c r="A264" s="76"/>
      <c r="B264" s="61"/>
      <c r="C264" s="61"/>
      <c r="D264" s="49" t="s">
        <v>9938</v>
      </c>
      <c r="E264" s="53" t="s">
        <v>9939</v>
      </c>
      <c r="F264" s="8" t="s">
        <v>9689</v>
      </c>
      <c r="G264" s="8" t="s">
        <v>9721</v>
      </c>
      <c r="H264" s="8" t="s">
        <v>9700</v>
      </c>
      <c r="I264" s="57"/>
      <c r="J264" s="57">
        <v>257</v>
      </c>
      <c r="K264" s="25"/>
      <c r="L264" s="25"/>
      <c r="M264" s="25"/>
      <c r="N264" s="8" t="str">
        <f t="shared" si="4"/>
        <v>Não</v>
      </c>
      <c r="O264" s="64">
        <v>192.75</v>
      </c>
      <c r="P264" s="64">
        <v>321.25</v>
      </c>
    </row>
    <row r="265" spans="1:16" s="44" customFormat="1" ht="17.25" customHeight="1" x14ac:dyDescent="0.35">
      <c r="A265" s="76"/>
      <c r="B265" s="61"/>
      <c r="C265" s="61"/>
      <c r="D265" s="49" t="s">
        <v>9940</v>
      </c>
      <c r="E265" s="53" t="s">
        <v>9941</v>
      </c>
      <c r="F265" s="8" t="s">
        <v>9689</v>
      </c>
      <c r="G265" s="8" t="s">
        <v>9721</v>
      </c>
      <c r="H265" s="8" t="s">
        <v>9700</v>
      </c>
      <c r="I265" s="57"/>
      <c r="J265" s="57">
        <v>167</v>
      </c>
      <c r="K265" s="25"/>
      <c r="L265" s="25"/>
      <c r="M265" s="25"/>
      <c r="N265" s="8" t="str">
        <f t="shared" si="4"/>
        <v>Não</v>
      </c>
      <c r="O265" s="64">
        <v>125.25</v>
      </c>
      <c r="P265" s="64">
        <v>208.75</v>
      </c>
    </row>
    <row r="266" spans="1:16" s="44" customFormat="1" ht="17.25" customHeight="1" x14ac:dyDescent="0.35">
      <c r="A266" s="76"/>
      <c r="B266" s="61"/>
      <c r="C266" s="61"/>
      <c r="D266" s="49" t="s">
        <v>9942</v>
      </c>
      <c r="E266" s="53" t="s">
        <v>9943</v>
      </c>
      <c r="F266" s="8" t="s">
        <v>9689</v>
      </c>
      <c r="G266" s="8" t="s">
        <v>9721</v>
      </c>
      <c r="H266" s="8" t="s">
        <v>9700</v>
      </c>
      <c r="I266" s="57"/>
      <c r="J266" s="57">
        <v>139</v>
      </c>
      <c r="K266" s="25"/>
      <c r="L266" s="25"/>
      <c r="M266" s="25"/>
      <c r="N266" s="8" t="str">
        <f t="shared" si="4"/>
        <v>Não</v>
      </c>
      <c r="O266" s="64">
        <v>104.25</v>
      </c>
      <c r="P266" s="64">
        <v>173.75</v>
      </c>
    </row>
    <row r="267" spans="1:16" s="44" customFormat="1" ht="17.25" customHeight="1" x14ac:dyDescent="0.35">
      <c r="A267" s="76"/>
      <c r="B267" s="61"/>
      <c r="C267" s="61"/>
      <c r="D267" s="49" t="s">
        <v>9944</v>
      </c>
      <c r="E267" s="53" t="s">
        <v>9945</v>
      </c>
      <c r="F267" s="8" t="s">
        <v>9689</v>
      </c>
      <c r="G267" s="8" t="s">
        <v>9721</v>
      </c>
      <c r="H267" s="8" t="s">
        <v>9700</v>
      </c>
      <c r="I267" s="57"/>
      <c r="J267" s="57">
        <v>126</v>
      </c>
      <c r="K267" s="25"/>
      <c r="L267" s="25"/>
      <c r="M267" s="25"/>
      <c r="N267" s="8" t="str">
        <f t="shared" si="4"/>
        <v>Não</v>
      </c>
      <c r="O267" s="64">
        <v>94.5</v>
      </c>
      <c r="P267" s="64">
        <v>157.5</v>
      </c>
    </row>
    <row r="268" spans="1:16" s="44" customFormat="1" ht="17.25" customHeight="1" x14ac:dyDescent="0.35">
      <c r="A268" s="76"/>
      <c r="B268" s="61"/>
      <c r="C268" s="61"/>
      <c r="D268" s="49" t="s">
        <v>9946</v>
      </c>
      <c r="E268" s="53" t="s">
        <v>9947</v>
      </c>
      <c r="F268" s="8" t="s">
        <v>9689</v>
      </c>
      <c r="G268" s="8" t="s">
        <v>9721</v>
      </c>
      <c r="H268" s="8" t="s">
        <v>9700</v>
      </c>
      <c r="I268" s="57"/>
      <c r="J268" s="57">
        <v>32</v>
      </c>
      <c r="K268" s="25"/>
      <c r="L268" s="25"/>
      <c r="M268" s="25"/>
      <c r="N268" s="8" t="str">
        <f t="shared" si="4"/>
        <v>Não</v>
      </c>
      <c r="O268" s="64">
        <v>24</v>
      </c>
      <c r="P268" s="64">
        <v>40</v>
      </c>
    </row>
    <row r="269" spans="1:16" s="44" customFormat="1" ht="17.25" customHeight="1" x14ac:dyDescent="0.35">
      <c r="A269" s="76"/>
      <c r="B269" s="61"/>
      <c r="C269" s="61"/>
      <c r="D269" s="49" t="s">
        <v>9948</v>
      </c>
      <c r="E269" s="53" t="s">
        <v>9949</v>
      </c>
      <c r="F269" s="8" t="s">
        <v>9689</v>
      </c>
      <c r="G269" s="8" t="s">
        <v>9721</v>
      </c>
      <c r="H269" s="8" t="s">
        <v>9700</v>
      </c>
      <c r="I269" s="57"/>
      <c r="J269" s="57">
        <v>0</v>
      </c>
      <c r="K269" s="25"/>
      <c r="L269" s="25"/>
      <c r="M269" s="25"/>
      <c r="N269" s="8" t="str">
        <f t="shared" si="4"/>
        <v>Não</v>
      </c>
      <c r="O269" s="64">
        <v>0</v>
      </c>
      <c r="P269" s="64">
        <v>0</v>
      </c>
    </row>
    <row r="270" spans="1:16" s="44" customFormat="1" ht="17.25" customHeight="1" x14ac:dyDescent="0.35">
      <c r="A270" s="76"/>
      <c r="B270" s="61"/>
      <c r="C270" s="61"/>
      <c r="D270" s="49" t="s">
        <v>9950</v>
      </c>
      <c r="E270" s="53" t="s">
        <v>9951</v>
      </c>
      <c r="F270" s="8" t="s">
        <v>9689</v>
      </c>
      <c r="G270" s="8" t="s">
        <v>9721</v>
      </c>
      <c r="H270" s="8" t="s">
        <v>9700</v>
      </c>
      <c r="I270" s="57"/>
      <c r="J270" s="57">
        <v>2828</v>
      </c>
      <c r="K270" s="25"/>
      <c r="L270" s="25"/>
      <c r="M270" s="25"/>
      <c r="N270" s="8" t="str">
        <f t="shared" si="4"/>
        <v>Não</v>
      </c>
      <c r="O270" s="64">
        <v>2121</v>
      </c>
      <c r="P270" s="64">
        <v>3535</v>
      </c>
    </row>
    <row r="271" spans="1:16" s="44" customFormat="1" ht="17.25" customHeight="1" x14ac:dyDescent="0.35">
      <c r="A271" s="76"/>
      <c r="B271" s="61"/>
      <c r="C271" s="61"/>
      <c r="D271" s="49" t="s">
        <v>9952</v>
      </c>
      <c r="E271" s="53" t="s">
        <v>9953</v>
      </c>
      <c r="F271" s="8" t="s">
        <v>9689</v>
      </c>
      <c r="G271" s="8" t="s">
        <v>9721</v>
      </c>
      <c r="H271" s="8" t="s">
        <v>9700</v>
      </c>
      <c r="I271" s="57"/>
      <c r="J271" s="57">
        <v>1049</v>
      </c>
      <c r="K271" s="25"/>
      <c r="L271" s="25"/>
      <c r="M271" s="25"/>
      <c r="N271" s="8" t="str">
        <f t="shared" si="4"/>
        <v>Não</v>
      </c>
      <c r="O271" s="64">
        <v>786.75</v>
      </c>
      <c r="P271" s="64">
        <v>1311.25</v>
      </c>
    </row>
    <row r="272" spans="1:16" s="44" customFormat="1" ht="17.25" customHeight="1" x14ac:dyDescent="0.35">
      <c r="A272" s="76"/>
      <c r="B272" s="61"/>
      <c r="C272" s="61"/>
      <c r="D272" s="49" t="s">
        <v>9954</v>
      </c>
      <c r="E272" s="53" t="s">
        <v>9955</v>
      </c>
      <c r="F272" s="8" t="s">
        <v>9689</v>
      </c>
      <c r="G272" s="8" t="s">
        <v>9721</v>
      </c>
      <c r="H272" s="8" t="s">
        <v>9700</v>
      </c>
      <c r="I272" s="57"/>
      <c r="J272" s="57">
        <v>603</v>
      </c>
      <c r="K272" s="25"/>
      <c r="L272" s="25"/>
      <c r="M272" s="25"/>
      <c r="N272" s="8" t="str">
        <f t="shared" si="4"/>
        <v>Não</v>
      </c>
      <c r="O272" s="64">
        <v>452.25</v>
      </c>
      <c r="P272" s="64">
        <v>753.75</v>
      </c>
    </row>
    <row r="273" spans="1:16" s="44" customFormat="1" ht="17.25" customHeight="1" x14ac:dyDescent="0.35">
      <c r="A273" s="76"/>
      <c r="B273" s="61"/>
      <c r="C273" s="61"/>
      <c r="D273" s="49" t="s">
        <v>9956</v>
      </c>
      <c r="E273" s="53" t="s">
        <v>9957</v>
      </c>
      <c r="F273" s="8" t="s">
        <v>9689</v>
      </c>
      <c r="G273" s="8" t="s">
        <v>9721</v>
      </c>
      <c r="H273" s="8" t="s">
        <v>9700</v>
      </c>
      <c r="I273" s="57"/>
      <c r="J273" s="57">
        <v>423</v>
      </c>
      <c r="K273" s="25"/>
      <c r="L273" s="25"/>
      <c r="M273" s="25"/>
      <c r="N273" s="8" t="str">
        <f t="shared" si="4"/>
        <v>Não</v>
      </c>
      <c r="O273" s="64">
        <v>317.25</v>
      </c>
      <c r="P273" s="64">
        <v>528.75</v>
      </c>
    </row>
    <row r="274" spans="1:16" s="44" customFormat="1" ht="17.25" customHeight="1" x14ac:dyDescent="0.35">
      <c r="A274" s="76"/>
      <c r="B274" s="61"/>
      <c r="C274" s="61"/>
      <c r="D274" s="49" t="s">
        <v>9958</v>
      </c>
      <c r="E274" s="53" t="s">
        <v>9959</v>
      </c>
      <c r="F274" s="8" t="s">
        <v>9689</v>
      </c>
      <c r="G274" s="8" t="s">
        <v>9721</v>
      </c>
      <c r="H274" s="8" t="s">
        <v>9700</v>
      </c>
      <c r="I274" s="57"/>
      <c r="J274" s="57">
        <v>344</v>
      </c>
      <c r="K274" s="25"/>
      <c r="L274" s="25"/>
      <c r="M274" s="25"/>
      <c r="N274" s="8" t="str">
        <f t="shared" si="4"/>
        <v>Não</v>
      </c>
      <c r="O274" s="64">
        <v>258</v>
      </c>
      <c r="P274" s="64">
        <v>430</v>
      </c>
    </row>
    <row r="275" spans="1:16" s="44" customFormat="1" ht="17.25" customHeight="1" x14ac:dyDescent="0.35">
      <c r="A275" s="76"/>
      <c r="B275" s="61"/>
      <c r="C275" s="61"/>
      <c r="D275" s="49" t="s">
        <v>9960</v>
      </c>
      <c r="E275" s="53" t="s">
        <v>9961</v>
      </c>
      <c r="F275" s="8" t="s">
        <v>9689</v>
      </c>
      <c r="G275" s="8" t="s">
        <v>9721</v>
      </c>
      <c r="H275" s="8" t="s">
        <v>9700</v>
      </c>
      <c r="I275" s="57"/>
      <c r="J275" s="57">
        <v>240</v>
      </c>
      <c r="K275" s="25"/>
      <c r="L275" s="25"/>
      <c r="M275" s="25"/>
      <c r="N275" s="8" t="str">
        <f t="shared" si="4"/>
        <v>Não</v>
      </c>
      <c r="O275" s="64">
        <v>180</v>
      </c>
      <c r="P275" s="64">
        <v>300</v>
      </c>
    </row>
    <row r="276" spans="1:16" s="44" customFormat="1" ht="17.25" customHeight="1" x14ac:dyDescent="0.35">
      <c r="A276" s="76"/>
      <c r="B276" s="61"/>
      <c r="C276" s="61"/>
      <c r="D276" s="49" t="s">
        <v>9962</v>
      </c>
      <c r="E276" s="53" t="s">
        <v>9963</v>
      </c>
      <c r="F276" s="8" t="s">
        <v>9689</v>
      </c>
      <c r="G276" s="8" t="s">
        <v>9721</v>
      </c>
      <c r="H276" s="8" t="s">
        <v>9700</v>
      </c>
      <c r="I276" s="57"/>
      <c r="J276" s="57">
        <v>207</v>
      </c>
      <c r="K276" s="25"/>
      <c r="L276" s="25"/>
      <c r="M276" s="25"/>
      <c r="N276" s="8" t="str">
        <f t="shared" si="4"/>
        <v>Não</v>
      </c>
      <c r="O276" s="64">
        <v>155.25</v>
      </c>
      <c r="P276" s="64">
        <v>258.75</v>
      </c>
    </row>
    <row r="277" spans="1:16" s="44" customFormat="1" ht="17.25" customHeight="1" x14ac:dyDescent="0.35">
      <c r="A277" s="76"/>
      <c r="B277" s="61"/>
      <c r="C277" s="61"/>
      <c r="D277" s="49" t="s">
        <v>9964</v>
      </c>
      <c r="E277" s="53" t="s">
        <v>9965</v>
      </c>
      <c r="F277" s="8" t="s">
        <v>9689</v>
      </c>
      <c r="G277" s="8" t="s">
        <v>9721</v>
      </c>
      <c r="H277" s="8" t="s">
        <v>9700</v>
      </c>
      <c r="I277" s="57"/>
      <c r="J277" s="57">
        <v>179</v>
      </c>
      <c r="K277" s="25"/>
      <c r="L277" s="25"/>
      <c r="M277" s="25"/>
      <c r="N277" s="8" t="str">
        <f t="shared" si="4"/>
        <v>Não</v>
      </c>
      <c r="O277" s="64">
        <v>134.25</v>
      </c>
      <c r="P277" s="64">
        <v>223.75</v>
      </c>
    </row>
    <row r="278" spans="1:16" s="44" customFormat="1" ht="17.25" customHeight="1" x14ac:dyDescent="0.35">
      <c r="A278" s="76"/>
      <c r="B278" s="61"/>
      <c r="C278" s="61"/>
      <c r="D278" s="49" t="s">
        <v>9966</v>
      </c>
      <c r="E278" s="53" t="s">
        <v>9967</v>
      </c>
      <c r="F278" s="8" t="s">
        <v>9689</v>
      </c>
      <c r="G278" s="8" t="s">
        <v>9721</v>
      </c>
      <c r="H278" s="8" t="s">
        <v>9700</v>
      </c>
      <c r="I278" s="57"/>
      <c r="J278" s="57">
        <v>165</v>
      </c>
      <c r="K278" s="25"/>
      <c r="L278" s="25"/>
      <c r="M278" s="25"/>
      <c r="N278" s="8" t="str">
        <f t="shared" si="4"/>
        <v>Não</v>
      </c>
      <c r="O278" s="64">
        <v>123.75</v>
      </c>
      <c r="P278" s="64">
        <v>206.25</v>
      </c>
    </row>
    <row r="279" spans="1:16" ht="17.25" customHeight="1" x14ac:dyDescent="0.35">
      <c r="A279" s="77" t="s">
        <v>10798</v>
      </c>
      <c r="B279" s="3" t="s">
        <v>10767</v>
      </c>
      <c r="D279" s="49" t="s">
        <v>10768</v>
      </c>
      <c r="E279" s="49" t="s">
        <v>10768</v>
      </c>
      <c r="F279" s="3" t="s">
        <v>9643</v>
      </c>
      <c r="G279" s="8" t="s">
        <v>9721</v>
      </c>
      <c r="H279" s="3" t="s">
        <v>9782</v>
      </c>
      <c r="I279" t="s">
        <v>10783</v>
      </c>
      <c r="J279" s="17" t="s">
        <v>9782</v>
      </c>
      <c r="K279" s="3" t="s">
        <v>9782</v>
      </c>
      <c r="L279" s="3" t="s">
        <v>9782</v>
      </c>
      <c r="M279" s="3" t="s">
        <v>9782</v>
      </c>
      <c r="N279" s="8" t="str">
        <f t="shared" si="4"/>
        <v>Sim</v>
      </c>
      <c r="O279" s="3" t="s">
        <v>9782</v>
      </c>
      <c r="P279" s="3" t="s">
        <v>9782</v>
      </c>
    </row>
    <row r="280" spans="1:16" ht="17.25" customHeight="1" x14ac:dyDescent="0.35">
      <c r="A280" s="77"/>
      <c r="B280" s="3" t="s">
        <v>10767</v>
      </c>
      <c r="D280" s="49" t="s">
        <v>10769</v>
      </c>
      <c r="E280" s="49" t="s">
        <v>10769</v>
      </c>
      <c r="F280" s="3" t="s">
        <v>9643</v>
      </c>
      <c r="G280" s="8" t="s">
        <v>9721</v>
      </c>
      <c r="H280" s="3" t="s">
        <v>9782</v>
      </c>
      <c r="I280" t="s">
        <v>10784</v>
      </c>
      <c r="J280" s="17" t="s">
        <v>9782</v>
      </c>
      <c r="K280" s="3" t="s">
        <v>9782</v>
      </c>
      <c r="L280" s="3" t="s">
        <v>9782</v>
      </c>
      <c r="M280" s="3" t="s">
        <v>9782</v>
      </c>
      <c r="N280" s="8" t="str">
        <f t="shared" ref="N280" si="5">IF(F280="String",IF(I280&lt;&gt;"","Sim","Não"),IF(F280="List",IF(I280&lt;&gt;"","Sim","Não"),IF(AND(I280&gt;=O280,I280&lt;=P280,I280&lt;&gt;""),"Sim","Não")))</f>
        <v>Sim</v>
      </c>
      <c r="O280" s="3" t="s">
        <v>9782</v>
      </c>
      <c r="P280" s="3" t="s">
        <v>9782</v>
      </c>
    </row>
    <row r="281" spans="1:16" ht="17.25" customHeight="1" x14ac:dyDescent="0.35">
      <c r="A281" s="77"/>
      <c r="B281" s="3" t="s">
        <v>10767</v>
      </c>
      <c r="D281" s="49" t="s">
        <v>10770</v>
      </c>
      <c r="E281" s="49" t="s">
        <v>10770</v>
      </c>
      <c r="F281" s="3" t="s">
        <v>9643</v>
      </c>
      <c r="G281" s="8" t="s">
        <v>9721</v>
      </c>
      <c r="H281" s="3" t="s">
        <v>9782</v>
      </c>
      <c r="I281" t="s">
        <v>10785</v>
      </c>
      <c r="J281" s="17" t="s">
        <v>9782</v>
      </c>
      <c r="K281" s="3" t="s">
        <v>9782</v>
      </c>
      <c r="L281" s="3" t="s">
        <v>9782</v>
      </c>
      <c r="M281" s="3" t="s">
        <v>9782</v>
      </c>
      <c r="N281" s="8" t="str">
        <f t="shared" ref="N281:N293" si="6">IF(F281="String",IF(I281&lt;&gt;"","Sim","Não"),IF(F281="List",IF(I281&lt;&gt;"","Sim","Não"),IF(AND(I281&gt;=O281,I281&lt;=P281,I281&lt;&gt;""),"Sim","Não")))</f>
        <v>Sim</v>
      </c>
      <c r="O281" s="3" t="s">
        <v>9782</v>
      </c>
      <c r="P281" s="3" t="s">
        <v>9782</v>
      </c>
    </row>
    <row r="282" spans="1:16" ht="17.25" customHeight="1" x14ac:dyDescent="0.35">
      <c r="A282" s="77"/>
      <c r="B282" s="3" t="s">
        <v>10767</v>
      </c>
      <c r="D282" s="49" t="s">
        <v>10771</v>
      </c>
      <c r="E282" s="49" t="s">
        <v>10771</v>
      </c>
      <c r="F282" s="3" t="s">
        <v>9643</v>
      </c>
      <c r="G282" s="8" t="s">
        <v>9721</v>
      </c>
      <c r="H282" s="3" t="s">
        <v>9782</v>
      </c>
      <c r="I282" t="s">
        <v>10786</v>
      </c>
      <c r="J282" s="17" t="s">
        <v>9782</v>
      </c>
      <c r="K282" s="3" t="s">
        <v>9782</v>
      </c>
      <c r="L282" s="3" t="s">
        <v>9782</v>
      </c>
      <c r="M282" s="3" t="s">
        <v>9782</v>
      </c>
      <c r="N282" s="8" t="str">
        <f t="shared" si="6"/>
        <v>Sim</v>
      </c>
      <c r="O282" s="3" t="s">
        <v>9782</v>
      </c>
      <c r="P282" s="3" t="s">
        <v>9782</v>
      </c>
    </row>
    <row r="283" spans="1:16" ht="17.25" customHeight="1" x14ac:dyDescent="0.35">
      <c r="A283" s="77"/>
      <c r="B283" s="3" t="s">
        <v>10767</v>
      </c>
      <c r="D283" s="49" t="s">
        <v>10772</v>
      </c>
      <c r="E283" s="49" t="s">
        <v>10772</v>
      </c>
      <c r="F283" s="3" t="s">
        <v>9643</v>
      </c>
      <c r="G283" s="8" t="s">
        <v>9721</v>
      </c>
      <c r="H283" s="3" t="s">
        <v>9782</v>
      </c>
      <c r="I283" t="s">
        <v>10787</v>
      </c>
      <c r="J283" s="17" t="s">
        <v>9782</v>
      </c>
      <c r="K283" s="3" t="s">
        <v>9782</v>
      </c>
      <c r="L283" s="3" t="s">
        <v>9782</v>
      </c>
      <c r="M283" s="3" t="s">
        <v>9782</v>
      </c>
      <c r="N283" s="8" t="str">
        <f t="shared" si="6"/>
        <v>Sim</v>
      </c>
      <c r="O283" s="3" t="s">
        <v>9782</v>
      </c>
      <c r="P283" s="3" t="s">
        <v>9782</v>
      </c>
    </row>
    <row r="284" spans="1:16" ht="17.25" customHeight="1" x14ac:dyDescent="0.35">
      <c r="A284" s="77"/>
      <c r="B284" s="3" t="s">
        <v>10767</v>
      </c>
      <c r="D284" s="49" t="s">
        <v>10773</v>
      </c>
      <c r="E284" s="49" t="s">
        <v>10773</v>
      </c>
      <c r="F284" s="3" t="s">
        <v>9643</v>
      </c>
      <c r="G284" s="8" t="s">
        <v>9721</v>
      </c>
      <c r="H284" s="3" t="s">
        <v>9782</v>
      </c>
      <c r="I284"/>
      <c r="J284" s="17" t="s">
        <v>9782</v>
      </c>
      <c r="K284" s="3" t="s">
        <v>9782</v>
      </c>
      <c r="L284" s="3" t="s">
        <v>9782</v>
      </c>
      <c r="M284" s="3" t="s">
        <v>9782</v>
      </c>
      <c r="N284" s="8" t="str">
        <f t="shared" si="6"/>
        <v>Não</v>
      </c>
      <c r="O284" s="3" t="s">
        <v>9782</v>
      </c>
      <c r="P284" s="3" t="s">
        <v>9782</v>
      </c>
    </row>
    <row r="285" spans="1:16" ht="17.25" customHeight="1" x14ac:dyDescent="0.35">
      <c r="A285" s="77"/>
      <c r="B285" s="3" t="s">
        <v>10767</v>
      </c>
      <c r="D285" s="49" t="s">
        <v>10774</v>
      </c>
      <c r="E285" s="49" t="s">
        <v>10797</v>
      </c>
      <c r="F285" s="3" t="s">
        <v>9643</v>
      </c>
      <c r="G285" s="8" t="s">
        <v>9721</v>
      </c>
      <c r="H285" s="3" t="s">
        <v>9782</v>
      </c>
      <c r="I285" t="s">
        <v>10788</v>
      </c>
      <c r="J285" s="17" t="s">
        <v>9782</v>
      </c>
      <c r="K285" s="3" t="s">
        <v>9782</v>
      </c>
      <c r="L285" s="3" t="s">
        <v>9782</v>
      </c>
      <c r="M285" s="3" t="s">
        <v>9782</v>
      </c>
      <c r="N285" s="8" t="str">
        <f t="shared" si="6"/>
        <v>Sim</v>
      </c>
      <c r="O285" s="3" t="s">
        <v>9782</v>
      </c>
      <c r="P285" s="3" t="s">
        <v>9782</v>
      </c>
    </row>
    <row r="286" spans="1:16" ht="17.25" customHeight="1" x14ac:dyDescent="0.35">
      <c r="A286" s="77"/>
      <c r="B286" s="3" t="s">
        <v>10767</v>
      </c>
      <c r="D286" s="49" t="s">
        <v>10775</v>
      </c>
      <c r="E286" s="49" t="s">
        <v>10775</v>
      </c>
      <c r="F286" s="3" t="s">
        <v>9643</v>
      </c>
      <c r="G286" s="8" t="s">
        <v>9721</v>
      </c>
      <c r="H286" s="3" t="s">
        <v>9782</v>
      </c>
      <c r="I286" t="s">
        <v>10789</v>
      </c>
      <c r="J286" s="17" t="s">
        <v>9782</v>
      </c>
      <c r="K286" s="3" t="s">
        <v>9782</v>
      </c>
      <c r="L286" s="3" t="s">
        <v>9782</v>
      </c>
      <c r="M286" s="3" t="s">
        <v>9782</v>
      </c>
      <c r="N286" s="8" t="str">
        <f t="shared" si="6"/>
        <v>Sim</v>
      </c>
      <c r="O286" s="3" t="s">
        <v>9782</v>
      </c>
      <c r="P286" s="3" t="s">
        <v>9782</v>
      </c>
    </row>
    <row r="287" spans="1:16" ht="17.25" customHeight="1" x14ac:dyDescent="0.35">
      <c r="A287" s="77"/>
      <c r="B287" s="3" t="s">
        <v>10767</v>
      </c>
      <c r="D287" s="49" t="s">
        <v>10776</v>
      </c>
      <c r="E287" s="49" t="s">
        <v>10796</v>
      </c>
      <c r="F287" s="3" t="s">
        <v>9643</v>
      </c>
      <c r="G287" s="8" t="s">
        <v>9721</v>
      </c>
      <c r="H287" s="3" t="s">
        <v>9782</v>
      </c>
      <c r="I287" t="s">
        <v>10790</v>
      </c>
      <c r="J287" s="17" t="s">
        <v>9782</v>
      </c>
      <c r="K287" s="3" t="s">
        <v>9782</v>
      </c>
      <c r="L287" s="3" t="s">
        <v>9782</v>
      </c>
      <c r="M287" s="3" t="s">
        <v>9782</v>
      </c>
      <c r="N287" s="8" t="str">
        <f t="shared" si="6"/>
        <v>Sim</v>
      </c>
      <c r="O287" s="3" t="s">
        <v>9782</v>
      </c>
      <c r="P287" s="3" t="s">
        <v>9782</v>
      </c>
    </row>
    <row r="288" spans="1:16" ht="17.25" customHeight="1" x14ac:dyDescent="0.35">
      <c r="A288" s="77"/>
      <c r="B288" s="3" t="s">
        <v>10767</v>
      </c>
      <c r="D288" s="49" t="s">
        <v>10777</v>
      </c>
      <c r="E288" s="49" t="s">
        <v>10777</v>
      </c>
      <c r="F288" s="3" t="s">
        <v>9643</v>
      </c>
      <c r="G288" s="8" t="s">
        <v>9721</v>
      </c>
      <c r="H288" s="3" t="s">
        <v>9782</v>
      </c>
      <c r="I288" t="s">
        <v>10791</v>
      </c>
      <c r="J288" s="17" t="s">
        <v>9782</v>
      </c>
      <c r="K288" s="3" t="s">
        <v>9782</v>
      </c>
      <c r="L288" s="3" t="s">
        <v>9782</v>
      </c>
      <c r="M288" s="3" t="s">
        <v>9782</v>
      </c>
      <c r="N288" s="8" t="str">
        <f t="shared" si="6"/>
        <v>Sim</v>
      </c>
      <c r="O288" s="3" t="s">
        <v>9782</v>
      </c>
      <c r="P288" s="3" t="s">
        <v>9782</v>
      </c>
    </row>
    <row r="289" spans="1:16" ht="17.25" customHeight="1" x14ac:dyDescent="0.35">
      <c r="A289" s="77"/>
      <c r="B289" s="3" t="s">
        <v>10767</v>
      </c>
      <c r="D289" s="49" t="s">
        <v>10778</v>
      </c>
      <c r="E289" s="49" t="s">
        <v>10778</v>
      </c>
      <c r="F289" s="3" t="s">
        <v>9643</v>
      </c>
      <c r="G289" s="8" t="s">
        <v>9721</v>
      </c>
      <c r="H289" s="3" t="s">
        <v>9782</v>
      </c>
      <c r="I289" t="s">
        <v>10792</v>
      </c>
      <c r="J289" s="17" t="s">
        <v>9782</v>
      </c>
      <c r="K289" s="3" t="s">
        <v>9782</v>
      </c>
      <c r="L289" s="3" t="s">
        <v>9782</v>
      </c>
      <c r="M289" s="3" t="s">
        <v>9782</v>
      </c>
      <c r="N289" s="8" t="str">
        <f t="shared" si="6"/>
        <v>Sim</v>
      </c>
      <c r="O289" s="3" t="s">
        <v>9782</v>
      </c>
      <c r="P289" s="3" t="s">
        <v>9782</v>
      </c>
    </row>
    <row r="290" spans="1:16" ht="17.25" customHeight="1" x14ac:dyDescent="0.35">
      <c r="A290" s="77"/>
      <c r="B290" s="3" t="s">
        <v>10767</v>
      </c>
      <c r="D290" s="49" t="s">
        <v>10779</v>
      </c>
      <c r="E290" s="49" t="s">
        <v>10779</v>
      </c>
      <c r="F290" s="3" t="s">
        <v>9643</v>
      </c>
      <c r="G290" s="8" t="s">
        <v>9721</v>
      </c>
      <c r="H290" s="3" t="s">
        <v>9782</v>
      </c>
      <c r="I290" t="s">
        <v>10792</v>
      </c>
      <c r="J290" s="17" t="s">
        <v>9782</v>
      </c>
      <c r="K290" s="3" t="s">
        <v>9782</v>
      </c>
      <c r="L290" s="3" t="s">
        <v>9782</v>
      </c>
      <c r="M290" s="3" t="s">
        <v>9782</v>
      </c>
      <c r="N290" s="8" t="str">
        <f t="shared" si="6"/>
        <v>Sim</v>
      </c>
      <c r="O290" s="3" t="s">
        <v>9782</v>
      </c>
      <c r="P290" s="3" t="s">
        <v>9782</v>
      </c>
    </row>
    <row r="291" spans="1:16" ht="17.25" customHeight="1" x14ac:dyDescent="0.35">
      <c r="A291" s="77"/>
      <c r="B291" s="3" t="s">
        <v>10767</v>
      </c>
      <c r="D291" s="49" t="s">
        <v>10780</v>
      </c>
      <c r="E291" s="49" t="s">
        <v>10780</v>
      </c>
      <c r="F291" s="3" t="s">
        <v>9643</v>
      </c>
      <c r="G291" s="8" t="s">
        <v>9721</v>
      </c>
      <c r="H291" s="3" t="s">
        <v>9782</v>
      </c>
      <c r="I291" t="s">
        <v>10793</v>
      </c>
      <c r="J291" s="17" t="s">
        <v>9782</v>
      </c>
      <c r="K291" s="3" t="s">
        <v>9782</v>
      </c>
      <c r="L291" s="3" t="s">
        <v>9782</v>
      </c>
      <c r="M291" s="3" t="s">
        <v>9782</v>
      </c>
      <c r="N291" s="8" t="str">
        <f t="shared" si="6"/>
        <v>Sim</v>
      </c>
      <c r="O291" s="3" t="s">
        <v>9782</v>
      </c>
      <c r="P291" s="3" t="s">
        <v>9782</v>
      </c>
    </row>
    <row r="292" spans="1:16" ht="17.25" customHeight="1" x14ac:dyDescent="0.35">
      <c r="A292" s="77"/>
      <c r="B292" s="3" t="s">
        <v>10767</v>
      </c>
      <c r="D292" s="49" t="s">
        <v>10781</v>
      </c>
      <c r="E292" s="49" t="s">
        <v>10781</v>
      </c>
      <c r="F292" s="3" t="s">
        <v>9643</v>
      </c>
      <c r="G292" s="8" t="s">
        <v>9721</v>
      </c>
      <c r="H292" s="3" t="s">
        <v>9782</v>
      </c>
      <c r="I292" t="s">
        <v>10794</v>
      </c>
      <c r="J292" s="17" t="s">
        <v>9782</v>
      </c>
      <c r="K292" s="3" t="s">
        <v>9782</v>
      </c>
      <c r="L292" s="3" t="s">
        <v>9782</v>
      </c>
      <c r="M292" s="3" t="s">
        <v>9782</v>
      </c>
      <c r="N292" s="8" t="str">
        <f t="shared" si="6"/>
        <v>Sim</v>
      </c>
      <c r="O292" s="3" t="s">
        <v>9782</v>
      </c>
      <c r="P292" s="3" t="s">
        <v>9782</v>
      </c>
    </row>
    <row r="293" spans="1:16" ht="17.25" customHeight="1" x14ac:dyDescent="0.35">
      <c r="A293" s="77"/>
      <c r="B293" s="3" t="s">
        <v>10767</v>
      </c>
      <c r="D293" s="49" t="s">
        <v>10782</v>
      </c>
      <c r="E293" s="49" t="s">
        <v>10782</v>
      </c>
      <c r="F293" s="3" t="s">
        <v>9643</v>
      </c>
      <c r="G293" s="8" t="s">
        <v>9721</v>
      </c>
      <c r="H293" s="3" t="s">
        <v>9782</v>
      </c>
      <c r="I293" t="s">
        <v>10795</v>
      </c>
      <c r="J293" s="17" t="s">
        <v>9782</v>
      </c>
      <c r="K293" s="3" t="s">
        <v>9782</v>
      </c>
      <c r="L293" s="3" t="s">
        <v>9782</v>
      </c>
      <c r="M293" s="3" t="s">
        <v>9782</v>
      </c>
      <c r="N293" s="8" t="str">
        <f t="shared" si="6"/>
        <v>Sim</v>
      </c>
      <c r="O293" s="3" t="s">
        <v>9782</v>
      </c>
      <c r="P293" s="3" t="s">
        <v>9782</v>
      </c>
    </row>
  </sheetData>
  <dataConsolidate link="1"/>
  <mergeCells count="19">
    <mergeCell ref="A4:A7"/>
    <mergeCell ref="A2:A3"/>
    <mergeCell ref="A8:A21"/>
    <mergeCell ref="A23:A30"/>
    <mergeCell ref="A31:A35"/>
    <mergeCell ref="A95:A113"/>
    <mergeCell ref="A147:A167"/>
    <mergeCell ref="A168:A177"/>
    <mergeCell ref="A279:A293"/>
    <mergeCell ref="A36:A39"/>
    <mergeCell ref="A40:A41"/>
    <mergeCell ref="A42:A64"/>
    <mergeCell ref="A65:A81"/>
    <mergeCell ref="A82:A85"/>
    <mergeCell ref="A189:A278"/>
    <mergeCell ref="A86:A94"/>
    <mergeCell ref="A114:A124"/>
    <mergeCell ref="A126:A146"/>
    <mergeCell ref="A178:A187"/>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10349</v>
      </c>
      <c r="O1" s="39" t="s">
        <v>10350</v>
      </c>
    </row>
    <row r="2" spans="1:15" s="38" customFormat="1" x14ac:dyDescent="0.35">
      <c r="A2" s="35">
        <v>1</v>
      </c>
      <c r="B2" s="35" t="s">
        <v>9722</v>
      </c>
      <c r="C2" s="35" t="s">
        <v>10512</v>
      </c>
      <c r="D2" s="35" t="s">
        <v>10513</v>
      </c>
      <c r="E2" s="35" t="s">
        <v>10514</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10515</v>
      </c>
      <c r="D3" s="35" t="s">
        <v>10513</v>
      </c>
      <c r="E3" s="35" t="s">
        <v>10516</v>
      </c>
      <c r="F3" s="36" t="s">
        <v>10522</v>
      </c>
      <c r="G3" s="36" t="s">
        <v>10524</v>
      </c>
      <c r="H3" s="36" t="s">
        <v>10517</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10518</v>
      </c>
      <c r="D4" s="35" t="s">
        <v>10513</v>
      </c>
      <c r="E4" s="35" t="s">
        <v>10514</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10519</v>
      </c>
      <c r="D5" s="35" t="s">
        <v>10513</v>
      </c>
      <c r="E5" s="35" t="s">
        <v>10516</v>
      </c>
      <c r="F5" s="36" t="s">
        <v>10522</v>
      </c>
      <c r="G5" s="36" t="s">
        <v>10524</v>
      </c>
      <c r="H5" s="36" t="s">
        <v>10517</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10520</v>
      </c>
      <c r="D6" s="35" t="s">
        <v>10571</v>
      </c>
      <c r="E6" s="35" t="s">
        <v>10514</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10521</v>
      </c>
      <c r="D7" s="35" t="s">
        <v>10571</v>
      </c>
      <c r="E7" s="35" t="s">
        <v>10569</v>
      </c>
      <c r="F7" s="36" t="s">
        <v>10522</v>
      </c>
      <c r="G7" s="36" t="s">
        <v>10524</v>
      </c>
      <c r="H7" s="36" t="s">
        <v>10524</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10523</v>
      </c>
      <c r="D8" s="35" t="s">
        <v>10571</v>
      </c>
      <c r="E8" s="35" t="s">
        <v>10572</v>
      </c>
      <c r="F8" s="36" t="s">
        <v>10522</v>
      </c>
      <c r="G8" s="36" t="s">
        <v>10524</v>
      </c>
      <c r="H8" s="36" t="s">
        <v>10530</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10525</v>
      </c>
      <c r="D9" s="35" t="s">
        <v>10571</v>
      </c>
      <c r="E9" s="35" t="s">
        <v>10573</v>
      </c>
      <c r="F9" s="36" t="s">
        <v>10522</v>
      </c>
      <c r="G9" s="36" t="s">
        <v>10524</v>
      </c>
      <c r="H9" s="36" t="s">
        <v>10517</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10526</v>
      </c>
      <c r="D10" s="35" t="s">
        <v>10574</v>
      </c>
      <c r="E10" s="35" t="s">
        <v>10514</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10527</v>
      </c>
      <c r="D11" s="35" t="s">
        <v>10574</v>
      </c>
      <c r="E11" s="35" t="s">
        <v>10575</v>
      </c>
      <c r="F11" s="36" t="s">
        <v>10522</v>
      </c>
      <c r="G11" s="36" t="s">
        <v>10524</v>
      </c>
      <c r="H11" s="36" t="s">
        <v>10530</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10528</v>
      </c>
      <c r="D12" s="35" t="s">
        <v>10574</v>
      </c>
      <c r="E12" s="35" t="s">
        <v>10570</v>
      </c>
      <c r="F12" s="36" t="s">
        <v>10522</v>
      </c>
      <c r="G12" s="36" t="s">
        <v>10524</v>
      </c>
      <c r="H12" s="36" t="s">
        <v>10517</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10529</v>
      </c>
      <c r="D13" s="35" t="s">
        <v>10574</v>
      </c>
      <c r="E13" s="35" t="s">
        <v>10531</v>
      </c>
      <c r="F13" s="36" t="s">
        <v>10522</v>
      </c>
      <c r="G13" s="36" t="s">
        <v>10524</v>
      </c>
      <c r="H13" s="36" t="s">
        <v>10568</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F80" sqref="F80"/>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10576</v>
      </c>
      <c r="G1" s="32" t="s">
        <v>10577</v>
      </c>
      <c r="H1" s="32" t="s">
        <v>10578</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10532</v>
      </c>
      <c r="B2" s="25" t="s">
        <v>10512</v>
      </c>
      <c r="C2" s="25" t="s">
        <v>10515</v>
      </c>
      <c r="D2" s="25" t="s">
        <v>10533</v>
      </c>
      <c r="E2" s="25" t="s">
        <v>10534</v>
      </c>
      <c r="F2" s="25">
        <v>659321</v>
      </c>
      <c r="G2" s="25">
        <v>0.89712319853843836</v>
      </c>
      <c r="H2" s="25">
        <v>160</v>
      </c>
      <c r="I2" s="25">
        <v>506.14494972182558</v>
      </c>
      <c r="J2" s="42">
        <v>0.56812156780698142</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247.91575249306351</v>
      </c>
      <c r="AV2" s="25">
        <v>58.138247985755498</v>
      </c>
      <c r="AW2" s="25">
        <v>58.138247985755498</v>
      </c>
      <c r="AX2" s="25">
        <v>0</v>
      </c>
      <c r="AY2" s="25">
        <v>0</v>
      </c>
      <c r="AZ2" s="25">
        <v>134.59007694571139</v>
      </c>
      <c r="BA2" s="25">
        <v>77.86117468209936</v>
      </c>
      <c r="BB2" s="25">
        <v>23.63704260983835</v>
      </c>
      <c r="BC2" s="25">
        <v>33.091859653773689</v>
      </c>
      <c r="BD2" s="25">
        <v>0</v>
      </c>
      <c r="BE2" s="25">
        <v>55.187427561596607</v>
      </c>
      <c r="BF2" s="25">
        <v>8.6879524867501186</v>
      </c>
      <c r="BG2" s="25">
        <v>1.4901660226239113</v>
      </c>
      <c r="BH2" s="25">
        <v>45.009309052222576</v>
      </c>
      <c r="BI2" s="25">
        <v>0</v>
      </c>
      <c r="BJ2" s="25">
        <v>288.11681209537488</v>
      </c>
      <c r="BK2" s="25">
        <v>429.7786404476862</v>
      </c>
      <c r="BL2" s="25">
        <v>0.93595963273800364</v>
      </c>
      <c r="BM2" s="25">
        <v>0.56812156780698142</v>
      </c>
    </row>
    <row r="3" spans="1:65" x14ac:dyDescent="0.35">
      <c r="A3" s="25" t="s">
        <v>10532</v>
      </c>
      <c r="B3" s="25" t="s">
        <v>10512</v>
      </c>
      <c r="C3" s="25" t="s">
        <v>10515</v>
      </c>
      <c r="D3" s="25" t="s">
        <v>10535</v>
      </c>
      <c r="E3" s="25" t="s">
        <v>10536</v>
      </c>
      <c r="F3" s="25">
        <v>659321</v>
      </c>
      <c r="G3" s="25">
        <v>0.89712319853843836</v>
      </c>
      <c r="H3" s="25">
        <v>160</v>
      </c>
      <c r="I3" s="25">
        <v>567.51618105823422</v>
      </c>
      <c r="J3" s="42">
        <v>0.32091999457076403</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244.06347080226348</v>
      </c>
      <c r="AV3" s="25">
        <v>58.138247985755498</v>
      </c>
      <c r="AW3" s="25">
        <v>58.138247985755498</v>
      </c>
      <c r="AX3" s="25">
        <v>0</v>
      </c>
      <c r="AY3" s="25">
        <v>0</v>
      </c>
      <c r="AZ3" s="25">
        <v>134.59007694571139</v>
      </c>
      <c r="BA3" s="25">
        <v>77.86117468209936</v>
      </c>
      <c r="BB3" s="25">
        <v>23.63704260983835</v>
      </c>
      <c r="BC3" s="25">
        <v>33.091859653773689</v>
      </c>
      <c r="BD3" s="25">
        <v>0</v>
      </c>
      <c r="BE3" s="25">
        <v>51.335145870796595</v>
      </c>
      <c r="BF3" s="25">
        <v>7.4634075424212707</v>
      </c>
      <c r="BG3" s="25">
        <v>1.4901660226239113</v>
      </c>
      <c r="BH3" s="25">
        <v>42.381572305751412</v>
      </c>
      <c r="BI3" s="25">
        <v>0</v>
      </c>
      <c r="BJ3" s="25">
        <v>244.06347080226348</v>
      </c>
      <c r="BK3" s="25">
        <v>324.35406781816619</v>
      </c>
      <c r="BL3" s="25">
        <v>0.59281059706351547</v>
      </c>
      <c r="BM3" s="25">
        <v>0.32091999457076403</v>
      </c>
    </row>
    <row r="4" spans="1:65" x14ac:dyDescent="0.35">
      <c r="A4" s="25" t="s">
        <v>10532</v>
      </c>
      <c r="B4" s="25" t="s">
        <v>10512</v>
      </c>
      <c r="C4" s="25" t="s">
        <v>10515</v>
      </c>
      <c r="D4" s="25" t="s">
        <v>10537</v>
      </c>
      <c r="E4" s="25" t="s">
        <v>10538</v>
      </c>
      <c r="F4" s="25">
        <v>659321</v>
      </c>
      <c r="G4" s="25">
        <v>0.89712319853843836</v>
      </c>
      <c r="H4" s="25">
        <v>160</v>
      </c>
      <c r="I4" s="25">
        <v>540.8087123597137</v>
      </c>
      <c r="J4" s="42">
        <v>0.39120884209058743</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246.79786251445884</v>
      </c>
      <c r="AV4" s="25">
        <v>58.138247985755498</v>
      </c>
      <c r="AW4" s="25">
        <v>58.138247985755498</v>
      </c>
      <c r="AX4" s="25">
        <v>0</v>
      </c>
      <c r="AY4" s="25">
        <v>0</v>
      </c>
      <c r="AZ4" s="25">
        <v>134.59007694571139</v>
      </c>
      <c r="BA4" s="25">
        <v>77.86117468209936</v>
      </c>
      <c r="BB4" s="25">
        <v>23.63704260983835</v>
      </c>
      <c r="BC4" s="25">
        <v>33.091859653773689</v>
      </c>
      <c r="BD4" s="25">
        <v>0</v>
      </c>
      <c r="BE4" s="25">
        <v>54.069537582991963</v>
      </c>
      <c r="BF4" s="25">
        <v>7.4634075424212707</v>
      </c>
      <c r="BG4" s="25">
        <v>1.4901660226239113</v>
      </c>
      <c r="BH4" s="25">
        <v>45.11596401794678</v>
      </c>
      <c r="BI4" s="25">
        <v>0</v>
      </c>
      <c r="BJ4" s="25">
        <v>246.79786251445884</v>
      </c>
      <c r="BK4" s="25">
        <v>353.79592822888208</v>
      </c>
      <c r="BL4" s="25">
        <v>0.68864163300144166</v>
      </c>
      <c r="BM4" s="25">
        <v>0.39120884209058743</v>
      </c>
    </row>
    <row r="5" spans="1:65" x14ac:dyDescent="0.35">
      <c r="A5" s="25" t="s">
        <v>10532</v>
      </c>
      <c r="B5" s="25" t="s">
        <v>10512</v>
      </c>
      <c r="C5" s="25" t="s">
        <v>10515</v>
      </c>
      <c r="D5" s="25" t="s">
        <v>10539</v>
      </c>
      <c r="E5" s="25" t="s">
        <v>10540</v>
      </c>
      <c r="F5" s="25">
        <v>659321</v>
      </c>
      <c r="G5" s="25">
        <v>0.89712319853843836</v>
      </c>
      <c r="H5" s="25">
        <v>160</v>
      </c>
      <c r="I5" s="25">
        <v>525.47529237597541</v>
      </c>
      <c r="J5" s="42">
        <v>0.3887905434128594</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224.19511684886206</v>
      </c>
      <c r="AV5" s="25">
        <v>55.72160741575405</v>
      </c>
      <c r="AW5" s="25">
        <v>55.72160741575405</v>
      </c>
      <c r="AX5" s="25">
        <v>0</v>
      </c>
      <c r="AY5" s="25">
        <v>0</v>
      </c>
      <c r="AZ5" s="25">
        <v>116.71398012140588</v>
      </c>
      <c r="BA5" s="25">
        <v>77.86117468209936</v>
      </c>
      <c r="BB5" s="25">
        <v>16.18866893304439</v>
      </c>
      <c r="BC5" s="25">
        <v>22.664136506262142</v>
      </c>
      <c r="BD5" s="25">
        <v>0</v>
      </c>
      <c r="BE5" s="25">
        <v>51.759529311702117</v>
      </c>
      <c r="BF5" s="25">
        <v>7.1214188290344236</v>
      </c>
      <c r="BG5" s="25">
        <v>1.4901660226239113</v>
      </c>
      <c r="BH5" s="25">
        <v>43.147944460043782</v>
      </c>
      <c r="BI5" s="25">
        <v>0</v>
      </c>
      <c r="BJ5" s="25">
        <v>224.19511684886206</v>
      </c>
      <c r="BK5" s="25">
        <v>309.78209625107434</v>
      </c>
      <c r="BL5" s="25">
        <v>0.75531687577818496</v>
      </c>
      <c r="BM5" s="25">
        <v>0.3887905434128594</v>
      </c>
    </row>
    <row r="6" spans="1:65" x14ac:dyDescent="0.35">
      <c r="A6" s="25" t="s">
        <v>10532</v>
      </c>
      <c r="B6" s="25" t="s">
        <v>10512</v>
      </c>
      <c r="C6" s="25" t="s">
        <v>10515</v>
      </c>
      <c r="D6" s="25" t="s">
        <v>10541</v>
      </c>
      <c r="E6" s="25" t="s">
        <v>10542</v>
      </c>
      <c r="F6" s="25">
        <v>659321</v>
      </c>
      <c r="G6" s="25">
        <v>0.89712319853843836</v>
      </c>
      <c r="H6" s="25">
        <v>160</v>
      </c>
      <c r="I6" s="25">
        <v>587.44677497859846</v>
      </c>
      <c r="J6" s="42">
        <v>0.28076956487782057</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246.80395037821847</v>
      </c>
      <c r="AV6" s="25">
        <v>63.846453430885617</v>
      </c>
      <c r="AW6" s="25">
        <v>63.846453430885617</v>
      </c>
      <c r="AX6" s="25">
        <v>0</v>
      </c>
      <c r="AY6" s="25">
        <v>0</v>
      </c>
      <c r="AZ6" s="25">
        <v>119.98296201355525</v>
      </c>
      <c r="BA6" s="25">
        <v>77.86117468209936</v>
      </c>
      <c r="BB6" s="25">
        <v>17.550744721439951</v>
      </c>
      <c r="BC6" s="25">
        <v>24.571042610015933</v>
      </c>
      <c r="BD6" s="25">
        <v>0</v>
      </c>
      <c r="BE6" s="25">
        <v>62.974534933777598</v>
      </c>
      <c r="BF6" s="25">
        <v>9.9075829005868581</v>
      </c>
      <c r="BG6" s="25">
        <v>1.4901660226239113</v>
      </c>
      <c r="BH6" s="25">
        <v>51.576786010566828</v>
      </c>
      <c r="BI6" s="25">
        <v>0</v>
      </c>
      <c r="BJ6" s="25">
        <v>246.80395037821847</v>
      </c>
      <c r="BK6" s="25">
        <v>333.52776090322595</v>
      </c>
      <c r="BL6" s="25">
        <v>0.49442994666837564</v>
      </c>
      <c r="BM6" s="25">
        <v>0.28076956487782057</v>
      </c>
    </row>
    <row r="7" spans="1:65" x14ac:dyDescent="0.35">
      <c r="A7" s="25" t="s">
        <v>10532</v>
      </c>
      <c r="B7" s="25" t="s">
        <v>10512</v>
      </c>
      <c r="C7" s="25" t="s">
        <v>10515</v>
      </c>
      <c r="D7" s="25" t="s">
        <v>10543</v>
      </c>
      <c r="E7" s="25" t="s">
        <v>10544</v>
      </c>
      <c r="F7" s="25">
        <v>659321</v>
      </c>
      <c r="G7" s="25">
        <v>0.89712319853843836</v>
      </c>
      <c r="H7" s="25">
        <v>160</v>
      </c>
      <c r="I7" s="25">
        <v>674.26003233800941</v>
      </c>
      <c r="J7" s="42">
        <v>0.44153522705038067</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379.49641084270775</v>
      </c>
      <c r="AV7" s="25">
        <v>95.915077849257656</v>
      </c>
      <c r="AW7" s="25">
        <v>95.915077849257656</v>
      </c>
      <c r="AX7" s="25">
        <v>0</v>
      </c>
      <c r="AY7" s="25">
        <v>0</v>
      </c>
      <c r="AZ7" s="25">
        <v>145.89533948663723</v>
      </c>
      <c r="BA7" s="25">
        <v>83.71898420723484</v>
      </c>
      <c r="BB7" s="25">
        <v>25.906814699750992</v>
      </c>
      <c r="BC7" s="25">
        <v>36.269540579651384</v>
      </c>
      <c r="BD7" s="25">
        <v>0</v>
      </c>
      <c r="BE7" s="25">
        <v>137.68599350681282</v>
      </c>
      <c r="BF7" s="25">
        <v>16.469387894914334</v>
      </c>
      <c r="BG7" s="25">
        <v>1.6022772097078437</v>
      </c>
      <c r="BH7" s="25">
        <v>119.61432840219064</v>
      </c>
      <c r="BI7" s="25">
        <v>0</v>
      </c>
      <c r="BJ7" s="25">
        <v>466.38958880736936</v>
      </c>
      <c r="BK7" s="25">
        <v>777.3250255528643</v>
      </c>
      <c r="BL7" s="25">
        <v>0.46184054021017346</v>
      </c>
      <c r="BM7" s="25">
        <v>0.44153522705038067</v>
      </c>
    </row>
    <row r="8" spans="1:65" x14ac:dyDescent="0.35">
      <c r="A8" s="25" t="s">
        <v>10532</v>
      </c>
      <c r="B8" s="25" t="s">
        <v>10512</v>
      </c>
      <c r="C8" s="25" t="s">
        <v>10515</v>
      </c>
      <c r="D8" s="25" t="s">
        <v>10545</v>
      </c>
      <c r="E8" s="25" t="s">
        <v>10546</v>
      </c>
      <c r="F8" s="25">
        <v>659321</v>
      </c>
      <c r="G8" s="25">
        <v>0.89712319853843836</v>
      </c>
      <c r="H8" s="25">
        <v>160</v>
      </c>
      <c r="I8" s="25">
        <v>1537.2131154039914</v>
      </c>
      <c r="J8" s="42">
        <v>-9.7974367139689836E-2</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784.70924951736765</v>
      </c>
      <c r="AV8" s="25">
        <v>95.915077849257656</v>
      </c>
      <c r="AW8" s="25">
        <v>95.915077849257656</v>
      </c>
      <c r="AX8" s="25">
        <v>0</v>
      </c>
      <c r="AY8" s="25">
        <v>0</v>
      </c>
      <c r="AZ8" s="25">
        <v>145.89533948663723</v>
      </c>
      <c r="BA8" s="25">
        <v>83.71898420723484</v>
      </c>
      <c r="BB8" s="25">
        <v>25.906814699750992</v>
      </c>
      <c r="BC8" s="25">
        <v>36.269540579651384</v>
      </c>
      <c r="BD8" s="25">
        <v>0</v>
      </c>
      <c r="BE8" s="25">
        <v>542.89883218147281</v>
      </c>
      <c r="BF8" s="25">
        <v>58.221018736189798</v>
      </c>
      <c r="BG8" s="25">
        <v>1.6022772097078437</v>
      </c>
      <c r="BH8" s="25">
        <v>483.07553623557521</v>
      </c>
      <c r="BI8" s="25">
        <v>0</v>
      </c>
      <c r="BJ8" s="25">
        <v>881.02563326345444</v>
      </c>
      <c r="BK8" s="25">
        <v>1217.6113132851765</v>
      </c>
      <c r="BL8" s="25">
        <v>-9.822960857893695E-2</v>
      </c>
      <c r="BM8" s="25">
        <v>-9.7974367139689836E-2</v>
      </c>
    </row>
    <row r="9" spans="1:65" x14ac:dyDescent="0.35">
      <c r="A9" s="25" t="s">
        <v>10532</v>
      </c>
      <c r="B9" s="25" t="s">
        <v>10512</v>
      </c>
      <c r="C9" s="25" t="s">
        <v>10547</v>
      </c>
      <c r="D9" s="25" t="s">
        <v>9782</v>
      </c>
      <c r="E9" s="25" t="s">
        <v>10548</v>
      </c>
      <c r="F9" s="25">
        <v>659321</v>
      </c>
      <c r="G9" s="25">
        <v>0.89712319853843836</v>
      </c>
      <c r="H9" s="25">
        <v>160</v>
      </c>
      <c r="I9" s="66">
        <v>506.14494972182558</v>
      </c>
      <c r="J9" s="67">
        <v>0.56812156780698142</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247.91575249306351</v>
      </c>
      <c r="AV9" s="25">
        <v>58.138247985755498</v>
      </c>
      <c r="AW9" s="25">
        <v>58.138247985755498</v>
      </c>
      <c r="AX9" s="25">
        <v>0</v>
      </c>
      <c r="AY9" s="25">
        <v>0</v>
      </c>
      <c r="AZ9" s="25">
        <v>134.59007694571139</v>
      </c>
      <c r="BA9" s="25">
        <v>77.86117468209936</v>
      </c>
      <c r="BB9" s="25">
        <v>23.63704260983835</v>
      </c>
      <c r="BC9" s="25">
        <v>33.091859653773689</v>
      </c>
      <c r="BD9" s="25">
        <v>0</v>
      </c>
      <c r="BE9" s="25">
        <v>55.187427561596607</v>
      </c>
      <c r="BF9" s="25">
        <v>8.6879524867501186</v>
      </c>
      <c r="BG9" s="25">
        <v>1.4901660226239113</v>
      </c>
      <c r="BH9" s="25">
        <v>45.009309052222576</v>
      </c>
      <c r="BI9" s="25">
        <v>0</v>
      </c>
      <c r="BJ9" s="25">
        <v>288.11681209537488</v>
      </c>
      <c r="BK9" s="25">
        <v>429.7786404476862</v>
      </c>
      <c r="BL9" s="25">
        <v>0.93595963273800364</v>
      </c>
      <c r="BM9" s="25">
        <v>0.56812156780698142</v>
      </c>
    </row>
    <row r="10" spans="1:65" x14ac:dyDescent="0.35">
      <c r="A10" s="25" t="s">
        <v>10532</v>
      </c>
      <c r="B10" s="25" t="s">
        <v>10549</v>
      </c>
      <c r="C10" s="25" t="s">
        <v>9782</v>
      </c>
      <c r="D10" s="25" t="s">
        <v>9782</v>
      </c>
      <c r="E10" s="25" t="s">
        <v>10194</v>
      </c>
      <c r="F10" s="25">
        <f>F9</f>
        <v>659321</v>
      </c>
      <c r="G10" s="25">
        <f>G9</f>
        <v>0.89712319853843836</v>
      </c>
      <c r="H10" s="25">
        <f>(H9*N9)/(N9)</f>
        <v>160</v>
      </c>
      <c r="I10" s="25">
        <f>(I9*N9)/(N9)</f>
        <v>506.14494972182558</v>
      </c>
      <c r="J10" s="42">
        <f>(J9*N9)/(N9)</f>
        <v>0.56812156780698142</v>
      </c>
      <c r="K10" s="25">
        <f t="shared" ref="K10:W10" si="0">K9</f>
        <v>35</v>
      </c>
      <c r="L10" s="25">
        <f t="shared" si="0"/>
        <v>390.50456992442491</v>
      </c>
      <c r="M10" s="25">
        <f t="shared" si="0"/>
        <v>45.367348140794775</v>
      </c>
      <c r="N10" s="25">
        <f t="shared" si="0"/>
        <v>234.07097893311607</v>
      </c>
      <c r="O10" s="25">
        <f t="shared" si="0"/>
        <v>39.047603670132972</v>
      </c>
      <c r="P10" s="25">
        <f t="shared" si="0"/>
        <v>90.630234921836859</v>
      </c>
      <c r="Q10" s="25">
        <f t="shared" si="0"/>
        <v>104.39314034114622</v>
      </c>
      <c r="R10" s="25">
        <f t="shared" si="0"/>
        <v>23.249099982531749</v>
      </c>
      <c r="S10" s="25">
        <f t="shared" si="0"/>
        <v>39.116596091173477</v>
      </c>
      <c r="T10" s="25">
        <f t="shared" si="0"/>
        <v>42.02744426744097</v>
      </c>
      <c r="U10" s="25">
        <f t="shared" si="0"/>
        <v>0</v>
      </c>
      <c r="V10" s="25">
        <f t="shared" si="0"/>
        <v>28424.549769330308</v>
      </c>
      <c r="W10" s="25">
        <f t="shared" si="0"/>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247.91575249306351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55.187427561596607</v>
      </c>
      <c r="BF10" s="25">
        <f>(BF9*N9)/(N9)</f>
        <v>8.6879524867501186</v>
      </c>
      <c r="BG10" s="25">
        <f>(BG9*N9)/(N9)</f>
        <v>1.4901660226239113</v>
      </c>
      <c r="BH10" s="25">
        <f>(BH9*N9)/(N9)</f>
        <v>45.009309052222584</v>
      </c>
      <c r="BI10" s="25">
        <f>(BI9*N9)/(N9)</f>
        <v>0</v>
      </c>
      <c r="BJ10" s="25">
        <f>(BJ9*N9)/(N9)</f>
        <v>288.11681209537488</v>
      </c>
      <c r="BK10" s="25">
        <f>(BK9*N9)/(N9)</f>
        <v>429.77864044768626</v>
      </c>
      <c r="BL10" s="25">
        <f>(BL9*N9)/(N9)</f>
        <v>0.93595963273800364</v>
      </c>
      <c r="BM10" s="25">
        <f>(BM9*N9)/(N9)</f>
        <v>0.56812156780698142</v>
      </c>
    </row>
    <row r="11" spans="1:65" x14ac:dyDescent="0.35">
      <c r="A11" s="25" t="s">
        <v>10550</v>
      </c>
      <c r="B11" s="25" t="s">
        <v>10512</v>
      </c>
      <c r="C11" s="25" t="s">
        <v>10515</v>
      </c>
      <c r="D11" s="25" t="s">
        <v>10533</v>
      </c>
      <c r="E11" s="25" t="s">
        <v>10551</v>
      </c>
      <c r="F11" s="25">
        <v>659321</v>
      </c>
      <c r="G11" s="25">
        <v>0.89712319853843836</v>
      </c>
      <c r="H11" s="25">
        <v>160</v>
      </c>
      <c r="I11" s="25">
        <v>486.78748467182561</v>
      </c>
      <c r="J11" s="42">
        <v>0.63216912796276181</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248.73844475768848</v>
      </c>
      <c r="AV11" s="25">
        <v>58.138247985755498</v>
      </c>
      <c r="AW11" s="25">
        <v>58.138247985755498</v>
      </c>
      <c r="AX11" s="25">
        <v>0</v>
      </c>
      <c r="AY11" s="25">
        <v>0</v>
      </c>
      <c r="AZ11" s="25">
        <v>134.59007694571139</v>
      </c>
      <c r="BA11" s="25">
        <v>77.86117468209936</v>
      </c>
      <c r="BB11" s="25">
        <v>23.63704260983835</v>
      </c>
      <c r="BC11" s="25">
        <v>33.091859653773689</v>
      </c>
      <c r="BD11" s="25">
        <v>0</v>
      </c>
      <c r="BE11" s="25">
        <v>56.010119826221604</v>
      </c>
      <c r="BF11" s="25">
        <v>7.7200792342501199</v>
      </c>
      <c r="BG11" s="25">
        <v>1.4901660226239113</v>
      </c>
      <c r="BH11" s="25">
        <v>46.799874569347573</v>
      </c>
      <c r="BI11" s="25">
        <v>0</v>
      </c>
      <c r="BJ11" s="25">
        <v>288.93950435999989</v>
      </c>
      <c r="BK11" s="25">
        <v>449.95879776231118</v>
      </c>
      <c r="BL11" s="25">
        <v>1.0016445233622033</v>
      </c>
      <c r="BM11" s="25">
        <v>0.63216912796276181</v>
      </c>
    </row>
    <row r="12" spans="1:65" x14ac:dyDescent="0.35">
      <c r="A12" s="25" t="s">
        <v>10550</v>
      </c>
      <c r="B12" s="25" t="s">
        <v>10512</v>
      </c>
      <c r="C12" s="25" t="s">
        <v>10515</v>
      </c>
      <c r="D12" s="25" t="s">
        <v>10535</v>
      </c>
      <c r="E12" s="25" t="s">
        <v>10552</v>
      </c>
      <c r="F12" s="25">
        <v>659321</v>
      </c>
      <c r="G12" s="25">
        <v>0.89712319853843836</v>
      </c>
      <c r="H12" s="25">
        <v>160</v>
      </c>
      <c r="I12" s="25">
        <v>482.03623532955328</v>
      </c>
      <c r="J12" s="42">
        <v>0.56637018892248214</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249.46718900063442</v>
      </c>
      <c r="AV12" s="25">
        <v>58.138247985755498</v>
      </c>
      <c r="AW12" s="25">
        <v>58.138247985755498</v>
      </c>
      <c r="AX12" s="25">
        <v>0</v>
      </c>
      <c r="AY12" s="25">
        <v>0</v>
      </c>
      <c r="AZ12" s="25">
        <v>134.59007694571139</v>
      </c>
      <c r="BA12" s="25">
        <v>77.86117468209936</v>
      </c>
      <c r="BB12" s="25">
        <v>23.63704260983835</v>
      </c>
      <c r="BC12" s="25">
        <v>33.091859653773689</v>
      </c>
      <c r="BD12" s="25">
        <v>0</v>
      </c>
      <c r="BE12" s="25">
        <v>56.738864069167526</v>
      </c>
      <c r="BF12" s="25">
        <v>4.9602307608892211</v>
      </c>
      <c r="BG12" s="25">
        <v>1.4901660226239113</v>
      </c>
      <c r="BH12" s="25">
        <v>50.288467285654392</v>
      </c>
      <c r="BI12" s="25">
        <v>0</v>
      </c>
      <c r="BJ12" s="25">
        <v>249.46718900063442</v>
      </c>
      <c r="BK12" s="25">
        <v>415.23773174521807</v>
      </c>
      <c r="BL12" s="25">
        <v>0.88863007118865422</v>
      </c>
      <c r="BM12" s="25">
        <v>0.56637018892248214</v>
      </c>
    </row>
    <row r="13" spans="1:65" x14ac:dyDescent="0.35">
      <c r="A13" s="25" t="s">
        <v>10550</v>
      </c>
      <c r="B13" s="25" t="s">
        <v>10512</v>
      </c>
      <c r="C13" s="25" t="s">
        <v>10515</v>
      </c>
      <c r="D13" s="25" t="s">
        <v>10537</v>
      </c>
      <c r="E13" s="25" t="s">
        <v>10553</v>
      </c>
      <c r="F13" s="25">
        <v>659321</v>
      </c>
      <c r="G13" s="25">
        <v>0.89712319853843836</v>
      </c>
      <c r="H13" s="25">
        <v>160</v>
      </c>
      <c r="I13" s="25">
        <v>490.74517672907268</v>
      </c>
      <c r="J13" s="42">
        <v>0.53746913583076028</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248.9255627787611</v>
      </c>
      <c r="AV13" s="25">
        <v>58.138247985755498</v>
      </c>
      <c r="AW13" s="25">
        <v>58.138247985755498</v>
      </c>
      <c r="AX13" s="25">
        <v>0</v>
      </c>
      <c r="AY13" s="25">
        <v>0</v>
      </c>
      <c r="AZ13" s="25">
        <v>134.59007694571139</v>
      </c>
      <c r="BA13" s="25">
        <v>77.86117468209936</v>
      </c>
      <c r="BB13" s="25">
        <v>23.63704260983835</v>
      </c>
      <c r="BC13" s="25">
        <v>33.091859653773689</v>
      </c>
      <c r="BD13" s="25">
        <v>0</v>
      </c>
      <c r="BE13" s="25">
        <v>56.197237847294211</v>
      </c>
      <c r="BF13" s="25">
        <v>4.9602307608892211</v>
      </c>
      <c r="BG13" s="25">
        <v>1.4901660226239113</v>
      </c>
      <c r="BH13" s="25">
        <v>49.746841063781076</v>
      </c>
      <c r="BI13" s="25">
        <v>0</v>
      </c>
      <c r="BJ13" s="25">
        <v>248.9255627787611</v>
      </c>
      <c r="BK13" s="25">
        <v>405.98716412382532</v>
      </c>
      <c r="BL13" s="25">
        <v>0.85852017100553768</v>
      </c>
      <c r="BM13" s="25">
        <v>0.53746913583076028</v>
      </c>
    </row>
    <row r="14" spans="1:65" x14ac:dyDescent="0.35">
      <c r="A14" s="25" t="s">
        <v>10550</v>
      </c>
      <c r="B14" s="25" t="s">
        <v>10512</v>
      </c>
      <c r="C14" s="25" t="s">
        <v>10515</v>
      </c>
      <c r="D14" s="25" t="s">
        <v>10539</v>
      </c>
      <c r="E14" s="25" t="s">
        <v>10554</v>
      </c>
      <c r="F14" s="25">
        <v>659321</v>
      </c>
      <c r="G14" s="25">
        <v>0.89712319853843836</v>
      </c>
      <c r="H14" s="25">
        <v>160</v>
      </c>
      <c r="I14" s="25">
        <v>506.11782732597544</v>
      </c>
      <c r="J14" s="42">
        <v>0.44353304639263513</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225.01780911348703</v>
      </c>
      <c r="AV14" s="25">
        <v>55.72160741575405</v>
      </c>
      <c r="AW14" s="25">
        <v>55.72160741575405</v>
      </c>
      <c r="AX14" s="25">
        <v>0</v>
      </c>
      <c r="AY14" s="25">
        <v>0</v>
      </c>
      <c r="AZ14" s="25">
        <v>116.71398012140588</v>
      </c>
      <c r="BA14" s="25">
        <v>77.86117468209936</v>
      </c>
      <c r="BB14" s="25">
        <v>16.18866893304439</v>
      </c>
      <c r="BC14" s="25">
        <v>22.664136506262142</v>
      </c>
      <c r="BD14" s="25">
        <v>0</v>
      </c>
      <c r="BE14" s="25">
        <v>52.582221576327115</v>
      </c>
      <c r="BF14" s="25">
        <v>6.1535455765344249</v>
      </c>
      <c r="BG14" s="25">
        <v>1.4901660226239113</v>
      </c>
      <c r="BH14" s="25">
        <v>44.938509977168778</v>
      </c>
      <c r="BI14" s="25">
        <v>0</v>
      </c>
      <c r="BJ14" s="25">
        <v>225.01780911348703</v>
      </c>
      <c r="BK14" s="25">
        <v>329.96225356569926</v>
      </c>
      <c r="BL14" s="25">
        <v>0.82992493486448959</v>
      </c>
      <c r="BM14" s="25">
        <v>0.44353304639263513</v>
      </c>
    </row>
    <row r="15" spans="1:65" x14ac:dyDescent="0.35">
      <c r="A15" s="25" t="s">
        <v>10550</v>
      </c>
      <c r="B15" s="25" t="s">
        <v>10512</v>
      </c>
      <c r="C15" s="25" t="s">
        <v>10515</v>
      </c>
      <c r="D15" s="25" t="s">
        <v>10541</v>
      </c>
      <c r="E15" s="25" t="s">
        <v>10555</v>
      </c>
      <c r="F15" s="25">
        <v>659321</v>
      </c>
      <c r="G15" s="25">
        <v>0.89712319853843836</v>
      </c>
      <c r="H15" s="25">
        <v>160</v>
      </c>
      <c r="I15" s="25">
        <v>550.10832182109846</v>
      </c>
      <c r="J15" s="42">
        <v>0.37058612773106214</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248.39083463741224</v>
      </c>
      <c r="AV15" s="25">
        <v>63.846453430885617</v>
      </c>
      <c r="AW15" s="25">
        <v>63.846453430885617</v>
      </c>
      <c r="AX15" s="25">
        <v>0</v>
      </c>
      <c r="AY15" s="25">
        <v>0</v>
      </c>
      <c r="AZ15" s="25">
        <v>119.98296201355525</v>
      </c>
      <c r="BA15" s="25">
        <v>77.86117468209936</v>
      </c>
      <c r="BB15" s="25">
        <v>17.550744721439951</v>
      </c>
      <c r="BC15" s="25">
        <v>24.571042610015933</v>
      </c>
      <c r="BD15" s="25">
        <v>0</v>
      </c>
      <c r="BE15" s="25">
        <v>64.561419192971343</v>
      </c>
      <c r="BF15" s="25">
        <v>8.0406602427118585</v>
      </c>
      <c r="BG15" s="25">
        <v>1.4901660226239113</v>
      </c>
      <c r="BH15" s="25">
        <v>55.030592927635574</v>
      </c>
      <c r="BI15" s="25">
        <v>0</v>
      </c>
      <c r="BJ15" s="25">
        <v>248.39083463741224</v>
      </c>
      <c r="BK15" s="25">
        <v>372.45309831991972</v>
      </c>
      <c r="BL15" s="25">
        <v>0.61111590576979935</v>
      </c>
      <c r="BM15" s="25">
        <v>0.37058612773106214</v>
      </c>
    </row>
    <row r="16" spans="1:65" x14ac:dyDescent="0.35">
      <c r="A16" s="25" t="s">
        <v>10550</v>
      </c>
      <c r="B16" s="25" t="s">
        <v>10512</v>
      </c>
      <c r="C16" s="25" t="s">
        <v>10515</v>
      </c>
      <c r="D16" s="25" t="s">
        <v>10543</v>
      </c>
      <c r="E16" s="25" t="s">
        <v>10556</v>
      </c>
      <c r="F16" s="25">
        <v>659321</v>
      </c>
      <c r="G16" s="25">
        <v>0.89712319853843836</v>
      </c>
      <c r="H16" s="25">
        <v>160</v>
      </c>
      <c r="I16" s="25">
        <v>610.32004733947349</v>
      </c>
      <c r="J16" s="42">
        <v>0.59700970403756815</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382.21386020514547</v>
      </c>
      <c r="AV16" s="25">
        <v>95.915077849257656</v>
      </c>
      <c r="AW16" s="25">
        <v>95.915077849257656</v>
      </c>
      <c r="AX16" s="25">
        <v>0</v>
      </c>
      <c r="AY16" s="25">
        <v>0</v>
      </c>
      <c r="AZ16" s="25">
        <v>145.89533948663723</v>
      </c>
      <c r="BA16" s="25">
        <v>83.71898420723484</v>
      </c>
      <c r="BB16" s="25">
        <v>25.906814699750992</v>
      </c>
      <c r="BC16" s="25">
        <v>36.269540579651384</v>
      </c>
      <c r="BD16" s="25">
        <v>0</v>
      </c>
      <c r="BE16" s="25">
        <v>140.4034428692506</v>
      </c>
      <c r="BF16" s="25">
        <v>13.272388644987544</v>
      </c>
      <c r="BG16" s="25">
        <v>1.6022772097078437</v>
      </c>
      <c r="BH16" s="25">
        <v>125.5287770145552</v>
      </c>
      <c r="BI16" s="25">
        <v>0</v>
      </c>
      <c r="BJ16" s="25">
        <v>469.10703816980708</v>
      </c>
      <c r="BK16" s="25">
        <v>843.98245991383794</v>
      </c>
      <c r="BL16" s="25">
        <v>0.56524704774519319</v>
      </c>
      <c r="BM16" s="25">
        <v>0.59700970403756815</v>
      </c>
    </row>
    <row r="17" spans="1:65" x14ac:dyDescent="0.35">
      <c r="A17" s="25" t="s">
        <v>10550</v>
      </c>
      <c r="B17" s="25" t="s">
        <v>10512</v>
      </c>
      <c r="C17" s="25" t="s">
        <v>10515</v>
      </c>
      <c r="D17" s="25" t="s">
        <v>10545</v>
      </c>
      <c r="E17" s="25" t="s">
        <v>10557</v>
      </c>
      <c r="F17" s="25">
        <v>659321</v>
      </c>
      <c r="G17" s="25">
        <v>0.89712319853843836</v>
      </c>
      <c r="H17" s="25">
        <v>160</v>
      </c>
      <c r="I17" s="25">
        <v>1473.2731304054555</v>
      </c>
      <c r="J17" s="42">
        <v>-5.6981998820856472E-2</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787.4266988798056</v>
      </c>
      <c r="AV17" s="25">
        <v>95.915077849257656</v>
      </c>
      <c r="AW17" s="25">
        <v>95.915077849257656</v>
      </c>
      <c r="AX17" s="25">
        <v>0</v>
      </c>
      <c r="AY17" s="25">
        <v>0</v>
      </c>
      <c r="AZ17" s="25">
        <v>145.89533948663723</v>
      </c>
      <c r="BA17" s="25">
        <v>83.71898420723484</v>
      </c>
      <c r="BB17" s="25">
        <v>25.906814699750992</v>
      </c>
      <c r="BC17" s="25">
        <v>36.269540579651384</v>
      </c>
      <c r="BD17" s="25">
        <v>0</v>
      </c>
      <c r="BE17" s="25">
        <v>545.61628154391065</v>
      </c>
      <c r="BF17" s="25">
        <v>55.024019486263008</v>
      </c>
      <c r="BG17" s="25">
        <v>1.6022772097078437</v>
      </c>
      <c r="BH17" s="25">
        <v>488.98998484793975</v>
      </c>
      <c r="BI17" s="25">
        <v>0</v>
      </c>
      <c r="BJ17" s="25">
        <v>883.74308262589238</v>
      </c>
      <c r="BK17" s="25">
        <v>1284.2687476461504</v>
      </c>
      <c r="BL17" s="25">
        <v>-5.4754121218722487E-2</v>
      </c>
      <c r="BM17" s="25">
        <v>-5.6981998820856472E-2</v>
      </c>
    </row>
    <row r="18" spans="1:65" x14ac:dyDescent="0.35">
      <c r="A18" s="25" t="s">
        <v>10550</v>
      </c>
      <c r="B18" s="25" t="s">
        <v>10512</v>
      </c>
      <c r="C18" s="25" t="s">
        <v>10547</v>
      </c>
      <c r="D18" s="25" t="s">
        <v>9782</v>
      </c>
      <c r="E18" s="25" t="s">
        <v>10558</v>
      </c>
      <c r="F18" s="25">
        <v>659321</v>
      </c>
      <c r="G18" s="25">
        <v>0.89712319853843836</v>
      </c>
      <c r="H18" s="25">
        <v>160</v>
      </c>
      <c r="I18" s="40">
        <v>482.03623532955328</v>
      </c>
      <c r="J18" s="67">
        <v>0.56637018892248214</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249.46718900063442</v>
      </c>
      <c r="AV18" s="25">
        <v>58.138247985755498</v>
      </c>
      <c r="AW18" s="25">
        <v>58.138247985755498</v>
      </c>
      <c r="AX18" s="25">
        <v>0</v>
      </c>
      <c r="AY18" s="25">
        <v>0</v>
      </c>
      <c r="AZ18" s="25">
        <v>134.59007694571139</v>
      </c>
      <c r="BA18" s="25">
        <v>77.86117468209936</v>
      </c>
      <c r="BB18" s="25">
        <v>23.63704260983835</v>
      </c>
      <c r="BC18" s="25">
        <v>33.091859653773689</v>
      </c>
      <c r="BD18" s="25">
        <v>0</v>
      </c>
      <c r="BE18" s="25">
        <v>56.738864069167526</v>
      </c>
      <c r="BF18" s="25">
        <v>4.9602307608892211</v>
      </c>
      <c r="BG18" s="25">
        <v>1.4901660226239113</v>
      </c>
      <c r="BH18" s="25">
        <v>50.288467285654392</v>
      </c>
      <c r="BI18" s="25">
        <v>0</v>
      </c>
      <c r="BJ18" s="25">
        <v>249.46718900063442</v>
      </c>
      <c r="BK18" s="25">
        <v>415.23773174521807</v>
      </c>
      <c r="BL18" s="25">
        <v>0.88863007118865422</v>
      </c>
      <c r="BM18" s="25">
        <v>0.56637018892248214</v>
      </c>
    </row>
    <row r="19" spans="1:65" x14ac:dyDescent="0.35">
      <c r="A19" s="25" t="s">
        <v>10550</v>
      </c>
      <c r="B19" s="25" t="s">
        <v>10549</v>
      </c>
      <c r="C19" s="25" t="s">
        <v>9782</v>
      </c>
      <c r="D19" s="25" t="s">
        <v>9782</v>
      </c>
      <c r="E19" s="25" t="s">
        <v>10195</v>
      </c>
      <c r="F19" s="25">
        <f>F18</f>
        <v>659321</v>
      </c>
      <c r="G19" s="25">
        <f>G18</f>
        <v>0.89712319853843836</v>
      </c>
      <c r="H19" s="25">
        <f>(H18*N18)/(N18)</f>
        <v>160</v>
      </c>
      <c r="I19" s="25">
        <f>(I18*N18)/(N18)</f>
        <v>482.03623532955328</v>
      </c>
      <c r="J19" s="42">
        <f>(J18*N18)/(N18)</f>
        <v>0.56637018892248214</v>
      </c>
      <c r="K19" s="25">
        <f t="shared" ref="K19:W19" si="1">K18</f>
        <v>35</v>
      </c>
      <c r="L19" s="25">
        <f t="shared" si="1"/>
        <v>390.50456992442491</v>
      </c>
      <c r="M19" s="25">
        <f t="shared" si="1"/>
        <v>45.367348140794775</v>
      </c>
      <c r="N19" s="25">
        <f t="shared" si="1"/>
        <v>234.07097893311607</v>
      </c>
      <c r="O19" s="25">
        <f t="shared" si="1"/>
        <v>39.047603670132972</v>
      </c>
      <c r="P19" s="25">
        <f t="shared" si="1"/>
        <v>90.630234921836859</v>
      </c>
      <c r="Q19" s="25">
        <f t="shared" si="1"/>
        <v>104.39314034114622</v>
      </c>
      <c r="R19" s="25">
        <f t="shared" si="1"/>
        <v>23.249099982531749</v>
      </c>
      <c r="S19" s="25">
        <f t="shared" si="1"/>
        <v>39.116596091173477</v>
      </c>
      <c r="T19" s="25">
        <f t="shared" si="1"/>
        <v>42.02744426744097</v>
      </c>
      <c r="U19" s="25">
        <f t="shared" si="1"/>
        <v>0</v>
      </c>
      <c r="V19" s="25">
        <f t="shared" si="1"/>
        <v>0</v>
      </c>
      <c r="W19" s="25">
        <f t="shared" si="1"/>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249.46718900063439</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56.738864069167526</v>
      </c>
      <c r="BF19" s="25">
        <f>(BF18*N18)/(N18)</f>
        <v>4.9602307608892211</v>
      </c>
      <c r="BG19" s="25">
        <f>(BG18*N18)/(N18)</f>
        <v>1.4901660226239113</v>
      </c>
      <c r="BH19" s="25">
        <f>(BH18*N18)/(N18)</f>
        <v>50.288467285654392</v>
      </c>
      <c r="BI19" s="25">
        <f>(BI18*N18)/(N18)</f>
        <v>0</v>
      </c>
      <c r="BJ19" s="25">
        <f>(BJ18*N18)/(N18)</f>
        <v>249.46718900063439</v>
      </c>
      <c r="BK19" s="25">
        <f>(BK18*N18)/(N18)</f>
        <v>415.23773174521807</v>
      </c>
      <c r="BL19" s="25">
        <f>(BL18*N18)/(N18)</f>
        <v>0.88863007118865422</v>
      </c>
      <c r="BM19" s="25">
        <f>(BM18*N18)/(N18)</f>
        <v>0.56637018892248214</v>
      </c>
    </row>
    <row r="20" spans="1:65" x14ac:dyDescent="0.35">
      <c r="A20" s="25" t="s">
        <v>10559</v>
      </c>
      <c r="B20" s="25" t="s">
        <v>10512</v>
      </c>
      <c r="C20" s="25" t="s">
        <v>10515</v>
      </c>
      <c r="D20" s="25" t="s">
        <v>10533</v>
      </c>
      <c r="E20" s="25" t="s">
        <v>10560</v>
      </c>
      <c r="F20" s="25">
        <v>659321</v>
      </c>
      <c r="G20" s="25">
        <v>0.89712319853843836</v>
      </c>
      <c r="H20" s="25">
        <v>160</v>
      </c>
      <c r="I20" s="25">
        <v>506.14494972182558</v>
      </c>
      <c r="J20" s="42">
        <v>0.65737181273075951</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293.08931322266983</v>
      </c>
      <c r="AV20" s="25">
        <v>122.99684421250004</v>
      </c>
      <c r="AW20" s="25">
        <v>122.99684421250004</v>
      </c>
      <c r="AX20" s="25">
        <v>0</v>
      </c>
      <c r="AY20" s="25">
        <v>0</v>
      </c>
      <c r="AZ20" s="25">
        <v>123.79722078095335</v>
      </c>
      <c r="BA20" s="25">
        <v>77.86117468209936</v>
      </c>
      <c r="BB20" s="25">
        <v>19.140019207855833</v>
      </c>
      <c r="BC20" s="25">
        <v>26.796026890998164</v>
      </c>
      <c r="BD20" s="25">
        <v>0</v>
      </c>
      <c r="BE20" s="25">
        <v>46.295248229216412</v>
      </c>
      <c r="BF20" s="25">
        <v>8.3658282704551201</v>
      </c>
      <c r="BG20" s="25">
        <v>1.4901660226239113</v>
      </c>
      <c r="BH20" s="25">
        <v>36.439253936137376</v>
      </c>
      <c r="BI20" s="25">
        <v>0</v>
      </c>
      <c r="BJ20" s="25">
        <v>333.2903728249812</v>
      </c>
      <c r="BK20" s="25">
        <v>474.95220117729252</v>
      </c>
      <c r="BL20" s="25">
        <v>1.0829961671598354</v>
      </c>
      <c r="BM20" s="25">
        <v>0.65737181273075951</v>
      </c>
    </row>
    <row r="21" spans="1:65" x14ac:dyDescent="0.35">
      <c r="A21" s="25" t="s">
        <v>10559</v>
      </c>
      <c r="B21" s="25" t="s">
        <v>10512</v>
      </c>
      <c r="C21" s="25" t="s">
        <v>10515</v>
      </c>
      <c r="D21" s="25" t="s">
        <v>10535</v>
      </c>
      <c r="E21" s="25" t="s">
        <v>10561</v>
      </c>
      <c r="F21" s="25">
        <v>659321</v>
      </c>
      <c r="G21" s="25">
        <v>0.89712319853843836</v>
      </c>
      <c r="H21" s="25">
        <v>160</v>
      </c>
      <c r="I21" s="25">
        <v>567.51618105823422</v>
      </c>
      <c r="J21" s="42">
        <v>0.40051871305201014</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289.23703153186977</v>
      </c>
      <c r="AV21" s="25">
        <v>122.99684421250004</v>
      </c>
      <c r="AW21" s="25">
        <v>122.99684421250004</v>
      </c>
      <c r="AX21" s="25">
        <v>0</v>
      </c>
      <c r="AY21" s="25">
        <v>0</v>
      </c>
      <c r="AZ21" s="25">
        <v>123.79722078095335</v>
      </c>
      <c r="BA21" s="25">
        <v>77.86117468209936</v>
      </c>
      <c r="BB21" s="25">
        <v>19.140019207855833</v>
      </c>
      <c r="BC21" s="25">
        <v>26.796026890998164</v>
      </c>
      <c r="BD21" s="25">
        <v>0</v>
      </c>
      <c r="BE21" s="25">
        <v>42.4429665384164</v>
      </c>
      <c r="BF21" s="25">
        <v>7.1412833261262723</v>
      </c>
      <c r="BG21" s="25">
        <v>1.4901660226239113</v>
      </c>
      <c r="BH21" s="25">
        <v>33.811517189666212</v>
      </c>
      <c r="BI21" s="25">
        <v>0</v>
      </c>
      <c r="BJ21" s="25">
        <v>289.23703153186977</v>
      </c>
      <c r="BK21" s="25">
        <v>369.52762854777245</v>
      </c>
      <c r="BL21" s="25">
        <v>0.73984713148534709</v>
      </c>
      <c r="BM21" s="25">
        <v>0.40051871305201014</v>
      </c>
    </row>
    <row r="22" spans="1:65" x14ac:dyDescent="0.35">
      <c r="A22" s="25" t="s">
        <v>10559</v>
      </c>
      <c r="B22" s="25" t="s">
        <v>10512</v>
      </c>
      <c r="C22" s="25" t="s">
        <v>10515</v>
      </c>
      <c r="D22" s="25" t="s">
        <v>10537</v>
      </c>
      <c r="E22" s="25" t="s">
        <v>10562</v>
      </c>
      <c r="F22" s="25">
        <v>659321</v>
      </c>
      <c r="G22" s="25">
        <v>0.89712319853843836</v>
      </c>
      <c r="H22" s="25">
        <v>160</v>
      </c>
      <c r="I22" s="25">
        <v>540.8087123597137</v>
      </c>
      <c r="J22" s="42">
        <v>0.47473848889028525</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291.97142324406514</v>
      </c>
      <c r="AV22" s="25">
        <v>122.99684421250004</v>
      </c>
      <c r="AW22" s="25">
        <v>122.99684421250004</v>
      </c>
      <c r="AX22" s="25">
        <v>0</v>
      </c>
      <c r="AY22" s="25">
        <v>0</v>
      </c>
      <c r="AZ22" s="25">
        <v>123.79722078095335</v>
      </c>
      <c r="BA22" s="25">
        <v>77.86117468209936</v>
      </c>
      <c r="BB22" s="25">
        <v>19.140019207855833</v>
      </c>
      <c r="BC22" s="25">
        <v>26.796026890998164</v>
      </c>
      <c r="BD22" s="25">
        <v>0</v>
      </c>
      <c r="BE22" s="25">
        <v>45.177358250611761</v>
      </c>
      <c r="BF22" s="25">
        <v>7.1412833261262723</v>
      </c>
      <c r="BG22" s="25">
        <v>1.4901660226239113</v>
      </c>
      <c r="BH22" s="25">
        <v>36.54590890186158</v>
      </c>
      <c r="BI22" s="25">
        <v>0</v>
      </c>
      <c r="BJ22" s="25">
        <v>291.97142324406514</v>
      </c>
      <c r="BK22" s="25">
        <v>398.96948895848834</v>
      </c>
      <c r="BL22" s="25">
        <v>0.83567816742327328</v>
      </c>
      <c r="BM22" s="25">
        <v>0.47473848889028525</v>
      </c>
    </row>
    <row r="23" spans="1:65" x14ac:dyDescent="0.35">
      <c r="A23" s="25" t="s">
        <v>10559</v>
      </c>
      <c r="B23" s="25" t="s">
        <v>10512</v>
      </c>
      <c r="C23" s="25" t="s">
        <v>10515</v>
      </c>
      <c r="D23" s="25" t="s">
        <v>10539</v>
      </c>
      <c r="E23" s="25" t="s">
        <v>10563</v>
      </c>
      <c r="F23" s="25">
        <v>659321</v>
      </c>
      <c r="G23" s="25">
        <v>0.89712319853843836</v>
      </c>
      <c r="H23" s="25">
        <v>160</v>
      </c>
      <c r="I23" s="25">
        <v>525.47529237597541</v>
      </c>
      <c r="J23" s="42">
        <v>0.4672753156466416</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265.43692548547062</v>
      </c>
      <c r="AV23" s="25">
        <v>119.70846175000003</v>
      </c>
      <c r="AW23" s="25">
        <v>119.70846175000003</v>
      </c>
      <c r="AX23" s="25">
        <v>0</v>
      </c>
      <c r="AY23" s="25">
        <v>0</v>
      </c>
      <c r="AZ23" s="25">
        <v>105.73395414927501</v>
      </c>
      <c r="BA23" s="25">
        <v>77.86117468209936</v>
      </c>
      <c r="BB23" s="25">
        <v>11.61365811132319</v>
      </c>
      <c r="BC23" s="25">
        <v>16.259121355852464</v>
      </c>
      <c r="BD23" s="25">
        <v>0</v>
      </c>
      <c r="BE23" s="25">
        <v>39.994509586195605</v>
      </c>
      <c r="BF23" s="25">
        <v>6.8042090462130744</v>
      </c>
      <c r="BG23" s="25">
        <v>1.4901660226239113</v>
      </c>
      <c r="BH23" s="25">
        <v>31.70013451735862</v>
      </c>
      <c r="BI23" s="25">
        <v>0</v>
      </c>
      <c r="BJ23" s="25">
        <v>265.43692548547062</v>
      </c>
      <c r="BK23" s="25">
        <v>351.02390488768287</v>
      </c>
      <c r="BL23" s="25">
        <v>0.90779196542261609</v>
      </c>
      <c r="BM23" s="25">
        <v>0.4672753156466416</v>
      </c>
    </row>
    <row r="24" spans="1:65" x14ac:dyDescent="0.35">
      <c r="A24" s="25" t="s">
        <v>10559</v>
      </c>
      <c r="B24" s="25" t="s">
        <v>10512</v>
      </c>
      <c r="C24" s="25" t="s">
        <v>10515</v>
      </c>
      <c r="D24" s="25" t="s">
        <v>10541</v>
      </c>
      <c r="E24" s="25" t="s">
        <v>10564</v>
      </c>
      <c r="F24" s="25">
        <v>659321</v>
      </c>
      <c r="G24" s="25">
        <v>0.89712319853843836</v>
      </c>
      <c r="H24" s="25">
        <v>160</v>
      </c>
      <c r="I24" s="25">
        <v>587.44677497859846</v>
      </c>
      <c r="J24" s="42">
        <v>0.35678438911189336</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291.45861372508955</v>
      </c>
      <c r="AV24" s="25">
        <v>130.4976278</v>
      </c>
      <c r="AW24" s="25">
        <v>130.4976278</v>
      </c>
      <c r="AX24" s="25">
        <v>0</v>
      </c>
      <c r="AY24" s="25">
        <v>0</v>
      </c>
      <c r="AZ24" s="25">
        <v>109.7433927862635</v>
      </c>
      <c r="BA24" s="25">
        <v>77.86117468209936</v>
      </c>
      <c r="BB24" s="25">
        <v>13.284257543401726</v>
      </c>
      <c r="BC24" s="25">
        <v>18.597960560762413</v>
      </c>
      <c r="BD24" s="25">
        <v>0</v>
      </c>
      <c r="BE24" s="25">
        <v>51.217593138826025</v>
      </c>
      <c r="BF24" s="25">
        <v>9.5741588408312293</v>
      </c>
      <c r="BG24" s="25">
        <v>1.4901660226239113</v>
      </c>
      <c r="BH24" s="25">
        <v>40.153268275370884</v>
      </c>
      <c r="BI24" s="25">
        <v>0</v>
      </c>
      <c r="BJ24" s="25">
        <v>291.45861372508955</v>
      </c>
      <c r="BK24" s="25">
        <v>378.18242425009703</v>
      </c>
      <c r="BL24" s="25">
        <v>0.62829062885596809</v>
      </c>
      <c r="BM24" s="25">
        <v>0.35678438911189336</v>
      </c>
    </row>
    <row r="25" spans="1:65" x14ac:dyDescent="0.35">
      <c r="A25" s="25" t="s">
        <v>10559</v>
      </c>
      <c r="B25" s="25" t="s">
        <v>10512</v>
      </c>
      <c r="C25" s="25" t="s">
        <v>10515</v>
      </c>
      <c r="D25" s="25" t="s">
        <v>10543</v>
      </c>
      <c r="E25" s="25" t="s">
        <v>10565</v>
      </c>
      <c r="F25" s="25">
        <v>659321</v>
      </c>
      <c r="G25" s="25">
        <v>0.89712319853843836</v>
      </c>
      <c r="H25" s="25">
        <v>160</v>
      </c>
      <c r="I25" s="25">
        <v>674.9186219716114</v>
      </c>
      <c r="J25" s="42">
        <v>0.52278220807173459</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435.56990241491502</v>
      </c>
      <c r="AV25" s="25">
        <v>163.76932449999998</v>
      </c>
      <c r="AW25" s="25">
        <v>163.76932449999998</v>
      </c>
      <c r="AX25" s="25">
        <v>0</v>
      </c>
      <c r="AY25" s="25">
        <v>0</v>
      </c>
      <c r="AZ25" s="25">
        <v>139.49892556839507</v>
      </c>
      <c r="BA25" s="25">
        <v>83.71898420723484</v>
      </c>
      <c r="BB25" s="25">
        <v>23.241642233816759</v>
      </c>
      <c r="BC25" s="25">
        <v>32.538299127343457</v>
      </c>
      <c r="BD25" s="25">
        <v>0</v>
      </c>
      <c r="BE25" s="25">
        <v>132.30165234651997</v>
      </c>
      <c r="BF25" s="25">
        <v>16.095252147543263</v>
      </c>
      <c r="BG25" s="25">
        <v>1.6022772097078437</v>
      </c>
      <c r="BH25" s="25">
        <v>114.60412298926886</v>
      </c>
      <c r="BI25" s="25">
        <v>0</v>
      </c>
      <c r="BJ25" s="25">
        <v>522.17406943466278</v>
      </c>
      <c r="BK25" s="25">
        <v>832.32280988820719</v>
      </c>
      <c r="BL25" s="25">
        <v>0.54746682097125832</v>
      </c>
      <c r="BM25" s="25">
        <v>0.52278220807173459</v>
      </c>
    </row>
    <row r="26" spans="1:65" x14ac:dyDescent="0.35">
      <c r="A26" s="25" t="s">
        <v>10559</v>
      </c>
      <c r="B26" s="25" t="s">
        <v>10512</v>
      </c>
      <c r="C26" s="25" t="s">
        <v>10515</v>
      </c>
      <c r="D26" s="25" t="s">
        <v>10545</v>
      </c>
      <c r="E26" s="25" t="s">
        <v>10566</v>
      </c>
      <c r="F26" s="25">
        <v>659321</v>
      </c>
      <c r="G26" s="25">
        <v>0.89712319853843836</v>
      </c>
      <c r="H26" s="25">
        <v>160</v>
      </c>
      <c r="I26" s="25">
        <v>1537.8717050375933</v>
      </c>
      <c r="J26" s="42">
        <v>-6.1674863842148313E-2</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841.41630422153457</v>
      </c>
      <c r="AV26" s="25">
        <v>163.76932449999998</v>
      </c>
      <c r="AW26" s="25">
        <v>163.76932449999998</v>
      </c>
      <c r="AX26" s="25">
        <v>0</v>
      </c>
      <c r="AY26" s="25">
        <v>0</v>
      </c>
      <c r="AZ26" s="25">
        <v>139.49892556839507</v>
      </c>
      <c r="BA26" s="25">
        <v>83.71898420723484</v>
      </c>
      <c r="BB26" s="25">
        <v>23.241642233816759</v>
      </c>
      <c r="BC26" s="25">
        <v>32.538299127343457</v>
      </c>
      <c r="BD26" s="25">
        <v>0</v>
      </c>
      <c r="BE26" s="25">
        <v>538.14805415313947</v>
      </c>
      <c r="BF26" s="25">
        <v>57.84688298881872</v>
      </c>
      <c r="BG26" s="25">
        <v>1.6022772097078437</v>
      </c>
      <c r="BH26" s="25">
        <v>478.69889395461286</v>
      </c>
      <c r="BI26" s="25">
        <v>0</v>
      </c>
      <c r="BJ26" s="25">
        <v>937.44367702270745</v>
      </c>
      <c r="BK26" s="25">
        <v>1273.242660752479</v>
      </c>
      <c r="BL26" s="25">
        <v>-6.1867199840047113E-2</v>
      </c>
      <c r="BM26" s="25">
        <v>-6.1674863842148313E-2</v>
      </c>
    </row>
    <row r="27" spans="1:65" x14ac:dyDescent="0.35">
      <c r="A27" s="25" t="s">
        <v>10559</v>
      </c>
      <c r="B27" s="25" t="s">
        <v>10512</v>
      </c>
      <c r="C27" s="25" t="s">
        <v>10547</v>
      </c>
      <c r="D27" s="25" t="s">
        <v>9782</v>
      </c>
      <c r="E27" s="25" t="s">
        <v>10567</v>
      </c>
      <c r="F27" s="25">
        <v>659321</v>
      </c>
      <c r="G27" s="25">
        <v>0.89712319853843836</v>
      </c>
      <c r="H27" s="25">
        <v>160</v>
      </c>
      <c r="I27" s="66">
        <v>506.14494972182558</v>
      </c>
      <c r="J27" s="67">
        <v>0.65737181273075951</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293.08931322266983</v>
      </c>
      <c r="AV27" s="25">
        <v>122.99684421250004</v>
      </c>
      <c r="AW27" s="25">
        <v>122.99684421250004</v>
      </c>
      <c r="AX27" s="25">
        <v>0</v>
      </c>
      <c r="AY27" s="25">
        <v>0</v>
      </c>
      <c r="AZ27" s="25">
        <v>123.79722078095335</v>
      </c>
      <c r="BA27" s="25">
        <v>77.86117468209936</v>
      </c>
      <c r="BB27" s="25">
        <v>19.140019207855833</v>
      </c>
      <c r="BC27" s="25">
        <v>26.796026890998164</v>
      </c>
      <c r="BD27" s="25">
        <v>0</v>
      </c>
      <c r="BE27" s="25">
        <v>46.295248229216412</v>
      </c>
      <c r="BF27" s="25">
        <v>8.3658282704551201</v>
      </c>
      <c r="BG27" s="25">
        <v>1.4901660226239113</v>
      </c>
      <c r="BH27" s="25">
        <v>36.439253936137376</v>
      </c>
      <c r="BI27" s="25">
        <v>0</v>
      </c>
      <c r="BJ27" s="25">
        <v>333.2903728249812</v>
      </c>
      <c r="BK27" s="25">
        <v>474.95220117729252</v>
      </c>
      <c r="BL27" s="25">
        <v>1.0829961671598354</v>
      </c>
      <c r="BM27" s="25">
        <v>0.65737181273075951</v>
      </c>
    </row>
    <row r="28" spans="1:65" x14ac:dyDescent="0.35">
      <c r="A28" s="25" t="s">
        <v>10559</v>
      </c>
      <c r="B28" s="25" t="s">
        <v>10549</v>
      </c>
      <c r="C28" s="25" t="s">
        <v>9782</v>
      </c>
      <c r="D28" s="25" t="s">
        <v>9782</v>
      </c>
      <c r="E28" s="25" t="s">
        <v>10196</v>
      </c>
      <c r="F28" s="25">
        <f>F27</f>
        <v>659321</v>
      </c>
      <c r="G28" s="25">
        <f>G27</f>
        <v>0.89712319853843836</v>
      </c>
      <c r="H28" s="25">
        <f>(H27*N27)/(N27)</f>
        <v>160</v>
      </c>
      <c r="I28" s="25">
        <f>(I27*N27)/(N27)</f>
        <v>506.14494972182558</v>
      </c>
      <c r="J28" s="42">
        <f>(J27*N27)/(N27)</f>
        <v>0.65737181273075951</v>
      </c>
      <c r="K28" s="25">
        <f t="shared" ref="K28:W28" si="2">K27</f>
        <v>35</v>
      </c>
      <c r="L28" s="25">
        <f t="shared" si="2"/>
        <v>318.92099828485453</v>
      </c>
      <c r="M28" s="25">
        <f t="shared" si="2"/>
        <v>54.014805128558955</v>
      </c>
      <c r="N28" s="25">
        <f t="shared" si="2"/>
        <v>234.07097893311607</v>
      </c>
      <c r="O28" s="25">
        <f t="shared" si="2"/>
        <v>39.047603670132972</v>
      </c>
      <c r="P28" s="25">
        <f t="shared" si="2"/>
        <v>90.630234921836859</v>
      </c>
      <c r="Q28" s="25">
        <f t="shared" si="2"/>
        <v>104.39314034114622</v>
      </c>
      <c r="R28" s="25">
        <f t="shared" si="2"/>
        <v>23.249099982531749</v>
      </c>
      <c r="S28" s="25">
        <f t="shared" si="2"/>
        <v>39.116596091173477</v>
      </c>
      <c r="T28" s="25">
        <f t="shared" si="2"/>
        <v>42.02744426744097</v>
      </c>
      <c r="U28" s="25">
        <f t="shared" si="2"/>
        <v>0</v>
      </c>
      <c r="V28" s="25">
        <f t="shared" si="2"/>
        <v>28424.549769330308</v>
      </c>
      <c r="W28" s="25">
        <f t="shared" si="2"/>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293.08931322266983</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46.295248229216412</v>
      </c>
      <c r="BF28" s="25">
        <f>(BF27*N27)/(N27)</f>
        <v>8.3658282704551201</v>
      </c>
      <c r="BG28" s="25">
        <f>(BG27*N27)/(N27)</f>
        <v>1.4901660226239113</v>
      </c>
      <c r="BH28" s="25">
        <f>(BH27*N27)/(N27)</f>
        <v>36.439253936137376</v>
      </c>
      <c r="BI28" s="25">
        <f>(BI27*N27)/(N27)</f>
        <v>0</v>
      </c>
      <c r="BJ28" s="25">
        <f>(BJ27*N27)/(N27)</f>
        <v>333.29037282498126</v>
      </c>
      <c r="BK28" s="25">
        <f>(BK27*N27)/(N27)</f>
        <v>474.95220117729252</v>
      </c>
      <c r="BL28" s="25">
        <f>(BL27*N27)/(N27)</f>
        <v>1.0829961671598354</v>
      </c>
      <c r="BM28" s="25">
        <f>(BM27*N27)/(N27)</f>
        <v>0.65737181273075951</v>
      </c>
    </row>
    <row r="29" spans="1:65" x14ac:dyDescent="0.35">
      <c r="A29" s="25" t="s">
        <v>10532</v>
      </c>
      <c r="B29" s="25" t="s">
        <v>10518</v>
      </c>
      <c r="C29" s="25" t="s">
        <v>10519</v>
      </c>
      <c r="D29" s="25" t="s">
        <v>10533</v>
      </c>
      <c r="E29" s="25" t="s">
        <v>10579</v>
      </c>
      <c r="F29" s="25">
        <v>659321</v>
      </c>
      <c r="G29" s="25">
        <v>0.89712319853843836</v>
      </c>
      <c r="H29" s="25">
        <v>160</v>
      </c>
      <c r="I29" s="25">
        <v>506.14494972182558</v>
      </c>
      <c r="J29" s="42">
        <v>0.56812156780698142</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247.91575249306351</v>
      </c>
      <c r="AV29" s="25">
        <v>58.138247985755498</v>
      </c>
      <c r="AW29" s="25">
        <v>58.138247985755498</v>
      </c>
      <c r="AX29" s="25">
        <v>0</v>
      </c>
      <c r="AY29" s="25">
        <v>0</v>
      </c>
      <c r="AZ29" s="25">
        <v>134.59007694571139</v>
      </c>
      <c r="BA29" s="25">
        <v>77.86117468209936</v>
      </c>
      <c r="BB29" s="25">
        <v>23.63704260983835</v>
      </c>
      <c r="BC29" s="25">
        <v>33.091859653773689</v>
      </c>
      <c r="BD29" s="25">
        <v>0</v>
      </c>
      <c r="BE29" s="25">
        <v>55.187427561596607</v>
      </c>
      <c r="BF29" s="25">
        <v>8.6879524867501186</v>
      </c>
      <c r="BG29" s="25">
        <v>1.4901660226239113</v>
      </c>
      <c r="BH29" s="25">
        <v>45.009309052222576</v>
      </c>
      <c r="BI29" s="25">
        <v>0</v>
      </c>
      <c r="BJ29" s="25">
        <v>288.11681209537488</v>
      </c>
      <c r="BK29" s="25">
        <v>429.7786404476862</v>
      </c>
      <c r="BL29" s="25">
        <v>0.93595963273800364</v>
      </c>
      <c r="BM29" s="25">
        <v>0.56812156780698142</v>
      </c>
    </row>
    <row r="30" spans="1:65" x14ac:dyDescent="0.35">
      <c r="A30" s="25" t="s">
        <v>10532</v>
      </c>
      <c r="B30" s="25" t="s">
        <v>10518</v>
      </c>
      <c r="C30" s="25" t="s">
        <v>10519</v>
      </c>
      <c r="D30" s="25" t="s">
        <v>10535</v>
      </c>
      <c r="E30" s="25" t="s">
        <v>10580</v>
      </c>
      <c r="F30" s="25">
        <v>659321</v>
      </c>
      <c r="G30" s="25">
        <v>0.89712319853843836</v>
      </c>
      <c r="H30" s="25">
        <v>160</v>
      </c>
      <c r="I30" s="25">
        <v>567.51618105823422</v>
      </c>
      <c r="J30" s="42">
        <v>0.32091999457076403</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244.06347080226348</v>
      </c>
      <c r="AV30" s="25">
        <v>58.138247985755498</v>
      </c>
      <c r="AW30" s="25">
        <v>58.138247985755498</v>
      </c>
      <c r="AX30" s="25">
        <v>0</v>
      </c>
      <c r="AY30" s="25">
        <v>0</v>
      </c>
      <c r="AZ30" s="25">
        <v>134.59007694571139</v>
      </c>
      <c r="BA30" s="25">
        <v>77.86117468209936</v>
      </c>
      <c r="BB30" s="25">
        <v>23.63704260983835</v>
      </c>
      <c r="BC30" s="25">
        <v>33.091859653773689</v>
      </c>
      <c r="BD30" s="25">
        <v>0</v>
      </c>
      <c r="BE30" s="25">
        <v>51.335145870796595</v>
      </c>
      <c r="BF30" s="25">
        <v>7.4634075424212707</v>
      </c>
      <c r="BG30" s="25">
        <v>1.4901660226239113</v>
      </c>
      <c r="BH30" s="25">
        <v>42.381572305751412</v>
      </c>
      <c r="BI30" s="25">
        <v>0</v>
      </c>
      <c r="BJ30" s="25">
        <v>244.06347080226348</v>
      </c>
      <c r="BK30" s="25">
        <v>324.35406781816619</v>
      </c>
      <c r="BL30" s="25">
        <v>0.59281059706351547</v>
      </c>
      <c r="BM30" s="25">
        <v>0.32091999457076403</v>
      </c>
    </row>
    <row r="31" spans="1:65" x14ac:dyDescent="0.35">
      <c r="A31" s="25" t="s">
        <v>10532</v>
      </c>
      <c r="B31" s="25" t="s">
        <v>10518</v>
      </c>
      <c r="C31" s="25" t="s">
        <v>10519</v>
      </c>
      <c r="D31" s="25" t="s">
        <v>10537</v>
      </c>
      <c r="E31" s="25" t="s">
        <v>10581</v>
      </c>
      <c r="F31" s="25">
        <v>659321</v>
      </c>
      <c r="G31" s="25">
        <v>0.89712319853843836</v>
      </c>
      <c r="H31" s="25">
        <v>160</v>
      </c>
      <c r="I31" s="25">
        <v>540.8087123597137</v>
      </c>
      <c r="J31" s="42">
        <v>0.39120884209058743</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246.79786251445884</v>
      </c>
      <c r="AV31" s="25">
        <v>58.138247985755498</v>
      </c>
      <c r="AW31" s="25">
        <v>58.138247985755498</v>
      </c>
      <c r="AX31" s="25">
        <v>0</v>
      </c>
      <c r="AY31" s="25">
        <v>0</v>
      </c>
      <c r="AZ31" s="25">
        <v>134.59007694571139</v>
      </c>
      <c r="BA31" s="25">
        <v>77.86117468209936</v>
      </c>
      <c r="BB31" s="25">
        <v>23.63704260983835</v>
      </c>
      <c r="BC31" s="25">
        <v>33.091859653773689</v>
      </c>
      <c r="BD31" s="25">
        <v>0</v>
      </c>
      <c r="BE31" s="25">
        <v>54.069537582991963</v>
      </c>
      <c r="BF31" s="25">
        <v>7.4634075424212707</v>
      </c>
      <c r="BG31" s="25">
        <v>1.4901660226239113</v>
      </c>
      <c r="BH31" s="25">
        <v>45.11596401794678</v>
      </c>
      <c r="BI31" s="25">
        <v>0</v>
      </c>
      <c r="BJ31" s="25">
        <v>246.79786251445884</v>
      </c>
      <c r="BK31" s="25">
        <v>353.79592822888208</v>
      </c>
      <c r="BL31" s="25">
        <v>0.68864163300144166</v>
      </c>
      <c r="BM31" s="25">
        <v>0.39120884209058743</v>
      </c>
    </row>
    <row r="32" spans="1:65" x14ac:dyDescent="0.35">
      <c r="A32" s="25" t="s">
        <v>10532</v>
      </c>
      <c r="B32" s="25" t="s">
        <v>10518</v>
      </c>
      <c r="C32" s="25" t="s">
        <v>10519</v>
      </c>
      <c r="D32" s="25" t="s">
        <v>10539</v>
      </c>
      <c r="E32" s="25" t="s">
        <v>10582</v>
      </c>
      <c r="F32" s="25">
        <v>659321</v>
      </c>
      <c r="G32" s="25">
        <v>0.89712319853843836</v>
      </c>
      <c r="H32" s="25">
        <v>160</v>
      </c>
      <c r="I32" s="25">
        <v>525.47529237597541</v>
      </c>
      <c r="J32" s="42">
        <v>0.3887905434128594</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224.19511684886206</v>
      </c>
      <c r="AV32" s="25">
        <v>55.72160741575405</v>
      </c>
      <c r="AW32" s="25">
        <v>55.72160741575405</v>
      </c>
      <c r="AX32" s="25">
        <v>0</v>
      </c>
      <c r="AY32" s="25">
        <v>0</v>
      </c>
      <c r="AZ32" s="25">
        <v>116.71398012140588</v>
      </c>
      <c r="BA32" s="25">
        <v>77.86117468209936</v>
      </c>
      <c r="BB32" s="25">
        <v>16.18866893304439</v>
      </c>
      <c r="BC32" s="25">
        <v>22.664136506262142</v>
      </c>
      <c r="BD32" s="25">
        <v>0</v>
      </c>
      <c r="BE32" s="25">
        <v>51.759529311702117</v>
      </c>
      <c r="BF32" s="25">
        <v>7.1214188290344236</v>
      </c>
      <c r="BG32" s="25">
        <v>1.4901660226239113</v>
      </c>
      <c r="BH32" s="25">
        <v>43.147944460043782</v>
      </c>
      <c r="BI32" s="25">
        <v>0</v>
      </c>
      <c r="BJ32" s="25">
        <v>224.19511684886206</v>
      </c>
      <c r="BK32" s="25">
        <v>309.78209625107434</v>
      </c>
      <c r="BL32" s="25">
        <v>0.75531687577818496</v>
      </c>
      <c r="BM32" s="25">
        <v>0.3887905434128594</v>
      </c>
    </row>
    <row r="33" spans="1:65" x14ac:dyDescent="0.35">
      <c r="A33" s="25" t="s">
        <v>10532</v>
      </c>
      <c r="B33" s="25" t="s">
        <v>10518</v>
      </c>
      <c r="C33" s="25" t="s">
        <v>10519</v>
      </c>
      <c r="D33" s="25" t="s">
        <v>10541</v>
      </c>
      <c r="E33" s="25" t="s">
        <v>10583</v>
      </c>
      <c r="F33" s="25">
        <v>659321</v>
      </c>
      <c r="G33" s="25">
        <v>0.89712319853843836</v>
      </c>
      <c r="H33" s="25">
        <v>160</v>
      </c>
      <c r="I33" s="25">
        <v>587.44677497859846</v>
      </c>
      <c r="J33" s="42">
        <v>0.28076956487782057</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246.80395037821847</v>
      </c>
      <c r="AV33" s="25">
        <v>63.846453430885617</v>
      </c>
      <c r="AW33" s="25">
        <v>63.846453430885617</v>
      </c>
      <c r="AX33" s="25">
        <v>0</v>
      </c>
      <c r="AY33" s="25">
        <v>0</v>
      </c>
      <c r="AZ33" s="25">
        <v>119.98296201355525</v>
      </c>
      <c r="BA33" s="25">
        <v>77.86117468209936</v>
      </c>
      <c r="BB33" s="25">
        <v>17.550744721439951</v>
      </c>
      <c r="BC33" s="25">
        <v>24.571042610015933</v>
      </c>
      <c r="BD33" s="25">
        <v>0</v>
      </c>
      <c r="BE33" s="25">
        <v>62.974534933777598</v>
      </c>
      <c r="BF33" s="25">
        <v>9.9075829005868581</v>
      </c>
      <c r="BG33" s="25">
        <v>1.4901660226239113</v>
      </c>
      <c r="BH33" s="25">
        <v>51.576786010566828</v>
      </c>
      <c r="BI33" s="25">
        <v>0</v>
      </c>
      <c r="BJ33" s="25">
        <v>246.80395037821847</v>
      </c>
      <c r="BK33" s="25">
        <v>333.52776090322595</v>
      </c>
      <c r="BL33" s="25">
        <v>0.49442994666837564</v>
      </c>
      <c r="BM33" s="25">
        <v>0.28076956487782057</v>
      </c>
    </row>
    <row r="34" spans="1:65" x14ac:dyDescent="0.35">
      <c r="A34" s="25" t="s">
        <v>10532</v>
      </c>
      <c r="B34" s="25" t="s">
        <v>10518</v>
      </c>
      <c r="C34" s="25" t="s">
        <v>10519</v>
      </c>
      <c r="D34" s="25" t="s">
        <v>10543</v>
      </c>
      <c r="E34" s="25" t="s">
        <v>10584</v>
      </c>
      <c r="F34" s="25">
        <v>659321</v>
      </c>
      <c r="G34" s="25">
        <v>0.89712319853843836</v>
      </c>
      <c r="H34" s="25">
        <v>160</v>
      </c>
      <c r="I34" s="25">
        <v>674.26003233800941</v>
      </c>
      <c r="J34" s="42">
        <v>0.44153522705038067</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379.49641084270775</v>
      </c>
      <c r="AV34" s="25">
        <v>95.915077849257656</v>
      </c>
      <c r="AW34" s="25">
        <v>95.915077849257656</v>
      </c>
      <c r="AX34" s="25">
        <v>0</v>
      </c>
      <c r="AY34" s="25">
        <v>0</v>
      </c>
      <c r="AZ34" s="25">
        <v>145.89533948663723</v>
      </c>
      <c r="BA34" s="25">
        <v>83.71898420723484</v>
      </c>
      <c r="BB34" s="25">
        <v>25.906814699750992</v>
      </c>
      <c r="BC34" s="25">
        <v>36.269540579651384</v>
      </c>
      <c r="BD34" s="25">
        <v>0</v>
      </c>
      <c r="BE34" s="25">
        <v>137.68599350681282</v>
      </c>
      <c r="BF34" s="25">
        <v>16.469387894914334</v>
      </c>
      <c r="BG34" s="25">
        <v>1.6022772097078437</v>
      </c>
      <c r="BH34" s="25">
        <v>119.61432840219064</v>
      </c>
      <c r="BI34" s="25">
        <v>0</v>
      </c>
      <c r="BJ34" s="25">
        <v>466.38958880736936</v>
      </c>
      <c r="BK34" s="25">
        <v>777.3250255528643</v>
      </c>
      <c r="BL34" s="25">
        <v>0.46184054021017346</v>
      </c>
      <c r="BM34" s="25">
        <v>0.44153522705038067</v>
      </c>
    </row>
    <row r="35" spans="1:65" x14ac:dyDescent="0.35">
      <c r="A35" s="25" t="s">
        <v>10532</v>
      </c>
      <c r="B35" s="25" t="s">
        <v>10518</v>
      </c>
      <c r="C35" s="25" t="s">
        <v>10519</v>
      </c>
      <c r="D35" s="25" t="s">
        <v>10545</v>
      </c>
      <c r="E35" s="25" t="s">
        <v>10585</v>
      </c>
      <c r="F35" s="25">
        <v>659321</v>
      </c>
      <c r="G35" s="25">
        <v>0.89712319853843836</v>
      </c>
      <c r="H35" s="25">
        <v>160</v>
      </c>
      <c r="I35" s="25">
        <v>1537.2131154039914</v>
      </c>
      <c r="J35" s="42">
        <v>-9.7974367139689836E-2</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784.70924951736765</v>
      </c>
      <c r="AV35" s="25">
        <v>95.915077849257656</v>
      </c>
      <c r="AW35" s="25">
        <v>95.915077849257656</v>
      </c>
      <c r="AX35" s="25">
        <v>0</v>
      </c>
      <c r="AY35" s="25">
        <v>0</v>
      </c>
      <c r="AZ35" s="25">
        <v>145.89533948663723</v>
      </c>
      <c r="BA35" s="25">
        <v>83.71898420723484</v>
      </c>
      <c r="BB35" s="25">
        <v>25.906814699750992</v>
      </c>
      <c r="BC35" s="25">
        <v>36.269540579651384</v>
      </c>
      <c r="BD35" s="25">
        <v>0</v>
      </c>
      <c r="BE35" s="25">
        <v>542.89883218147281</v>
      </c>
      <c r="BF35" s="25">
        <v>58.221018736189798</v>
      </c>
      <c r="BG35" s="25">
        <v>1.6022772097078437</v>
      </c>
      <c r="BH35" s="25">
        <v>483.07553623557521</v>
      </c>
      <c r="BI35" s="25">
        <v>0</v>
      </c>
      <c r="BJ35" s="25">
        <v>881.02563326345444</v>
      </c>
      <c r="BK35" s="25">
        <v>1217.6113132851765</v>
      </c>
      <c r="BL35" s="25">
        <v>-9.822960857893695E-2</v>
      </c>
      <c r="BM35" s="25">
        <v>-9.7974367139689836E-2</v>
      </c>
    </row>
    <row r="36" spans="1:65" x14ac:dyDescent="0.35">
      <c r="A36" s="25" t="s">
        <v>10532</v>
      </c>
      <c r="B36" s="25" t="s">
        <v>10518</v>
      </c>
      <c r="C36" s="25" t="s">
        <v>10586</v>
      </c>
      <c r="D36" s="25" t="s">
        <v>9782</v>
      </c>
      <c r="E36" s="25" t="s">
        <v>10587</v>
      </c>
      <c r="F36" s="25">
        <v>659321</v>
      </c>
      <c r="G36" s="25">
        <v>0.89712319853843836</v>
      </c>
      <c r="H36" s="25">
        <v>160</v>
      </c>
      <c r="I36" s="66">
        <v>506.14494972182558</v>
      </c>
      <c r="J36" s="67">
        <v>0.56812156780698142</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247.91575249306351</v>
      </c>
      <c r="AV36" s="25">
        <v>58.138247985755498</v>
      </c>
      <c r="AW36" s="25">
        <v>58.138247985755498</v>
      </c>
      <c r="AX36" s="25">
        <v>0</v>
      </c>
      <c r="AY36" s="25">
        <v>0</v>
      </c>
      <c r="AZ36" s="25">
        <v>134.59007694571139</v>
      </c>
      <c r="BA36" s="25">
        <v>77.86117468209936</v>
      </c>
      <c r="BB36" s="25">
        <v>23.63704260983835</v>
      </c>
      <c r="BC36" s="25">
        <v>33.091859653773689</v>
      </c>
      <c r="BD36" s="25">
        <v>0</v>
      </c>
      <c r="BE36" s="25">
        <v>55.187427561596607</v>
      </c>
      <c r="BF36" s="25">
        <v>8.6879524867501186</v>
      </c>
      <c r="BG36" s="25">
        <v>1.4901660226239113</v>
      </c>
      <c r="BH36" s="25">
        <v>45.009309052222576</v>
      </c>
      <c r="BI36" s="25">
        <v>0</v>
      </c>
      <c r="BJ36" s="25">
        <v>288.11681209537488</v>
      </c>
      <c r="BK36" s="25">
        <v>429.7786404476862</v>
      </c>
      <c r="BL36" s="25">
        <v>0.93595963273800364</v>
      </c>
      <c r="BM36" s="25">
        <v>0.56812156780698142</v>
      </c>
    </row>
    <row r="37" spans="1:65" x14ac:dyDescent="0.35">
      <c r="A37" s="25" t="s">
        <v>10532</v>
      </c>
      <c r="B37" s="25" t="s">
        <v>10588</v>
      </c>
      <c r="C37" s="25" t="s">
        <v>9782</v>
      </c>
      <c r="D37" s="25" t="s">
        <v>9782</v>
      </c>
      <c r="E37" s="25" t="s">
        <v>10197</v>
      </c>
      <c r="F37" s="25">
        <f>F36</f>
        <v>659321</v>
      </c>
      <c r="G37" s="25">
        <f>G36</f>
        <v>0.89712319853843836</v>
      </c>
      <c r="H37" s="25">
        <f>(H36*N36)/(N36)</f>
        <v>160</v>
      </c>
      <c r="I37" s="25">
        <f>(I36*N36)/(N36)</f>
        <v>506.14494972182558</v>
      </c>
      <c r="J37" s="42">
        <f>(J36*N36)/(N36)</f>
        <v>0.56812156780698142</v>
      </c>
      <c r="K37" s="25">
        <f t="shared" ref="K37:W37" si="3">K36</f>
        <v>35</v>
      </c>
      <c r="L37" s="25">
        <f t="shared" si="3"/>
        <v>390.50456992442491</v>
      </c>
      <c r="M37" s="25">
        <f t="shared" si="3"/>
        <v>45.367348140794775</v>
      </c>
      <c r="N37" s="25">
        <f t="shared" si="3"/>
        <v>234.07097893311607</v>
      </c>
      <c r="O37" s="25">
        <f t="shared" si="3"/>
        <v>39.047603670132972</v>
      </c>
      <c r="P37" s="25">
        <f t="shared" si="3"/>
        <v>90.630234921836859</v>
      </c>
      <c r="Q37" s="25">
        <f t="shared" si="3"/>
        <v>104.39314034114622</v>
      </c>
      <c r="R37" s="25">
        <f t="shared" si="3"/>
        <v>23.249099982531749</v>
      </c>
      <c r="S37" s="25">
        <f t="shared" si="3"/>
        <v>39.116596091173477</v>
      </c>
      <c r="T37" s="25">
        <f t="shared" si="3"/>
        <v>42.02744426744097</v>
      </c>
      <c r="U37" s="25">
        <f t="shared" si="3"/>
        <v>0</v>
      </c>
      <c r="V37" s="25">
        <f t="shared" si="3"/>
        <v>28424.549769330308</v>
      </c>
      <c r="W37" s="25">
        <f t="shared" si="3"/>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247.91575249306351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55.187427561596607</v>
      </c>
      <c r="BF37" s="25">
        <f>(BF36*N36)/(N36)</f>
        <v>8.6879524867501186</v>
      </c>
      <c r="BG37" s="25">
        <f>(BG36*N36)/(N36)</f>
        <v>1.4901660226239113</v>
      </c>
      <c r="BH37" s="25">
        <f>(BH36*N36)/(N36)</f>
        <v>45.009309052222584</v>
      </c>
      <c r="BI37" s="25">
        <f>(BI36*N36)/(N36)</f>
        <v>0</v>
      </c>
      <c r="BJ37" s="25">
        <f>(BJ36*N36)/(N36)</f>
        <v>288.11681209537488</v>
      </c>
      <c r="BK37" s="25">
        <f>(BK36*N36)/(N36)</f>
        <v>429.77864044768626</v>
      </c>
      <c r="BL37" s="25">
        <f>(BL36*N36)/(N36)</f>
        <v>0.93595963273800364</v>
      </c>
      <c r="BM37" s="25">
        <f>(BM36*N36)/(N36)</f>
        <v>0.56812156780698142</v>
      </c>
    </row>
    <row r="38" spans="1:65" x14ac:dyDescent="0.35">
      <c r="A38" s="25" t="s">
        <v>10550</v>
      </c>
      <c r="B38" s="25" t="s">
        <v>10518</v>
      </c>
      <c r="C38" s="25" t="s">
        <v>10519</v>
      </c>
      <c r="D38" s="25" t="s">
        <v>10533</v>
      </c>
      <c r="E38" s="25" t="s">
        <v>10589</v>
      </c>
      <c r="F38" s="25">
        <v>659321</v>
      </c>
      <c r="G38" s="25">
        <v>0.89712319853843836</v>
      </c>
      <c r="H38" s="25">
        <v>160</v>
      </c>
      <c r="I38" s="25">
        <v>486.78748467182561</v>
      </c>
      <c r="J38" s="42">
        <v>0.63216912796276181</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248.73844475768848</v>
      </c>
      <c r="AV38" s="25">
        <v>58.138247985755498</v>
      </c>
      <c r="AW38" s="25">
        <v>58.138247985755498</v>
      </c>
      <c r="AX38" s="25">
        <v>0</v>
      </c>
      <c r="AY38" s="25">
        <v>0</v>
      </c>
      <c r="AZ38" s="25">
        <v>134.59007694571139</v>
      </c>
      <c r="BA38" s="25">
        <v>77.86117468209936</v>
      </c>
      <c r="BB38" s="25">
        <v>23.63704260983835</v>
      </c>
      <c r="BC38" s="25">
        <v>33.091859653773689</v>
      </c>
      <c r="BD38" s="25">
        <v>0</v>
      </c>
      <c r="BE38" s="25">
        <v>56.010119826221604</v>
      </c>
      <c r="BF38" s="25">
        <v>7.7200792342501199</v>
      </c>
      <c r="BG38" s="25">
        <v>1.4901660226239113</v>
      </c>
      <c r="BH38" s="25">
        <v>46.799874569347573</v>
      </c>
      <c r="BI38" s="25">
        <v>0</v>
      </c>
      <c r="BJ38" s="25">
        <v>288.93950435999989</v>
      </c>
      <c r="BK38" s="25">
        <v>449.95879776231118</v>
      </c>
      <c r="BL38" s="25">
        <v>1.0016445233622033</v>
      </c>
      <c r="BM38" s="25">
        <v>0.63216912796276181</v>
      </c>
    </row>
    <row r="39" spans="1:65" x14ac:dyDescent="0.35">
      <c r="A39" s="25" t="s">
        <v>10550</v>
      </c>
      <c r="B39" s="25" t="s">
        <v>10518</v>
      </c>
      <c r="C39" s="25" t="s">
        <v>10519</v>
      </c>
      <c r="D39" s="25" t="s">
        <v>10535</v>
      </c>
      <c r="E39" s="25" t="s">
        <v>10590</v>
      </c>
      <c r="F39" s="25">
        <v>659321</v>
      </c>
      <c r="G39" s="25">
        <v>0.89712319853843836</v>
      </c>
      <c r="H39" s="25">
        <v>160</v>
      </c>
      <c r="I39" s="25">
        <v>482.03623532955328</v>
      </c>
      <c r="J39" s="42">
        <v>0.56637018892248214</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249.46718900063442</v>
      </c>
      <c r="AV39" s="25">
        <v>58.138247985755498</v>
      </c>
      <c r="AW39" s="25">
        <v>58.138247985755498</v>
      </c>
      <c r="AX39" s="25">
        <v>0</v>
      </c>
      <c r="AY39" s="25">
        <v>0</v>
      </c>
      <c r="AZ39" s="25">
        <v>134.59007694571139</v>
      </c>
      <c r="BA39" s="25">
        <v>77.86117468209936</v>
      </c>
      <c r="BB39" s="25">
        <v>23.63704260983835</v>
      </c>
      <c r="BC39" s="25">
        <v>33.091859653773689</v>
      </c>
      <c r="BD39" s="25">
        <v>0</v>
      </c>
      <c r="BE39" s="25">
        <v>56.738864069167526</v>
      </c>
      <c r="BF39" s="25">
        <v>4.9602307608892211</v>
      </c>
      <c r="BG39" s="25">
        <v>1.4901660226239113</v>
      </c>
      <c r="BH39" s="25">
        <v>50.288467285654392</v>
      </c>
      <c r="BI39" s="25">
        <v>0</v>
      </c>
      <c r="BJ39" s="25">
        <v>249.46718900063442</v>
      </c>
      <c r="BK39" s="25">
        <v>415.23773174521807</v>
      </c>
      <c r="BL39" s="25">
        <v>0.88863007118865422</v>
      </c>
      <c r="BM39" s="25">
        <v>0.56637018892248214</v>
      </c>
    </row>
    <row r="40" spans="1:65" x14ac:dyDescent="0.35">
      <c r="A40" s="25" t="s">
        <v>10550</v>
      </c>
      <c r="B40" s="25" t="s">
        <v>10518</v>
      </c>
      <c r="C40" s="25" t="s">
        <v>10519</v>
      </c>
      <c r="D40" s="25" t="s">
        <v>10537</v>
      </c>
      <c r="E40" s="25" t="s">
        <v>10591</v>
      </c>
      <c r="F40" s="25">
        <v>659321</v>
      </c>
      <c r="G40" s="25">
        <v>0.89712319853843836</v>
      </c>
      <c r="H40" s="25">
        <v>160</v>
      </c>
      <c r="I40" s="25">
        <v>490.74517672907268</v>
      </c>
      <c r="J40" s="42">
        <v>0.53746913583076028</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248.9255627787611</v>
      </c>
      <c r="AV40" s="25">
        <v>58.138247985755498</v>
      </c>
      <c r="AW40" s="25">
        <v>58.138247985755498</v>
      </c>
      <c r="AX40" s="25">
        <v>0</v>
      </c>
      <c r="AY40" s="25">
        <v>0</v>
      </c>
      <c r="AZ40" s="25">
        <v>134.59007694571139</v>
      </c>
      <c r="BA40" s="25">
        <v>77.86117468209936</v>
      </c>
      <c r="BB40" s="25">
        <v>23.63704260983835</v>
      </c>
      <c r="BC40" s="25">
        <v>33.091859653773689</v>
      </c>
      <c r="BD40" s="25">
        <v>0</v>
      </c>
      <c r="BE40" s="25">
        <v>56.197237847294211</v>
      </c>
      <c r="BF40" s="25">
        <v>4.9602307608892211</v>
      </c>
      <c r="BG40" s="25">
        <v>1.4901660226239113</v>
      </c>
      <c r="BH40" s="25">
        <v>49.746841063781076</v>
      </c>
      <c r="BI40" s="25">
        <v>0</v>
      </c>
      <c r="BJ40" s="25">
        <v>248.9255627787611</v>
      </c>
      <c r="BK40" s="25">
        <v>405.98716412382532</v>
      </c>
      <c r="BL40" s="25">
        <v>0.85852017100553768</v>
      </c>
      <c r="BM40" s="25">
        <v>0.53746913583076028</v>
      </c>
    </row>
    <row r="41" spans="1:65" x14ac:dyDescent="0.35">
      <c r="A41" s="25" t="s">
        <v>10550</v>
      </c>
      <c r="B41" s="25" t="s">
        <v>10518</v>
      </c>
      <c r="C41" s="25" t="s">
        <v>10519</v>
      </c>
      <c r="D41" s="25" t="s">
        <v>10539</v>
      </c>
      <c r="E41" s="25" t="s">
        <v>10592</v>
      </c>
      <c r="F41" s="25">
        <v>659321</v>
      </c>
      <c r="G41" s="25">
        <v>0.89712319853843836</v>
      </c>
      <c r="H41" s="25">
        <v>160</v>
      </c>
      <c r="I41" s="25">
        <v>506.11782732597544</v>
      </c>
      <c r="J41" s="42">
        <v>0.44353304639263513</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225.01780911348703</v>
      </c>
      <c r="AV41" s="25">
        <v>55.72160741575405</v>
      </c>
      <c r="AW41" s="25">
        <v>55.72160741575405</v>
      </c>
      <c r="AX41" s="25">
        <v>0</v>
      </c>
      <c r="AY41" s="25">
        <v>0</v>
      </c>
      <c r="AZ41" s="25">
        <v>116.71398012140588</v>
      </c>
      <c r="BA41" s="25">
        <v>77.86117468209936</v>
      </c>
      <c r="BB41" s="25">
        <v>16.18866893304439</v>
      </c>
      <c r="BC41" s="25">
        <v>22.664136506262142</v>
      </c>
      <c r="BD41" s="25">
        <v>0</v>
      </c>
      <c r="BE41" s="25">
        <v>52.582221576327115</v>
      </c>
      <c r="BF41" s="25">
        <v>6.1535455765344249</v>
      </c>
      <c r="BG41" s="25">
        <v>1.4901660226239113</v>
      </c>
      <c r="BH41" s="25">
        <v>44.938509977168778</v>
      </c>
      <c r="BI41" s="25">
        <v>0</v>
      </c>
      <c r="BJ41" s="25">
        <v>225.01780911348703</v>
      </c>
      <c r="BK41" s="25">
        <v>329.96225356569926</v>
      </c>
      <c r="BL41" s="25">
        <v>0.82992493486448959</v>
      </c>
      <c r="BM41" s="25">
        <v>0.44353304639263513</v>
      </c>
    </row>
    <row r="42" spans="1:65" x14ac:dyDescent="0.35">
      <c r="A42" s="25" t="s">
        <v>10550</v>
      </c>
      <c r="B42" s="25" t="s">
        <v>10518</v>
      </c>
      <c r="C42" s="25" t="s">
        <v>10519</v>
      </c>
      <c r="D42" s="25" t="s">
        <v>10541</v>
      </c>
      <c r="E42" s="25" t="s">
        <v>10593</v>
      </c>
      <c r="F42" s="25">
        <v>659321</v>
      </c>
      <c r="G42" s="25">
        <v>0.89712319853843836</v>
      </c>
      <c r="H42" s="25">
        <v>160</v>
      </c>
      <c r="I42" s="25">
        <v>550.10832182109846</v>
      </c>
      <c r="J42" s="42">
        <v>0.37058612773106214</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248.39083463741224</v>
      </c>
      <c r="AV42" s="25">
        <v>63.846453430885617</v>
      </c>
      <c r="AW42" s="25">
        <v>63.846453430885617</v>
      </c>
      <c r="AX42" s="25">
        <v>0</v>
      </c>
      <c r="AY42" s="25">
        <v>0</v>
      </c>
      <c r="AZ42" s="25">
        <v>119.98296201355525</v>
      </c>
      <c r="BA42" s="25">
        <v>77.86117468209936</v>
      </c>
      <c r="BB42" s="25">
        <v>17.550744721439951</v>
      </c>
      <c r="BC42" s="25">
        <v>24.571042610015933</v>
      </c>
      <c r="BD42" s="25">
        <v>0</v>
      </c>
      <c r="BE42" s="25">
        <v>64.561419192971343</v>
      </c>
      <c r="BF42" s="25">
        <v>8.0406602427118585</v>
      </c>
      <c r="BG42" s="25">
        <v>1.4901660226239113</v>
      </c>
      <c r="BH42" s="25">
        <v>55.030592927635574</v>
      </c>
      <c r="BI42" s="25">
        <v>0</v>
      </c>
      <c r="BJ42" s="25">
        <v>248.39083463741224</v>
      </c>
      <c r="BK42" s="25">
        <v>372.45309831991972</v>
      </c>
      <c r="BL42" s="25">
        <v>0.61111590576979935</v>
      </c>
      <c r="BM42" s="25">
        <v>0.37058612773106214</v>
      </c>
    </row>
    <row r="43" spans="1:65" x14ac:dyDescent="0.35">
      <c r="A43" s="25" t="s">
        <v>10550</v>
      </c>
      <c r="B43" s="25" t="s">
        <v>10518</v>
      </c>
      <c r="C43" s="25" t="s">
        <v>10519</v>
      </c>
      <c r="D43" s="25" t="s">
        <v>10543</v>
      </c>
      <c r="E43" s="25" t="s">
        <v>10594</v>
      </c>
      <c r="F43" s="25">
        <v>659321</v>
      </c>
      <c r="G43" s="25">
        <v>0.89712319853843836</v>
      </c>
      <c r="H43" s="25">
        <v>160</v>
      </c>
      <c r="I43" s="25">
        <v>610.32004733947349</v>
      </c>
      <c r="J43" s="42">
        <v>0.59700970403756815</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382.21386020514547</v>
      </c>
      <c r="AV43" s="25">
        <v>95.915077849257656</v>
      </c>
      <c r="AW43" s="25">
        <v>95.915077849257656</v>
      </c>
      <c r="AX43" s="25">
        <v>0</v>
      </c>
      <c r="AY43" s="25">
        <v>0</v>
      </c>
      <c r="AZ43" s="25">
        <v>145.89533948663723</v>
      </c>
      <c r="BA43" s="25">
        <v>83.71898420723484</v>
      </c>
      <c r="BB43" s="25">
        <v>25.906814699750992</v>
      </c>
      <c r="BC43" s="25">
        <v>36.269540579651384</v>
      </c>
      <c r="BD43" s="25">
        <v>0</v>
      </c>
      <c r="BE43" s="25">
        <v>140.4034428692506</v>
      </c>
      <c r="BF43" s="25">
        <v>13.272388644987544</v>
      </c>
      <c r="BG43" s="25">
        <v>1.6022772097078437</v>
      </c>
      <c r="BH43" s="25">
        <v>125.5287770145552</v>
      </c>
      <c r="BI43" s="25">
        <v>0</v>
      </c>
      <c r="BJ43" s="25">
        <v>469.10703816980708</v>
      </c>
      <c r="BK43" s="25">
        <v>843.98245991383794</v>
      </c>
      <c r="BL43" s="25">
        <v>0.56524704774519319</v>
      </c>
      <c r="BM43" s="25">
        <v>0.59700970403756815</v>
      </c>
    </row>
    <row r="44" spans="1:65" x14ac:dyDescent="0.35">
      <c r="A44" s="25" t="s">
        <v>10550</v>
      </c>
      <c r="B44" s="25" t="s">
        <v>10518</v>
      </c>
      <c r="C44" s="25" t="s">
        <v>10519</v>
      </c>
      <c r="D44" s="25" t="s">
        <v>10545</v>
      </c>
      <c r="E44" s="25" t="s">
        <v>10595</v>
      </c>
      <c r="F44" s="25">
        <v>659321</v>
      </c>
      <c r="G44" s="25">
        <v>0.89712319853843836</v>
      </c>
      <c r="H44" s="25">
        <v>160</v>
      </c>
      <c r="I44" s="25">
        <v>1473.2731304054555</v>
      </c>
      <c r="J44" s="42">
        <v>-5.6981998820856472E-2</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787.4266988798056</v>
      </c>
      <c r="AV44" s="25">
        <v>95.915077849257656</v>
      </c>
      <c r="AW44" s="25">
        <v>95.915077849257656</v>
      </c>
      <c r="AX44" s="25">
        <v>0</v>
      </c>
      <c r="AY44" s="25">
        <v>0</v>
      </c>
      <c r="AZ44" s="25">
        <v>145.89533948663723</v>
      </c>
      <c r="BA44" s="25">
        <v>83.71898420723484</v>
      </c>
      <c r="BB44" s="25">
        <v>25.906814699750992</v>
      </c>
      <c r="BC44" s="25">
        <v>36.269540579651384</v>
      </c>
      <c r="BD44" s="25">
        <v>0</v>
      </c>
      <c r="BE44" s="25">
        <v>545.61628154391065</v>
      </c>
      <c r="BF44" s="25">
        <v>55.024019486263008</v>
      </c>
      <c r="BG44" s="25">
        <v>1.6022772097078437</v>
      </c>
      <c r="BH44" s="25">
        <v>488.98998484793975</v>
      </c>
      <c r="BI44" s="25">
        <v>0</v>
      </c>
      <c r="BJ44" s="25">
        <v>883.74308262589238</v>
      </c>
      <c r="BK44" s="25">
        <v>1284.2687476461504</v>
      </c>
      <c r="BL44" s="25">
        <v>-5.4754121218722487E-2</v>
      </c>
      <c r="BM44" s="25">
        <v>-5.6981998820856472E-2</v>
      </c>
    </row>
    <row r="45" spans="1:65" x14ac:dyDescent="0.35">
      <c r="A45" s="25" t="s">
        <v>10550</v>
      </c>
      <c r="B45" s="25" t="s">
        <v>10518</v>
      </c>
      <c r="C45" s="25" t="s">
        <v>10586</v>
      </c>
      <c r="D45" s="25" t="s">
        <v>9782</v>
      </c>
      <c r="E45" s="25" t="s">
        <v>10596</v>
      </c>
      <c r="F45" s="25">
        <v>659321</v>
      </c>
      <c r="G45" s="25">
        <v>0.89712319853843836</v>
      </c>
      <c r="H45" s="25">
        <v>160</v>
      </c>
      <c r="I45" s="40">
        <v>482.03623532955328</v>
      </c>
      <c r="J45" s="67">
        <v>0.56637018892248214</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249.46718900063442</v>
      </c>
      <c r="AV45" s="25">
        <v>58.138247985755498</v>
      </c>
      <c r="AW45" s="25">
        <v>58.138247985755498</v>
      </c>
      <c r="AX45" s="25">
        <v>0</v>
      </c>
      <c r="AY45" s="25">
        <v>0</v>
      </c>
      <c r="AZ45" s="25">
        <v>134.59007694571139</v>
      </c>
      <c r="BA45" s="25">
        <v>77.86117468209936</v>
      </c>
      <c r="BB45" s="25">
        <v>23.63704260983835</v>
      </c>
      <c r="BC45" s="25">
        <v>33.091859653773689</v>
      </c>
      <c r="BD45" s="25">
        <v>0</v>
      </c>
      <c r="BE45" s="25">
        <v>56.738864069167526</v>
      </c>
      <c r="BF45" s="25">
        <v>4.9602307608892211</v>
      </c>
      <c r="BG45" s="25">
        <v>1.4901660226239113</v>
      </c>
      <c r="BH45" s="25">
        <v>50.288467285654392</v>
      </c>
      <c r="BI45" s="25">
        <v>0</v>
      </c>
      <c r="BJ45" s="25">
        <v>249.46718900063442</v>
      </c>
      <c r="BK45" s="25">
        <v>415.23773174521807</v>
      </c>
      <c r="BL45" s="25">
        <v>0.88863007118865422</v>
      </c>
      <c r="BM45" s="25">
        <v>0.56637018892248214</v>
      </c>
    </row>
    <row r="46" spans="1:65" x14ac:dyDescent="0.35">
      <c r="A46" s="25" t="s">
        <v>10550</v>
      </c>
      <c r="B46" s="25" t="s">
        <v>10588</v>
      </c>
      <c r="C46" s="25" t="s">
        <v>9782</v>
      </c>
      <c r="D46" s="25" t="s">
        <v>9782</v>
      </c>
      <c r="E46" s="25" t="s">
        <v>10198</v>
      </c>
      <c r="F46" s="25">
        <f>F45</f>
        <v>659321</v>
      </c>
      <c r="G46" s="25">
        <f>G45</f>
        <v>0.89712319853843836</v>
      </c>
      <c r="H46" s="25">
        <f>(H45*N45)/(N45)</f>
        <v>160</v>
      </c>
      <c r="I46" s="25">
        <f>(I45*N45)/(N45)</f>
        <v>482.03623532955328</v>
      </c>
      <c r="J46" s="42">
        <f>(J45*N45)/(N45)</f>
        <v>0.56637018892248214</v>
      </c>
      <c r="K46" s="25">
        <f t="shared" ref="K46:W46" si="4">K45</f>
        <v>35</v>
      </c>
      <c r="L46" s="25">
        <f t="shared" si="4"/>
        <v>390.50456992442491</v>
      </c>
      <c r="M46" s="25">
        <f t="shared" si="4"/>
        <v>45.367348140794775</v>
      </c>
      <c r="N46" s="25">
        <f t="shared" si="4"/>
        <v>234.07097893311607</v>
      </c>
      <c r="O46" s="25">
        <f t="shared" si="4"/>
        <v>39.047603670132972</v>
      </c>
      <c r="P46" s="25">
        <f t="shared" si="4"/>
        <v>90.630234921836859</v>
      </c>
      <c r="Q46" s="25">
        <f t="shared" si="4"/>
        <v>104.39314034114622</v>
      </c>
      <c r="R46" s="25">
        <f t="shared" si="4"/>
        <v>23.249099982531749</v>
      </c>
      <c r="S46" s="25">
        <f t="shared" si="4"/>
        <v>39.116596091173477</v>
      </c>
      <c r="T46" s="25">
        <f t="shared" si="4"/>
        <v>42.02744426744097</v>
      </c>
      <c r="U46" s="25">
        <f t="shared" si="4"/>
        <v>0</v>
      </c>
      <c r="V46" s="25">
        <f t="shared" si="4"/>
        <v>0</v>
      </c>
      <c r="W46" s="25">
        <f t="shared" si="4"/>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249.46718900063439</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56.738864069167526</v>
      </c>
      <c r="BF46" s="25">
        <f>(BF45*N45)/(N45)</f>
        <v>4.9602307608892211</v>
      </c>
      <c r="BG46" s="25">
        <f>(BG45*N45)/(N45)</f>
        <v>1.4901660226239113</v>
      </c>
      <c r="BH46" s="25">
        <f>(BH45*N45)/(N45)</f>
        <v>50.288467285654392</v>
      </c>
      <c r="BI46" s="25">
        <f>(BI45*N45)/(N45)</f>
        <v>0</v>
      </c>
      <c r="BJ46" s="25">
        <f>(BJ45*N45)/(N45)</f>
        <v>249.46718900063439</v>
      </c>
      <c r="BK46" s="25">
        <f>(BK45*N45)/(N45)</f>
        <v>415.23773174521807</v>
      </c>
      <c r="BL46" s="25">
        <f>(BL45*N45)/(N45)</f>
        <v>0.88863007118865422</v>
      </c>
      <c r="BM46" s="25">
        <f>(BM45*N45)/(N45)</f>
        <v>0.56637018892248214</v>
      </c>
    </row>
    <row r="47" spans="1:65" x14ac:dyDescent="0.35">
      <c r="A47" s="25" t="s">
        <v>10559</v>
      </c>
      <c r="B47" s="25" t="s">
        <v>10518</v>
      </c>
      <c r="C47" s="25" t="s">
        <v>10519</v>
      </c>
      <c r="D47" s="25" t="s">
        <v>10533</v>
      </c>
      <c r="E47" s="25" t="s">
        <v>10597</v>
      </c>
      <c r="F47" s="25">
        <v>659321</v>
      </c>
      <c r="G47" s="25">
        <v>0.89712319853843836</v>
      </c>
      <c r="H47" s="25">
        <v>160</v>
      </c>
      <c r="I47" s="25">
        <v>506.14494972182558</v>
      </c>
      <c r="J47" s="42">
        <v>0.65737181273075951</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293.08931322266983</v>
      </c>
      <c r="AV47" s="25">
        <v>122.99684421250004</v>
      </c>
      <c r="AW47" s="25">
        <v>122.99684421250004</v>
      </c>
      <c r="AX47" s="25">
        <v>0</v>
      </c>
      <c r="AY47" s="25">
        <v>0</v>
      </c>
      <c r="AZ47" s="25">
        <v>123.79722078095335</v>
      </c>
      <c r="BA47" s="25">
        <v>77.86117468209936</v>
      </c>
      <c r="BB47" s="25">
        <v>19.140019207855833</v>
      </c>
      <c r="BC47" s="25">
        <v>26.796026890998164</v>
      </c>
      <c r="BD47" s="25">
        <v>0</v>
      </c>
      <c r="BE47" s="25">
        <v>46.295248229216412</v>
      </c>
      <c r="BF47" s="25">
        <v>8.3658282704551201</v>
      </c>
      <c r="BG47" s="25">
        <v>1.4901660226239113</v>
      </c>
      <c r="BH47" s="25">
        <v>36.439253936137376</v>
      </c>
      <c r="BI47" s="25">
        <v>0</v>
      </c>
      <c r="BJ47" s="25">
        <v>333.2903728249812</v>
      </c>
      <c r="BK47" s="25">
        <v>474.95220117729252</v>
      </c>
      <c r="BL47" s="25">
        <v>1.0829961671598354</v>
      </c>
      <c r="BM47" s="25">
        <v>0.65737181273075951</v>
      </c>
    </row>
    <row r="48" spans="1:65" x14ac:dyDescent="0.35">
      <c r="A48" s="25" t="s">
        <v>10559</v>
      </c>
      <c r="B48" s="25" t="s">
        <v>10518</v>
      </c>
      <c r="C48" s="25" t="s">
        <v>10519</v>
      </c>
      <c r="D48" s="25" t="s">
        <v>10535</v>
      </c>
      <c r="E48" s="25" t="s">
        <v>10598</v>
      </c>
      <c r="F48" s="25">
        <v>659321</v>
      </c>
      <c r="G48" s="25">
        <v>0.89712319853843836</v>
      </c>
      <c r="H48" s="25">
        <v>160</v>
      </c>
      <c r="I48" s="25">
        <v>567.51618105823422</v>
      </c>
      <c r="J48" s="42">
        <v>0.40051871305201014</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289.23703153186977</v>
      </c>
      <c r="AV48" s="25">
        <v>122.99684421250004</v>
      </c>
      <c r="AW48" s="25">
        <v>122.99684421250004</v>
      </c>
      <c r="AX48" s="25">
        <v>0</v>
      </c>
      <c r="AY48" s="25">
        <v>0</v>
      </c>
      <c r="AZ48" s="25">
        <v>123.79722078095335</v>
      </c>
      <c r="BA48" s="25">
        <v>77.86117468209936</v>
      </c>
      <c r="BB48" s="25">
        <v>19.140019207855833</v>
      </c>
      <c r="BC48" s="25">
        <v>26.796026890998164</v>
      </c>
      <c r="BD48" s="25">
        <v>0</v>
      </c>
      <c r="BE48" s="25">
        <v>42.4429665384164</v>
      </c>
      <c r="BF48" s="25">
        <v>7.1412833261262723</v>
      </c>
      <c r="BG48" s="25">
        <v>1.4901660226239113</v>
      </c>
      <c r="BH48" s="25">
        <v>33.811517189666212</v>
      </c>
      <c r="BI48" s="25">
        <v>0</v>
      </c>
      <c r="BJ48" s="25">
        <v>289.23703153186977</v>
      </c>
      <c r="BK48" s="25">
        <v>369.52762854777245</v>
      </c>
      <c r="BL48" s="25">
        <v>0.73984713148534709</v>
      </c>
      <c r="BM48" s="25">
        <v>0.40051871305201014</v>
      </c>
    </row>
    <row r="49" spans="1:65" x14ac:dyDescent="0.35">
      <c r="A49" s="25" t="s">
        <v>10559</v>
      </c>
      <c r="B49" s="25" t="s">
        <v>10518</v>
      </c>
      <c r="C49" s="25" t="s">
        <v>10519</v>
      </c>
      <c r="D49" s="25" t="s">
        <v>10537</v>
      </c>
      <c r="E49" s="25" t="s">
        <v>10599</v>
      </c>
      <c r="F49" s="25">
        <v>659321</v>
      </c>
      <c r="G49" s="25">
        <v>0.89712319853843836</v>
      </c>
      <c r="H49" s="25">
        <v>160</v>
      </c>
      <c r="I49" s="25">
        <v>540.8087123597137</v>
      </c>
      <c r="J49" s="42">
        <v>0.47473848889028525</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291.97142324406514</v>
      </c>
      <c r="AV49" s="25">
        <v>122.99684421250004</v>
      </c>
      <c r="AW49" s="25">
        <v>122.99684421250004</v>
      </c>
      <c r="AX49" s="25">
        <v>0</v>
      </c>
      <c r="AY49" s="25">
        <v>0</v>
      </c>
      <c r="AZ49" s="25">
        <v>123.79722078095335</v>
      </c>
      <c r="BA49" s="25">
        <v>77.86117468209936</v>
      </c>
      <c r="BB49" s="25">
        <v>19.140019207855833</v>
      </c>
      <c r="BC49" s="25">
        <v>26.796026890998164</v>
      </c>
      <c r="BD49" s="25">
        <v>0</v>
      </c>
      <c r="BE49" s="25">
        <v>45.177358250611761</v>
      </c>
      <c r="BF49" s="25">
        <v>7.1412833261262723</v>
      </c>
      <c r="BG49" s="25">
        <v>1.4901660226239113</v>
      </c>
      <c r="BH49" s="25">
        <v>36.54590890186158</v>
      </c>
      <c r="BI49" s="25">
        <v>0</v>
      </c>
      <c r="BJ49" s="25">
        <v>291.97142324406514</v>
      </c>
      <c r="BK49" s="25">
        <v>398.96948895848834</v>
      </c>
      <c r="BL49" s="25">
        <v>0.83567816742327328</v>
      </c>
      <c r="BM49" s="25">
        <v>0.47473848889028525</v>
      </c>
    </row>
    <row r="50" spans="1:65" x14ac:dyDescent="0.35">
      <c r="A50" s="25" t="s">
        <v>10559</v>
      </c>
      <c r="B50" s="25" t="s">
        <v>10518</v>
      </c>
      <c r="C50" s="25" t="s">
        <v>10519</v>
      </c>
      <c r="D50" s="25" t="s">
        <v>10539</v>
      </c>
      <c r="E50" s="25" t="s">
        <v>10600</v>
      </c>
      <c r="F50" s="25">
        <v>659321</v>
      </c>
      <c r="G50" s="25">
        <v>0.89712319853843836</v>
      </c>
      <c r="H50" s="25">
        <v>160</v>
      </c>
      <c r="I50" s="25">
        <v>525.47529237597541</v>
      </c>
      <c r="J50" s="42">
        <v>0.4672753156466416</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265.43692548547062</v>
      </c>
      <c r="AV50" s="25">
        <v>119.70846175000003</v>
      </c>
      <c r="AW50" s="25">
        <v>119.70846175000003</v>
      </c>
      <c r="AX50" s="25">
        <v>0</v>
      </c>
      <c r="AY50" s="25">
        <v>0</v>
      </c>
      <c r="AZ50" s="25">
        <v>105.73395414927501</v>
      </c>
      <c r="BA50" s="25">
        <v>77.86117468209936</v>
      </c>
      <c r="BB50" s="25">
        <v>11.61365811132319</v>
      </c>
      <c r="BC50" s="25">
        <v>16.259121355852464</v>
      </c>
      <c r="BD50" s="25">
        <v>0</v>
      </c>
      <c r="BE50" s="25">
        <v>39.994509586195605</v>
      </c>
      <c r="BF50" s="25">
        <v>6.8042090462130744</v>
      </c>
      <c r="BG50" s="25">
        <v>1.4901660226239113</v>
      </c>
      <c r="BH50" s="25">
        <v>31.70013451735862</v>
      </c>
      <c r="BI50" s="25">
        <v>0</v>
      </c>
      <c r="BJ50" s="25">
        <v>265.43692548547062</v>
      </c>
      <c r="BK50" s="25">
        <v>351.02390488768287</v>
      </c>
      <c r="BL50" s="25">
        <v>0.90779196542261609</v>
      </c>
      <c r="BM50" s="25">
        <v>0.4672753156466416</v>
      </c>
    </row>
    <row r="51" spans="1:65" x14ac:dyDescent="0.35">
      <c r="A51" s="25" t="s">
        <v>10559</v>
      </c>
      <c r="B51" s="25" t="s">
        <v>10518</v>
      </c>
      <c r="C51" s="25" t="s">
        <v>10519</v>
      </c>
      <c r="D51" s="25" t="s">
        <v>10541</v>
      </c>
      <c r="E51" s="25" t="s">
        <v>10601</v>
      </c>
      <c r="F51" s="25">
        <v>659321</v>
      </c>
      <c r="G51" s="25">
        <v>0.89712319853843836</v>
      </c>
      <c r="H51" s="25">
        <v>160</v>
      </c>
      <c r="I51" s="25">
        <v>587.44677497859846</v>
      </c>
      <c r="J51" s="42">
        <v>0.35678438911189336</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291.45861372508955</v>
      </c>
      <c r="AV51" s="25">
        <v>130.4976278</v>
      </c>
      <c r="AW51" s="25">
        <v>130.4976278</v>
      </c>
      <c r="AX51" s="25">
        <v>0</v>
      </c>
      <c r="AY51" s="25">
        <v>0</v>
      </c>
      <c r="AZ51" s="25">
        <v>109.7433927862635</v>
      </c>
      <c r="BA51" s="25">
        <v>77.86117468209936</v>
      </c>
      <c r="BB51" s="25">
        <v>13.284257543401726</v>
      </c>
      <c r="BC51" s="25">
        <v>18.597960560762413</v>
      </c>
      <c r="BD51" s="25">
        <v>0</v>
      </c>
      <c r="BE51" s="25">
        <v>51.217593138826025</v>
      </c>
      <c r="BF51" s="25">
        <v>9.5741588408312293</v>
      </c>
      <c r="BG51" s="25">
        <v>1.4901660226239113</v>
      </c>
      <c r="BH51" s="25">
        <v>40.153268275370884</v>
      </c>
      <c r="BI51" s="25">
        <v>0</v>
      </c>
      <c r="BJ51" s="25">
        <v>291.45861372508955</v>
      </c>
      <c r="BK51" s="25">
        <v>378.18242425009703</v>
      </c>
      <c r="BL51" s="25">
        <v>0.62829062885596809</v>
      </c>
      <c r="BM51" s="25">
        <v>0.35678438911189336</v>
      </c>
    </row>
    <row r="52" spans="1:65" x14ac:dyDescent="0.35">
      <c r="A52" s="25" t="s">
        <v>10559</v>
      </c>
      <c r="B52" s="25" t="s">
        <v>10518</v>
      </c>
      <c r="C52" s="25" t="s">
        <v>10519</v>
      </c>
      <c r="D52" s="25" t="s">
        <v>10543</v>
      </c>
      <c r="E52" s="25" t="s">
        <v>10602</v>
      </c>
      <c r="F52" s="25">
        <v>659321</v>
      </c>
      <c r="G52" s="25">
        <v>0.89712319853843836</v>
      </c>
      <c r="H52" s="25">
        <v>160</v>
      </c>
      <c r="I52" s="25">
        <v>674.9186219716114</v>
      </c>
      <c r="J52" s="42">
        <v>0.52278220807173459</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435.56990241491502</v>
      </c>
      <c r="AV52" s="25">
        <v>163.76932449999998</v>
      </c>
      <c r="AW52" s="25">
        <v>163.76932449999998</v>
      </c>
      <c r="AX52" s="25">
        <v>0</v>
      </c>
      <c r="AY52" s="25">
        <v>0</v>
      </c>
      <c r="AZ52" s="25">
        <v>139.49892556839507</v>
      </c>
      <c r="BA52" s="25">
        <v>83.71898420723484</v>
      </c>
      <c r="BB52" s="25">
        <v>23.241642233816759</v>
      </c>
      <c r="BC52" s="25">
        <v>32.538299127343457</v>
      </c>
      <c r="BD52" s="25">
        <v>0</v>
      </c>
      <c r="BE52" s="25">
        <v>132.30165234651997</v>
      </c>
      <c r="BF52" s="25">
        <v>16.095252147543263</v>
      </c>
      <c r="BG52" s="25">
        <v>1.6022772097078437</v>
      </c>
      <c r="BH52" s="25">
        <v>114.60412298926886</v>
      </c>
      <c r="BI52" s="25">
        <v>0</v>
      </c>
      <c r="BJ52" s="25">
        <v>522.17406943466278</v>
      </c>
      <c r="BK52" s="25">
        <v>832.32280988820719</v>
      </c>
      <c r="BL52" s="25">
        <v>0.54746682097125832</v>
      </c>
      <c r="BM52" s="25">
        <v>0.52278220807173459</v>
      </c>
    </row>
    <row r="53" spans="1:65" x14ac:dyDescent="0.35">
      <c r="A53" s="25" t="s">
        <v>10559</v>
      </c>
      <c r="B53" s="25" t="s">
        <v>10518</v>
      </c>
      <c r="C53" s="25" t="s">
        <v>10519</v>
      </c>
      <c r="D53" s="25" t="s">
        <v>10545</v>
      </c>
      <c r="E53" s="25" t="s">
        <v>10603</v>
      </c>
      <c r="F53" s="25">
        <v>659321</v>
      </c>
      <c r="G53" s="25">
        <v>0.89712319853843836</v>
      </c>
      <c r="H53" s="25">
        <v>160</v>
      </c>
      <c r="I53" s="25">
        <v>1537.8717050375933</v>
      </c>
      <c r="J53" s="42">
        <v>-6.1674863842148313E-2</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841.41630422153457</v>
      </c>
      <c r="AV53" s="25">
        <v>163.76932449999998</v>
      </c>
      <c r="AW53" s="25">
        <v>163.76932449999998</v>
      </c>
      <c r="AX53" s="25">
        <v>0</v>
      </c>
      <c r="AY53" s="25">
        <v>0</v>
      </c>
      <c r="AZ53" s="25">
        <v>139.49892556839507</v>
      </c>
      <c r="BA53" s="25">
        <v>83.71898420723484</v>
      </c>
      <c r="BB53" s="25">
        <v>23.241642233816759</v>
      </c>
      <c r="BC53" s="25">
        <v>32.538299127343457</v>
      </c>
      <c r="BD53" s="25">
        <v>0</v>
      </c>
      <c r="BE53" s="25">
        <v>538.14805415313947</v>
      </c>
      <c r="BF53" s="25">
        <v>57.84688298881872</v>
      </c>
      <c r="BG53" s="25">
        <v>1.6022772097078437</v>
      </c>
      <c r="BH53" s="25">
        <v>478.69889395461286</v>
      </c>
      <c r="BI53" s="25">
        <v>0</v>
      </c>
      <c r="BJ53" s="25">
        <v>937.44367702270745</v>
      </c>
      <c r="BK53" s="25">
        <v>1273.242660752479</v>
      </c>
      <c r="BL53" s="25">
        <v>-6.1867199840047113E-2</v>
      </c>
      <c r="BM53" s="25">
        <v>-6.1674863842148313E-2</v>
      </c>
    </row>
    <row r="54" spans="1:65" x14ac:dyDescent="0.35">
      <c r="A54" s="25" t="s">
        <v>10559</v>
      </c>
      <c r="B54" s="25" t="s">
        <v>10518</v>
      </c>
      <c r="C54" s="25" t="s">
        <v>10586</v>
      </c>
      <c r="D54" s="25" t="s">
        <v>9782</v>
      </c>
      <c r="E54" s="25" t="s">
        <v>10604</v>
      </c>
      <c r="F54" s="25">
        <v>659321</v>
      </c>
      <c r="G54" s="25">
        <v>0.89712319853843836</v>
      </c>
      <c r="H54" s="25">
        <v>160</v>
      </c>
      <c r="I54" s="66">
        <v>506.14494972182558</v>
      </c>
      <c r="J54" s="67">
        <v>0.65737181273075951</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293.08931322266983</v>
      </c>
      <c r="AV54" s="25">
        <v>122.99684421250004</v>
      </c>
      <c r="AW54" s="25">
        <v>122.99684421250004</v>
      </c>
      <c r="AX54" s="25">
        <v>0</v>
      </c>
      <c r="AY54" s="25">
        <v>0</v>
      </c>
      <c r="AZ54" s="25">
        <v>123.79722078095335</v>
      </c>
      <c r="BA54" s="25">
        <v>77.86117468209936</v>
      </c>
      <c r="BB54" s="25">
        <v>19.140019207855833</v>
      </c>
      <c r="BC54" s="25">
        <v>26.796026890998164</v>
      </c>
      <c r="BD54" s="25">
        <v>0</v>
      </c>
      <c r="BE54" s="25">
        <v>46.295248229216412</v>
      </c>
      <c r="BF54" s="25">
        <v>8.3658282704551201</v>
      </c>
      <c r="BG54" s="25">
        <v>1.4901660226239113</v>
      </c>
      <c r="BH54" s="25">
        <v>36.439253936137376</v>
      </c>
      <c r="BI54" s="25">
        <v>0</v>
      </c>
      <c r="BJ54" s="25">
        <v>333.2903728249812</v>
      </c>
      <c r="BK54" s="25">
        <v>474.95220117729252</v>
      </c>
      <c r="BL54" s="25">
        <v>1.0829961671598354</v>
      </c>
      <c r="BM54" s="25">
        <v>0.65737181273075951</v>
      </c>
    </row>
    <row r="55" spans="1:65" x14ac:dyDescent="0.35">
      <c r="A55" s="25" t="s">
        <v>10559</v>
      </c>
      <c r="B55" s="25" t="s">
        <v>10588</v>
      </c>
      <c r="C55" s="25" t="s">
        <v>9782</v>
      </c>
      <c r="D55" s="25" t="s">
        <v>9782</v>
      </c>
      <c r="E55" s="25" t="s">
        <v>10199</v>
      </c>
      <c r="F55" s="25">
        <f>F54</f>
        <v>659321</v>
      </c>
      <c r="G55" s="25">
        <f>G54</f>
        <v>0.89712319853843836</v>
      </c>
      <c r="H55" s="25">
        <f>(H54*N54)/(N54)</f>
        <v>160</v>
      </c>
      <c r="I55" s="25">
        <f>(I54*N54)/(N54)</f>
        <v>506.14494972182558</v>
      </c>
      <c r="J55" s="42">
        <f>(J54*N54)/(N54)</f>
        <v>0.65737181273075951</v>
      </c>
      <c r="K55" s="25">
        <f t="shared" ref="K55:W55" si="5">K54</f>
        <v>35</v>
      </c>
      <c r="L55" s="25">
        <f t="shared" si="5"/>
        <v>318.92099828485453</v>
      </c>
      <c r="M55" s="25">
        <f t="shared" si="5"/>
        <v>54.014805128558955</v>
      </c>
      <c r="N55" s="25">
        <f t="shared" si="5"/>
        <v>234.07097893311607</v>
      </c>
      <c r="O55" s="25">
        <f t="shared" si="5"/>
        <v>39.047603670132972</v>
      </c>
      <c r="P55" s="25">
        <f t="shared" si="5"/>
        <v>90.630234921836859</v>
      </c>
      <c r="Q55" s="25">
        <f t="shared" si="5"/>
        <v>104.39314034114622</v>
      </c>
      <c r="R55" s="25">
        <f t="shared" si="5"/>
        <v>23.249099982531749</v>
      </c>
      <c r="S55" s="25">
        <f t="shared" si="5"/>
        <v>39.116596091173477</v>
      </c>
      <c r="T55" s="25">
        <f t="shared" si="5"/>
        <v>42.02744426744097</v>
      </c>
      <c r="U55" s="25">
        <f t="shared" si="5"/>
        <v>0</v>
      </c>
      <c r="V55" s="25">
        <f t="shared" si="5"/>
        <v>28424.549769330308</v>
      </c>
      <c r="W55" s="25">
        <f t="shared" si="5"/>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293.08931322266983</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46.295248229216412</v>
      </c>
      <c r="BF55" s="25">
        <f>(BF54*N54)/(N54)</f>
        <v>8.3658282704551201</v>
      </c>
      <c r="BG55" s="25">
        <f>(BG54*N54)/(N54)</f>
        <v>1.4901660226239113</v>
      </c>
      <c r="BH55" s="25">
        <f>(BH54*N54)/(N54)</f>
        <v>36.439253936137376</v>
      </c>
      <c r="BI55" s="25">
        <f>(BI54*N54)/(N54)</f>
        <v>0</v>
      </c>
      <c r="BJ55" s="25">
        <f>(BJ54*N54)/(N54)</f>
        <v>333.29037282498126</v>
      </c>
      <c r="BK55" s="25">
        <f>(BK54*N54)/(N54)</f>
        <v>474.95220117729252</v>
      </c>
      <c r="BL55" s="25">
        <f>(BL54*N54)/(N54)</f>
        <v>1.0829961671598354</v>
      </c>
      <c r="BM55" s="25">
        <f>(BM54*N54)/(N54)</f>
        <v>0.65737181273075951</v>
      </c>
    </row>
    <row r="56" spans="1:65" x14ac:dyDescent="0.35">
      <c r="A56" s="25" t="s">
        <v>10532</v>
      </c>
      <c r="B56" s="25" t="s">
        <v>10520</v>
      </c>
      <c r="C56" s="25" t="s">
        <v>10521</v>
      </c>
      <c r="D56" s="25" t="s">
        <v>10533</v>
      </c>
      <c r="E56" s="25" t="s">
        <v>10605</v>
      </c>
      <c r="F56" s="25">
        <v>96866</v>
      </c>
      <c r="G56" s="25">
        <v>0.8970991984690615</v>
      </c>
      <c r="H56" s="25">
        <v>160</v>
      </c>
      <c r="I56" s="25">
        <v>591.28773381101189</v>
      </c>
      <c r="J56" s="42">
        <v>0.73502092268349939</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387.00659397052976</v>
      </c>
      <c r="AV56" s="25">
        <v>100.11218185342608</v>
      </c>
      <c r="AW56" s="25">
        <v>100.11218185342608</v>
      </c>
      <c r="AX56" s="25">
        <v>0</v>
      </c>
      <c r="AY56" s="25">
        <v>0</v>
      </c>
      <c r="AZ56" s="25">
        <v>236.23150880860379</v>
      </c>
      <c r="BA56" s="25">
        <v>77.861174682099431</v>
      </c>
      <c r="BB56" s="25">
        <v>65.987639219376817</v>
      </c>
      <c r="BC56" s="25">
        <v>92.382694907127529</v>
      </c>
      <c r="BD56" s="25">
        <v>0</v>
      </c>
      <c r="BE56" s="25">
        <v>50.662903308499914</v>
      </c>
      <c r="BF56" s="25">
        <v>12.140122414245564</v>
      </c>
      <c r="BG56" s="25">
        <v>1.4901660226239126</v>
      </c>
      <c r="BH56" s="25">
        <v>37.032614871630436</v>
      </c>
      <c r="BI56" s="25">
        <v>0</v>
      </c>
      <c r="BJ56" s="25">
        <v>427.60658948821737</v>
      </c>
      <c r="BK56" s="25">
        <v>569.66735375590474</v>
      </c>
      <c r="BL56" s="25">
        <v>1.4484137541847457</v>
      </c>
      <c r="BM56" s="25">
        <v>0.73502092268349939</v>
      </c>
    </row>
    <row r="57" spans="1:65" x14ac:dyDescent="0.35">
      <c r="A57" s="25" t="s">
        <v>10532</v>
      </c>
      <c r="B57" s="25" t="s">
        <v>10520</v>
      </c>
      <c r="C57" s="25" t="s">
        <v>10521</v>
      </c>
      <c r="D57" s="25" t="s">
        <v>10535</v>
      </c>
      <c r="E57" s="25" t="s">
        <v>10606</v>
      </c>
      <c r="F57" s="25">
        <v>96866</v>
      </c>
      <c r="G57" s="25">
        <v>0.8970991984690615</v>
      </c>
      <c r="H57" s="25">
        <v>160</v>
      </c>
      <c r="I57" s="25">
        <v>801.99566705259952</v>
      </c>
      <c r="J57" s="42">
        <v>0.20311891648753302</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366.6061579720199</v>
      </c>
      <c r="AV57" s="25">
        <v>100.11218185342608</v>
      </c>
      <c r="AW57" s="25">
        <v>100.11218185342608</v>
      </c>
      <c r="AX57" s="25">
        <v>0</v>
      </c>
      <c r="AY57" s="25">
        <v>0</v>
      </c>
      <c r="AZ57" s="25">
        <v>236.23150880860379</v>
      </c>
      <c r="BA57" s="25">
        <v>77.861174682099431</v>
      </c>
      <c r="BB57" s="25">
        <v>65.987639219376817</v>
      </c>
      <c r="BC57" s="25">
        <v>92.382694907127529</v>
      </c>
      <c r="BD57" s="25">
        <v>0</v>
      </c>
      <c r="BE57" s="25">
        <v>30.262467309990022</v>
      </c>
      <c r="BF57" s="25">
        <v>10.966755311464947</v>
      </c>
      <c r="BG57" s="25">
        <v>1.4901660226239126</v>
      </c>
      <c r="BH57" s="25">
        <v>17.805545975901161</v>
      </c>
      <c r="BI57" s="25">
        <v>0</v>
      </c>
      <c r="BJ57" s="25">
        <v>366.6061579720199</v>
      </c>
      <c r="BK57" s="25">
        <v>297.95898899811971</v>
      </c>
      <c r="BL57" s="25">
        <v>0.5428957751987904</v>
      </c>
      <c r="BM57" s="25">
        <v>0.20311891648753302</v>
      </c>
    </row>
    <row r="58" spans="1:65" x14ac:dyDescent="0.35">
      <c r="A58" s="25" t="s">
        <v>10532</v>
      </c>
      <c r="B58" s="25" t="s">
        <v>10520</v>
      </c>
      <c r="C58" s="25" t="s">
        <v>10521</v>
      </c>
      <c r="D58" s="25" t="s">
        <v>10537</v>
      </c>
      <c r="E58" s="25" t="s">
        <v>10607</v>
      </c>
      <c r="F58" s="25">
        <v>96866</v>
      </c>
      <c r="G58" s="25">
        <v>0.8970991984690615</v>
      </c>
      <c r="H58" s="25">
        <v>160</v>
      </c>
      <c r="I58" s="25">
        <v>612.97461536975368</v>
      </c>
      <c r="J58" s="42">
        <v>0.60498601813989039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385.52568714313196</v>
      </c>
      <c r="AV58" s="25">
        <v>100.11218185342608</v>
      </c>
      <c r="AW58" s="25">
        <v>100.11218185342608</v>
      </c>
      <c r="AX58" s="25">
        <v>0</v>
      </c>
      <c r="AY58" s="25">
        <v>0</v>
      </c>
      <c r="AZ58" s="25">
        <v>236.23150880860379</v>
      </c>
      <c r="BA58" s="25">
        <v>77.861174682099431</v>
      </c>
      <c r="BB58" s="25">
        <v>65.987639219376817</v>
      </c>
      <c r="BC58" s="25">
        <v>92.382694907127529</v>
      </c>
      <c r="BD58" s="25">
        <v>0</v>
      </c>
      <c r="BE58" s="25">
        <v>49.181996481102068</v>
      </c>
      <c r="BF58" s="25">
        <v>10.605200619962465</v>
      </c>
      <c r="BG58" s="25">
        <v>1.4901660226239126</v>
      </c>
      <c r="BH58" s="25">
        <v>37.086629838515691</v>
      </c>
      <c r="BI58" s="25">
        <v>0</v>
      </c>
      <c r="BJ58" s="25">
        <v>385.52568714313196</v>
      </c>
      <c r="BK58" s="25">
        <v>505.8995698520776</v>
      </c>
      <c r="BL58" s="25">
        <v>1.2358959141230983</v>
      </c>
      <c r="BM58" s="25">
        <v>0.60498601813989039</v>
      </c>
    </row>
    <row r="59" spans="1:65" x14ac:dyDescent="0.35">
      <c r="A59" s="25" t="s">
        <v>10532</v>
      </c>
      <c r="B59" s="25" t="s">
        <v>10520</v>
      </c>
      <c r="C59" s="25" t="s">
        <v>10521</v>
      </c>
      <c r="D59" s="25" t="s">
        <v>10539</v>
      </c>
      <c r="E59" s="25" t="s">
        <v>10608</v>
      </c>
      <c r="F59" s="25">
        <v>96866</v>
      </c>
      <c r="G59" s="25">
        <v>0.8970991984690615</v>
      </c>
      <c r="H59" s="25">
        <v>160</v>
      </c>
      <c r="I59" s="25">
        <v>612.11855077741814</v>
      </c>
      <c r="J59" s="42">
        <v>0.59391271700598725</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377.37354239940203</v>
      </c>
      <c r="AV59" s="25">
        <v>96.644778295140455</v>
      </c>
      <c r="AW59" s="25">
        <v>96.644778295140455</v>
      </c>
      <c r="AX59" s="25">
        <v>0</v>
      </c>
      <c r="AY59" s="25">
        <v>0</v>
      </c>
      <c r="AZ59" s="25">
        <v>237.33287694768146</v>
      </c>
      <c r="BA59" s="25">
        <v>77.861174682099431</v>
      </c>
      <c r="BB59" s="25">
        <v>66.446542610659179</v>
      </c>
      <c r="BC59" s="25">
        <v>93.025159654922845</v>
      </c>
      <c r="BD59" s="25">
        <v>0</v>
      </c>
      <c r="BE59" s="25">
        <v>43.395887156580095</v>
      </c>
      <c r="BF59" s="25">
        <v>10.547692179712</v>
      </c>
      <c r="BG59" s="25">
        <v>1.4901660226239126</v>
      </c>
      <c r="BH59" s="25">
        <v>31.358028954244183</v>
      </c>
      <c r="BI59" s="25">
        <v>0</v>
      </c>
      <c r="BJ59" s="25">
        <v>377.37354239940203</v>
      </c>
      <c r="BK59" s="25">
        <v>465.99389260089288</v>
      </c>
      <c r="BL59" s="25">
        <v>1.3593063583037599</v>
      </c>
      <c r="BM59" s="25">
        <v>0.59391271700598725</v>
      </c>
    </row>
    <row r="60" spans="1:65" x14ac:dyDescent="0.35">
      <c r="A60" s="25" t="s">
        <v>10532</v>
      </c>
      <c r="B60" s="25" t="s">
        <v>10520</v>
      </c>
      <c r="C60" s="25" t="s">
        <v>10521</v>
      </c>
      <c r="D60" s="25" t="s">
        <v>10541</v>
      </c>
      <c r="E60" s="25" t="s">
        <v>10609</v>
      </c>
      <c r="F60" s="25">
        <v>96866</v>
      </c>
      <c r="G60" s="25">
        <v>0.8970991984690615</v>
      </c>
      <c r="H60" s="25">
        <v>160</v>
      </c>
      <c r="I60" s="25">
        <v>674.79532453006311</v>
      </c>
      <c r="J60" s="42">
        <v>0.46080682892689073</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387.4556182014536</v>
      </c>
      <c r="AV60" s="25">
        <v>108.30876620887024</v>
      </c>
      <c r="AW60" s="25">
        <v>108.30876620887024</v>
      </c>
      <c r="AX60" s="25">
        <v>0</v>
      </c>
      <c r="AY60" s="25">
        <v>0</v>
      </c>
      <c r="AZ60" s="25">
        <v>227.75105459221021</v>
      </c>
      <c r="BA60" s="25">
        <v>77.861174682099431</v>
      </c>
      <c r="BB60" s="25">
        <v>62.454116629212827</v>
      </c>
      <c r="BC60" s="25">
        <v>87.435763280897959</v>
      </c>
      <c r="BD60" s="25">
        <v>0</v>
      </c>
      <c r="BE60" s="25">
        <v>51.395797400373162</v>
      </c>
      <c r="BF60" s="25">
        <v>13.42319530346148</v>
      </c>
      <c r="BG60" s="25">
        <v>1.4901660226239126</v>
      </c>
      <c r="BH60" s="25">
        <v>36.482436074287769</v>
      </c>
      <c r="BI60" s="25">
        <v>0</v>
      </c>
      <c r="BJ60" s="25">
        <v>387.4556182014536</v>
      </c>
      <c r="BK60" s="25">
        <v>476.86015395072877</v>
      </c>
      <c r="BL60" s="25">
        <v>0.93968276862134348</v>
      </c>
      <c r="BM60" s="25">
        <v>0.46080682892689073</v>
      </c>
    </row>
    <row r="61" spans="1:65" x14ac:dyDescent="0.35">
      <c r="A61" s="25" t="s">
        <v>10532</v>
      </c>
      <c r="B61" s="25" t="s">
        <v>10520</v>
      </c>
      <c r="C61" s="25" t="s">
        <v>10521</v>
      </c>
      <c r="D61" s="25" t="s">
        <v>10543</v>
      </c>
      <c r="E61" s="25" t="s">
        <v>10610</v>
      </c>
      <c r="F61" s="25">
        <v>96866</v>
      </c>
      <c r="G61" s="25">
        <v>0.8970991984690615</v>
      </c>
      <c r="H61" s="25">
        <v>160</v>
      </c>
      <c r="I61" s="25">
        <v>672.81760283379117</v>
      </c>
      <c r="J61" s="42">
        <v>1.1137667401446927</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377.8377303608213</v>
      </c>
      <c r="AE61" s="25">
        <v>-10.116334425957875</v>
      </c>
      <c r="AF61" s="25">
        <v>0</v>
      </c>
      <c r="AG61" s="25">
        <v>0</v>
      </c>
      <c r="AH61" s="25">
        <v>-305.01625442740948</v>
      </c>
      <c r="AI61" s="25">
        <v>-123.00035822944253</v>
      </c>
      <c r="AJ61" s="25">
        <v>60.295216721988517</v>
      </c>
      <c r="AK61" s="25">
        <v>0</v>
      </c>
      <c r="AL61" s="25">
        <v>0</v>
      </c>
      <c r="AM61" s="25">
        <v>0</v>
      </c>
      <c r="AN61" s="25">
        <v>0.61201643507526726</v>
      </c>
      <c r="AO61" s="25">
        <v>672.81760283379117</v>
      </c>
      <c r="AP61" s="25">
        <v>315.13258885336734</v>
      </c>
      <c r="AQ61" s="25">
        <v>10.116334425957875</v>
      </c>
      <c r="AR61" s="25">
        <v>0</v>
      </c>
      <c r="AS61" s="25">
        <v>0</v>
      </c>
      <c r="AT61" s="25">
        <v>305.01625442740948</v>
      </c>
      <c r="AU61" s="25">
        <v>508.75688220058203</v>
      </c>
      <c r="AV61" s="25">
        <v>151.0391659491757</v>
      </c>
      <c r="AW61" s="25">
        <v>151.0391659491757</v>
      </c>
      <c r="AX61" s="25">
        <v>0</v>
      </c>
      <c r="AY61" s="25">
        <v>0</v>
      </c>
      <c r="AZ61" s="25">
        <v>232.16052361139015</v>
      </c>
      <c r="BA61" s="25">
        <v>83.718984207234897</v>
      </c>
      <c r="BB61" s="25">
        <v>61.85064141839802</v>
      </c>
      <c r="BC61" s="25">
        <v>86.590897985757223</v>
      </c>
      <c r="BD61" s="25">
        <v>0</v>
      </c>
      <c r="BE61" s="25">
        <v>125.55719264001615</v>
      </c>
      <c r="BF61" s="25">
        <v>28.41672552277554</v>
      </c>
      <c r="BG61" s="25">
        <v>1.602277209707845</v>
      </c>
      <c r="BH61" s="25">
        <v>95.538189907532768</v>
      </c>
      <c r="BI61" s="25">
        <v>0</v>
      </c>
      <c r="BJ61" s="25">
        <v>823.88947105394936</v>
      </c>
      <c r="BK61" s="25">
        <v>1201.7272014147707</v>
      </c>
      <c r="BL61" s="25">
        <v>1.2138061985802113</v>
      </c>
      <c r="BM61" s="25">
        <v>1.1137667401446927</v>
      </c>
    </row>
    <row r="62" spans="1:65" x14ac:dyDescent="0.35">
      <c r="A62" s="25" t="s">
        <v>10532</v>
      </c>
      <c r="B62" s="25" t="s">
        <v>10520</v>
      </c>
      <c r="C62" s="25" t="s">
        <v>10521</v>
      </c>
      <c r="D62" s="25" t="s">
        <v>10545</v>
      </c>
      <c r="E62" s="25" t="s">
        <v>10611</v>
      </c>
      <c r="F62" s="25">
        <v>96866</v>
      </c>
      <c r="G62" s="25">
        <v>0.8970991984690615</v>
      </c>
      <c r="H62" s="25">
        <v>160</v>
      </c>
      <c r="I62" s="25">
        <v>1620.3837732791128</v>
      </c>
      <c r="J62" s="42">
        <v>0.10450067823691783</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329.86548643321225</v>
      </c>
      <c r="AE62" s="25">
        <v>-25.283853935597026</v>
      </c>
      <c r="AF62" s="25">
        <v>0</v>
      </c>
      <c r="AG62" s="25">
        <v>0</v>
      </c>
      <c r="AH62" s="25">
        <v>-226.63335615926886</v>
      </c>
      <c r="AI62" s="25">
        <v>-123.00035822944253</v>
      </c>
      <c r="AJ62" s="25">
        <v>45.052081891096357</v>
      </c>
      <c r="AK62" s="25">
        <v>0</v>
      </c>
      <c r="AL62" s="25">
        <v>0</v>
      </c>
      <c r="AM62" s="25">
        <v>0</v>
      </c>
      <c r="AN62" s="25">
        <v>0.21745177684980654</v>
      </c>
      <c r="AO62" s="25">
        <v>1620.3837732791128</v>
      </c>
      <c r="AP62" s="25">
        <v>251.91721009486588</v>
      </c>
      <c r="AQ62" s="25">
        <v>25.283853935597026</v>
      </c>
      <c r="AR62" s="25">
        <v>0</v>
      </c>
      <c r="AS62" s="25">
        <v>0</v>
      </c>
      <c r="AT62" s="25">
        <v>226.63335615926886</v>
      </c>
      <c r="AU62" s="25">
        <v>939.50776649601039</v>
      </c>
      <c r="AV62" s="25">
        <v>151.0391659491757</v>
      </c>
      <c r="AW62" s="25">
        <v>151.0391659491757</v>
      </c>
      <c r="AX62" s="25">
        <v>0</v>
      </c>
      <c r="AY62" s="25">
        <v>0</v>
      </c>
      <c r="AZ62" s="25">
        <v>399.27372358023774</v>
      </c>
      <c r="BA62" s="25">
        <v>83.718984207234897</v>
      </c>
      <c r="BB62" s="25">
        <v>131.48114140541787</v>
      </c>
      <c r="BC62" s="25">
        <v>184.07359796758499</v>
      </c>
      <c r="BD62" s="25">
        <v>0</v>
      </c>
      <c r="BE62" s="25">
        <v>389.19487696659684</v>
      </c>
      <c r="BF62" s="25">
        <v>70.21755149724649</v>
      </c>
      <c r="BG62" s="25">
        <v>1.602277209707845</v>
      </c>
      <c r="BH62" s="25">
        <v>317.37504825964248</v>
      </c>
      <c r="BI62" s="25">
        <v>0</v>
      </c>
      <c r="BJ62" s="25">
        <v>1191.4249765908762</v>
      </c>
      <c r="BK62" s="25">
        <v>1521.2904630240885</v>
      </c>
      <c r="BL62" s="25">
        <v>0.11162541263229127</v>
      </c>
      <c r="BM62" s="25">
        <v>0.10450067823691783</v>
      </c>
    </row>
    <row r="63" spans="1:65" x14ac:dyDescent="0.35">
      <c r="A63" s="25" t="s">
        <v>10532</v>
      </c>
      <c r="B63" s="25" t="s">
        <v>10520</v>
      </c>
      <c r="C63" s="25" t="s">
        <v>10612</v>
      </c>
      <c r="D63" s="25" t="s">
        <v>9782</v>
      </c>
      <c r="E63" s="25" t="s">
        <v>10613</v>
      </c>
      <c r="F63" s="25">
        <v>96866</v>
      </c>
      <c r="G63" s="25">
        <v>0.8970991984690615</v>
      </c>
      <c r="H63" s="25">
        <v>160</v>
      </c>
      <c r="I63" s="66">
        <v>591.28773381101189</v>
      </c>
      <c r="J63" s="43">
        <v>0.73502092268349939</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387.00659397052976</v>
      </c>
      <c r="AV63" s="25">
        <v>100.11218185342608</v>
      </c>
      <c r="AW63" s="25">
        <v>100.11218185342608</v>
      </c>
      <c r="AX63" s="25">
        <v>0</v>
      </c>
      <c r="AY63" s="25">
        <v>0</v>
      </c>
      <c r="AZ63" s="25">
        <v>236.23150880860379</v>
      </c>
      <c r="BA63" s="25">
        <v>77.861174682099431</v>
      </c>
      <c r="BB63" s="25">
        <v>65.987639219376817</v>
      </c>
      <c r="BC63" s="25">
        <v>92.382694907127529</v>
      </c>
      <c r="BD63" s="25">
        <v>0</v>
      </c>
      <c r="BE63" s="25">
        <v>50.662903308499914</v>
      </c>
      <c r="BF63" s="25">
        <v>12.140122414245564</v>
      </c>
      <c r="BG63" s="25">
        <v>1.4901660226239126</v>
      </c>
      <c r="BH63" s="25">
        <v>37.032614871630436</v>
      </c>
      <c r="BI63" s="25">
        <v>0</v>
      </c>
      <c r="BJ63" s="25">
        <v>427.60658948821737</v>
      </c>
      <c r="BK63" s="25">
        <v>569.66735375590474</v>
      </c>
      <c r="BL63" s="25">
        <v>1.4484137541847457</v>
      </c>
      <c r="BM63" s="25">
        <v>0.73502092268349939</v>
      </c>
    </row>
    <row r="64" spans="1:65" x14ac:dyDescent="0.35">
      <c r="A64" s="25" t="s">
        <v>10532</v>
      </c>
      <c r="B64" s="25" t="s">
        <v>10520</v>
      </c>
      <c r="C64" s="25" t="s">
        <v>10523</v>
      </c>
      <c r="D64" s="25" t="s">
        <v>10533</v>
      </c>
      <c r="E64" s="25" t="s">
        <v>10614</v>
      </c>
      <c r="F64" s="25">
        <v>164168</v>
      </c>
      <c r="G64" s="25">
        <v>0.89713644492477818</v>
      </c>
      <c r="H64" s="25">
        <v>160</v>
      </c>
      <c r="I64" s="25">
        <v>613.98114468577501</v>
      </c>
      <c r="J64" s="42">
        <v>0.65964312662454005</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366.78949707986089</v>
      </c>
      <c r="AV64" s="25">
        <v>87.685035506325789</v>
      </c>
      <c r="AW64" s="25">
        <v>87.685035506325789</v>
      </c>
      <c r="AX64" s="25">
        <v>0</v>
      </c>
      <c r="AY64" s="25">
        <v>0</v>
      </c>
      <c r="AZ64" s="25">
        <v>231.00407555958748</v>
      </c>
      <c r="BA64" s="25">
        <v>77.861174682099431</v>
      </c>
      <c r="BB64" s="25">
        <v>63.809542032286686</v>
      </c>
      <c r="BC64" s="25">
        <v>89.33335884520136</v>
      </c>
      <c r="BD64" s="25">
        <v>0</v>
      </c>
      <c r="BE64" s="25">
        <v>48.100386013947627</v>
      </c>
      <c r="BF64" s="25">
        <v>10.315955567838895</v>
      </c>
      <c r="BG64" s="25">
        <v>1.4901660226239126</v>
      </c>
      <c r="BH64" s="25">
        <v>36.294264423484819</v>
      </c>
      <c r="BI64" s="25">
        <v>0</v>
      </c>
      <c r="BJ64" s="25">
        <v>406.91958665481377</v>
      </c>
      <c r="BK64" s="25">
        <v>548.51044497976659</v>
      </c>
      <c r="BL64" s="25">
        <v>1.312822730538171</v>
      </c>
      <c r="BM64" s="25">
        <v>0.65964312662454005</v>
      </c>
    </row>
    <row r="65" spans="1:65" x14ac:dyDescent="0.35">
      <c r="A65" s="25" t="s">
        <v>10532</v>
      </c>
      <c r="B65" s="25" t="s">
        <v>10520</v>
      </c>
      <c r="C65" s="25" t="s">
        <v>10523</v>
      </c>
      <c r="D65" s="25" t="s">
        <v>10535</v>
      </c>
      <c r="E65" s="25" t="s">
        <v>10615</v>
      </c>
      <c r="F65" s="25">
        <v>164168</v>
      </c>
      <c r="G65" s="25">
        <v>0.89713644492477818</v>
      </c>
      <c r="H65" s="25">
        <v>160</v>
      </c>
      <c r="I65" s="25">
        <v>750.90942202423457</v>
      </c>
      <c r="J65" s="42">
        <v>0.28795167844085873</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355.06505045316811</v>
      </c>
      <c r="AV65" s="25">
        <v>87.685035506325789</v>
      </c>
      <c r="AW65" s="25">
        <v>87.685035506325789</v>
      </c>
      <c r="AX65" s="25">
        <v>0</v>
      </c>
      <c r="AY65" s="25">
        <v>0</v>
      </c>
      <c r="AZ65" s="25">
        <v>231.00407555958748</v>
      </c>
      <c r="BA65" s="25">
        <v>77.861174682099431</v>
      </c>
      <c r="BB65" s="25">
        <v>63.809542032286686</v>
      </c>
      <c r="BC65" s="25">
        <v>89.33335884520136</v>
      </c>
      <c r="BD65" s="25">
        <v>0</v>
      </c>
      <c r="BE65" s="25">
        <v>36.375939387254853</v>
      </c>
      <c r="BF65" s="25">
        <v>8.7814615947034476</v>
      </c>
      <c r="BG65" s="25">
        <v>1.4901660226239126</v>
      </c>
      <c r="BH65" s="25">
        <v>26.104311769927492</v>
      </c>
      <c r="BI65" s="25">
        <v>0</v>
      </c>
      <c r="BJ65" s="25">
        <v>355.06505045316811</v>
      </c>
      <c r="BK65" s="25">
        <v>359.72763143966137</v>
      </c>
      <c r="BL65" s="25">
        <v>0.70088889640504037</v>
      </c>
      <c r="BM65" s="25">
        <v>0.28795167844085873</v>
      </c>
    </row>
    <row r="66" spans="1:65" x14ac:dyDescent="0.35">
      <c r="A66" s="25" t="s">
        <v>10532</v>
      </c>
      <c r="B66" s="25" t="s">
        <v>10520</v>
      </c>
      <c r="C66" s="25" t="s">
        <v>10523</v>
      </c>
      <c r="D66" s="25" t="s">
        <v>10537</v>
      </c>
      <c r="E66" s="25" t="s">
        <v>10616</v>
      </c>
      <c r="F66" s="25">
        <v>164168</v>
      </c>
      <c r="G66" s="25">
        <v>0.89713644492477818</v>
      </c>
      <c r="H66" s="25">
        <v>160</v>
      </c>
      <c r="I66" s="25">
        <v>639.38371039290496</v>
      </c>
      <c r="J66" s="42">
        <v>0.53006385082938312</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366.22790208134717</v>
      </c>
      <c r="AV66" s="25">
        <v>87.685035506325789</v>
      </c>
      <c r="AW66" s="25">
        <v>87.685035506325789</v>
      </c>
      <c r="AX66" s="25">
        <v>0</v>
      </c>
      <c r="AY66" s="25">
        <v>0</v>
      </c>
      <c r="AZ66" s="25">
        <v>231.00407555958748</v>
      </c>
      <c r="BA66" s="25">
        <v>77.861174682099431</v>
      </c>
      <c r="BB66" s="25">
        <v>63.809542032286686</v>
      </c>
      <c r="BC66" s="25">
        <v>89.33335884520136</v>
      </c>
      <c r="BD66" s="25">
        <v>0</v>
      </c>
      <c r="BE66" s="25">
        <v>47.538791015433901</v>
      </c>
      <c r="BF66" s="25">
        <v>8.5681380315105162</v>
      </c>
      <c r="BG66" s="25">
        <v>1.4901660226239126</v>
      </c>
      <c r="BH66" s="25">
        <v>37.480486961299469</v>
      </c>
      <c r="BI66" s="25">
        <v>0</v>
      </c>
      <c r="BJ66" s="25">
        <v>366.22790208134717</v>
      </c>
      <c r="BK66" s="25">
        <v>482.41619469917003</v>
      </c>
      <c r="BL66" s="25">
        <v>1.0985801984457679</v>
      </c>
      <c r="BM66" s="25">
        <v>0.53006385082938312</v>
      </c>
    </row>
    <row r="67" spans="1:65" x14ac:dyDescent="0.35">
      <c r="A67" s="25" t="s">
        <v>10532</v>
      </c>
      <c r="B67" s="25" t="s">
        <v>10520</v>
      </c>
      <c r="C67" s="25" t="s">
        <v>10523</v>
      </c>
      <c r="D67" s="25" t="s">
        <v>10539</v>
      </c>
      <c r="E67" s="25" t="s">
        <v>10617</v>
      </c>
      <c r="F67" s="25">
        <v>164168</v>
      </c>
      <c r="G67" s="25">
        <v>0.89713644492477818</v>
      </c>
      <c r="H67" s="25">
        <v>160</v>
      </c>
      <c r="I67" s="25">
        <v>634.71861894361496</v>
      </c>
      <c r="J67" s="42">
        <v>0.45777811857542905</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313.2089141484177</v>
      </c>
      <c r="AV67" s="25">
        <v>84.290235234355777</v>
      </c>
      <c r="AW67" s="25">
        <v>84.290235234355777</v>
      </c>
      <c r="AX67" s="25">
        <v>0</v>
      </c>
      <c r="AY67" s="25">
        <v>0</v>
      </c>
      <c r="AZ67" s="25">
        <v>187.34012435302529</v>
      </c>
      <c r="BA67" s="25">
        <v>77.861174682099431</v>
      </c>
      <c r="BB67" s="25">
        <v>45.616229029552443</v>
      </c>
      <c r="BC67" s="25">
        <v>63.862720641373414</v>
      </c>
      <c r="BD67" s="25">
        <v>0</v>
      </c>
      <c r="BE67" s="25">
        <v>41.578554561036619</v>
      </c>
      <c r="BF67" s="25">
        <v>8.7303595841685215</v>
      </c>
      <c r="BG67" s="25">
        <v>1.4901660226239126</v>
      </c>
      <c r="BH67" s="25">
        <v>31.358028954244183</v>
      </c>
      <c r="BI67" s="25">
        <v>0</v>
      </c>
      <c r="BJ67" s="25">
        <v>313.2089141484177</v>
      </c>
      <c r="BK67" s="25">
        <v>397.41923026681019</v>
      </c>
      <c r="BL67" s="25">
        <v>1.0687906768211599</v>
      </c>
      <c r="BM67" s="25">
        <v>0.45777811857542905</v>
      </c>
    </row>
    <row r="68" spans="1:65" x14ac:dyDescent="0.35">
      <c r="A68" s="25" t="s">
        <v>10532</v>
      </c>
      <c r="B68" s="25" t="s">
        <v>10520</v>
      </c>
      <c r="C68" s="25" t="s">
        <v>10523</v>
      </c>
      <c r="D68" s="25" t="s">
        <v>10541</v>
      </c>
      <c r="E68" s="25" t="s">
        <v>10618</v>
      </c>
      <c r="F68" s="25">
        <v>164168</v>
      </c>
      <c r="G68" s="25">
        <v>0.89713644492477818</v>
      </c>
      <c r="H68" s="25">
        <v>160</v>
      </c>
      <c r="I68" s="25">
        <v>688.57532453006297</v>
      </c>
      <c r="J68" s="42">
        <v>0.3447247968676605</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313.87431340677233</v>
      </c>
      <c r="AV68" s="25">
        <v>95.862927212716585</v>
      </c>
      <c r="AW68" s="25">
        <v>95.862927212716585</v>
      </c>
      <c r="AX68" s="25">
        <v>0</v>
      </c>
      <c r="AY68" s="25">
        <v>0</v>
      </c>
      <c r="AZ68" s="25">
        <v>168.45523430428145</v>
      </c>
      <c r="BA68" s="25">
        <v>77.861174682099431</v>
      </c>
      <c r="BB68" s="25">
        <v>37.747524842575835</v>
      </c>
      <c r="BC68" s="25">
        <v>52.846534779606174</v>
      </c>
      <c r="BD68" s="25">
        <v>0</v>
      </c>
      <c r="BE68" s="25">
        <v>49.556151889774277</v>
      </c>
      <c r="BF68" s="25">
        <v>11.583549792862591</v>
      </c>
      <c r="BG68" s="25">
        <v>1.4901660226239126</v>
      </c>
      <c r="BH68" s="25">
        <v>36.482436074287776</v>
      </c>
      <c r="BI68" s="25">
        <v>0</v>
      </c>
      <c r="BJ68" s="25">
        <v>313.87431340677233</v>
      </c>
      <c r="BK68" s="25">
        <v>403.27884915604761</v>
      </c>
      <c r="BL68" s="25">
        <v>0.7173221996961161</v>
      </c>
      <c r="BM68" s="25">
        <v>0.3447247968676605</v>
      </c>
    </row>
    <row r="69" spans="1:65" x14ac:dyDescent="0.35">
      <c r="A69" s="25" t="s">
        <v>10532</v>
      </c>
      <c r="B69" s="25" t="s">
        <v>10520</v>
      </c>
      <c r="C69" s="25" t="s">
        <v>10523</v>
      </c>
      <c r="D69" s="25" t="s">
        <v>10543</v>
      </c>
      <c r="E69" s="25" t="s">
        <v>10619</v>
      </c>
      <c r="F69" s="25">
        <v>164168</v>
      </c>
      <c r="G69" s="25">
        <v>0.89713644492477818</v>
      </c>
      <c r="H69" s="25">
        <v>160</v>
      </c>
      <c r="I69" s="25">
        <v>695.17728772880355</v>
      </c>
      <c r="J69" s="42">
        <v>0.89616969052344619</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480.81324220850763</v>
      </c>
      <c r="AV69" s="25">
        <v>138.83108271198034</v>
      </c>
      <c r="AW69" s="25">
        <v>138.83108271198034</v>
      </c>
      <c r="AX69" s="25">
        <v>0</v>
      </c>
      <c r="AY69" s="25">
        <v>0</v>
      </c>
      <c r="AZ69" s="25">
        <v>171.96135108314573</v>
      </c>
      <c r="BA69" s="25">
        <v>83.718984207234911</v>
      </c>
      <c r="BB69" s="25">
        <v>36.767652864962841</v>
      </c>
      <c r="BC69" s="25">
        <v>51.474714010947977</v>
      </c>
      <c r="BD69" s="25">
        <v>0</v>
      </c>
      <c r="BE69" s="25">
        <v>170.02080841338159</v>
      </c>
      <c r="BF69" s="25">
        <v>22.29485215644107</v>
      </c>
      <c r="BG69" s="25">
        <v>1.6022772097078453</v>
      </c>
      <c r="BH69" s="25">
        <v>146.12367904723268</v>
      </c>
      <c r="BI69" s="25">
        <v>0</v>
      </c>
      <c r="BJ69" s="25">
        <v>706.10410253165423</v>
      </c>
      <c r="BK69" s="25">
        <v>1077.3446888689648</v>
      </c>
      <c r="BL69" s="25">
        <v>1.0058915851487156</v>
      </c>
      <c r="BM69" s="25">
        <v>0.89616969052344619</v>
      </c>
    </row>
    <row r="70" spans="1:65" x14ac:dyDescent="0.35">
      <c r="A70" s="25" t="s">
        <v>10532</v>
      </c>
      <c r="B70" s="25" t="s">
        <v>10520</v>
      </c>
      <c r="C70" s="25" t="s">
        <v>10523</v>
      </c>
      <c r="D70" s="25" t="s">
        <v>10545</v>
      </c>
      <c r="E70" s="25" t="s">
        <v>10620</v>
      </c>
      <c r="F70" s="25">
        <v>164168</v>
      </c>
      <c r="G70" s="25">
        <v>0.89713644492477818</v>
      </c>
      <c r="H70" s="25">
        <v>160</v>
      </c>
      <c r="I70" s="25">
        <v>1636.9676710571127</v>
      </c>
      <c r="J70" s="42">
        <v>4.2123781984690613E-2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882.18514756277602</v>
      </c>
      <c r="AV70" s="25">
        <v>138.83108271198034</v>
      </c>
      <c r="AW70" s="25">
        <v>138.83108271198034</v>
      </c>
      <c r="AX70" s="25">
        <v>0</v>
      </c>
      <c r="AY70" s="25">
        <v>0</v>
      </c>
      <c r="AZ70" s="25">
        <v>275.6962895526749</v>
      </c>
      <c r="BA70" s="25">
        <v>83.718984207234911</v>
      </c>
      <c r="BB70" s="25">
        <v>79.990543893933335</v>
      </c>
      <c r="BC70" s="25">
        <v>111.98676145150667</v>
      </c>
      <c r="BD70" s="25">
        <v>0</v>
      </c>
      <c r="BE70" s="25">
        <v>467.65777529812078</v>
      </c>
      <c r="BF70" s="25">
        <v>65.937534643705504</v>
      </c>
      <c r="BG70" s="25">
        <v>1.6022772097078453</v>
      </c>
      <c r="BH70" s="25">
        <v>400.11796344470741</v>
      </c>
      <c r="BI70" s="25">
        <v>0</v>
      </c>
      <c r="BJ70" s="25">
        <v>1093.8529403487094</v>
      </c>
      <c r="BK70" s="25">
        <v>1429.8764637238289</v>
      </c>
      <c r="BL70" s="25">
        <v>4.5189272908194682E-2</v>
      </c>
      <c r="BM70" s="25">
        <v>4.2123781984690613E-2</v>
      </c>
    </row>
    <row r="71" spans="1:65" x14ac:dyDescent="0.35">
      <c r="A71" s="25" t="s">
        <v>10532</v>
      </c>
      <c r="B71" s="25" t="s">
        <v>10520</v>
      </c>
      <c r="C71" s="25" t="s">
        <v>10621</v>
      </c>
      <c r="D71" s="25" t="s">
        <v>9782</v>
      </c>
      <c r="E71" s="25" t="s">
        <v>10622</v>
      </c>
      <c r="F71" s="25">
        <v>164168</v>
      </c>
      <c r="G71" s="25">
        <v>0.89713644492477818</v>
      </c>
      <c r="H71" s="25">
        <v>160</v>
      </c>
      <c r="I71" s="66">
        <v>613.98114468577501</v>
      </c>
      <c r="J71" s="43">
        <v>0.65964312662454005</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366.78949707986089</v>
      </c>
      <c r="AV71" s="25">
        <v>87.685035506325789</v>
      </c>
      <c r="AW71" s="25">
        <v>87.685035506325789</v>
      </c>
      <c r="AX71" s="25">
        <v>0</v>
      </c>
      <c r="AY71" s="25">
        <v>0</v>
      </c>
      <c r="AZ71" s="25">
        <v>231.00407555958748</v>
      </c>
      <c r="BA71" s="25">
        <v>77.861174682099431</v>
      </c>
      <c r="BB71" s="25">
        <v>63.809542032286686</v>
      </c>
      <c r="BC71" s="25">
        <v>89.33335884520136</v>
      </c>
      <c r="BD71" s="25">
        <v>0</v>
      </c>
      <c r="BE71" s="25">
        <v>48.100386013947627</v>
      </c>
      <c r="BF71" s="25">
        <v>10.315955567838895</v>
      </c>
      <c r="BG71" s="25">
        <v>1.4901660226239126</v>
      </c>
      <c r="BH71" s="25">
        <v>36.294264423484819</v>
      </c>
      <c r="BI71" s="25">
        <v>0</v>
      </c>
      <c r="BJ71" s="25">
        <v>406.91958665481377</v>
      </c>
      <c r="BK71" s="25">
        <v>548.51044497976659</v>
      </c>
      <c r="BL71" s="25">
        <v>1.312822730538171</v>
      </c>
      <c r="BM71" s="25">
        <v>0.65964312662454005</v>
      </c>
    </row>
    <row r="72" spans="1:65" x14ac:dyDescent="0.35">
      <c r="A72" s="25" t="s">
        <v>10532</v>
      </c>
      <c r="B72" s="25" t="s">
        <v>10520</v>
      </c>
      <c r="C72" s="25" t="s">
        <v>10525</v>
      </c>
      <c r="D72" s="25" t="s">
        <v>10533</v>
      </c>
      <c r="E72" s="25" t="s">
        <v>10623</v>
      </c>
      <c r="F72" s="25">
        <v>398287</v>
      </c>
      <c r="G72" s="25">
        <v>0.89712357554790034</v>
      </c>
      <c r="H72" s="25">
        <v>160</v>
      </c>
      <c r="I72" s="25">
        <v>440.35765031040711</v>
      </c>
      <c r="J72" s="42">
        <v>0.69622848017047312</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267.64053802538564</v>
      </c>
      <c r="AV72" s="25">
        <v>67.122666689504527</v>
      </c>
      <c r="AW72" s="25">
        <v>67.122666689504527</v>
      </c>
      <c r="AX72" s="25">
        <v>0</v>
      </c>
      <c r="AY72" s="25">
        <v>0</v>
      </c>
      <c r="AZ72" s="25">
        <v>153.69461876692444</v>
      </c>
      <c r="BA72" s="25">
        <v>77.861174682099417</v>
      </c>
      <c r="BB72" s="25">
        <v>31.597268368677089</v>
      </c>
      <c r="BC72" s="25">
        <v>44.236175716147926</v>
      </c>
      <c r="BD72" s="25">
        <v>0</v>
      </c>
      <c r="BE72" s="25">
        <v>46.823252568956676</v>
      </c>
      <c r="BF72" s="25">
        <v>8.9813758892978779</v>
      </c>
      <c r="BG72" s="25">
        <v>1.4901660226239124</v>
      </c>
      <c r="BH72" s="25">
        <v>36.351710657034886</v>
      </c>
      <c r="BI72" s="25">
        <v>0</v>
      </c>
      <c r="BJ72" s="25">
        <v>307.80718791746261</v>
      </c>
      <c r="BK72" s="25">
        <v>449.43460655953947</v>
      </c>
      <c r="BL72" s="25">
        <v>0.99592154797313837</v>
      </c>
      <c r="BM72" s="25">
        <v>0.69622848017047312</v>
      </c>
    </row>
    <row r="73" spans="1:65" x14ac:dyDescent="0.35">
      <c r="A73" s="25" t="s">
        <v>10532</v>
      </c>
      <c r="B73" s="25" t="s">
        <v>10520</v>
      </c>
      <c r="C73" s="25" t="s">
        <v>10525</v>
      </c>
      <c r="D73" s="25" t="s">
        <v>10535</v>
      </c>
      <c r="E73" s="25" t="s">
        <v>10624</v>
      </c>
      <c r="F73" s="25">
        <v>398287</v>
      </c>
      <c r="G73" s="25">
        <v>0.89712357554790034</v>
      </c>
      <c r="H73" s="25">
        <v>160</v>
      </c>
      <c r="I73" s="25">
        <v>507.5078401511002</v>
      </c>
      <c r="J73" s="42">
        <v>0.38266504336932927</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262.57334981279564</v>
      </c>
      <c r="AV73" s="25">
        <v>67.122666689504527</v>
      </c>
      <c r="AW73" s="25">
        <v>67.122666689504527</v>
      </c>
      <c r="AX73" s="25">
        <v>0</v>
      </c>
      <c r="AY73" s="25">
        <v>0</v>
      </c>
      <c r="AZ73" s="25">
        <v>153.69461876692444</v>
      </c>
      <c r="BA73" s="25">
        <v>77.861174682099417</v>
      </c>
      <c r="BB73" s="25">
        <v>31.597268368677089</v>
      </c>
      <c r="BC73" s="25">
        <v>44.236175716147926</v>
      </c>
      <c r="BD73" s="25">
        <v>0</v>
      </c>
      <c r="BE73" s="25">
        <v>41.756064356366643</v>
      </c>
      <c r="BF73" s="25">
        <v>7.1413930550437268</v>
      </c>
      <c r="BG73" s="25">
        <v>1.4901660226239124</v>
      </c>
      <c r="BH73" s="25">
        <v>33.124505278699004</v>
      </c>
      <c r="BI73" s="25">
        <v>0</v>
      </c>
      <c r="BJ73" s="25">
        <v>262.57334981279564</v>
      </c>
      <c r="BK73" s="25">
        <v>337.05057861417941</v>
      </c>
      <c r="BL73" s="25">
        <v>0.63085470338221017</v>
      </c>
      <c r="BM73" s="25">
        <v>0.38266504336932927</v>
      </c>
    </row>
    <row r="74" spans="1:65" x14ac:dyDescent="0.35">
      <c r="A74" s="25" t="s">
        <v>10532</v>
      </c>
      <c r="B74" s="25" t="s">
        <v>10520</v>
      </c>
      <c r="C74" s="25" t="s">
        <v>10525</v>
      </c>
      <c r="D74" s="25" t="s">
        <v>10537</v>
      </c>
      <c r="E74" s="25" t="s">
        <v>10625</v>
      </c>
      <c r="F74" s="25">
        <v>398287</v>
      </c>
      <c r="G74" s="25">
        <v>0.89712357554790034</v>
      </c>
      <c r="H74" s="25">
        <v>160</v>
      </c>
      <c r="I74" s="25">
        <v>461.53793485199714</v>
      </c>
      <c r="J74" s="42">
        <v>0.53034999839256092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267.17457785885972</v>
      </c>
      <c r="AV74" s="25">
        <v>67.122666689504527</v>
      </c>
      <c r="AW74" s="25">
        <v>67.122666689504527</v>
      </c>
      <c r="AX74" s="25">
        <v>0</v>
      </c>
      <c r="AY74" s="25">
        <v>0</v>
      </c>
      <c r="AZ74" s="25">
        <v>153.69461876692444</v>
      </c>
      <c r="BA74" s="25">
        <v>77.861174682099417</v>
      </c>
      <c r="BB74" s="25">
        <v>31.597268368677089</v>
      </c>
      <c r="BC74" s="25">
        <v>44.236175716147926</v>
      </c>
      <c r="BD74" s="25">
        <v>0</v>
      </c>
      <c r="BE74" s="25">
        <v>46.357292402430744</v>
      </c>
      <c r="BF74" s="25">
        <v>7.0534629817484902</v>
      </c>
      <c r="BG74" s="25">
        <v>1.4901660226239124</v>
      </c>
      <c r="BH74" s="25">
        <v>37.813663398058338</v>
      </c>
      <c r="BI74" s="25">
        <v>0</v>
      </c>
      <c r="BJ74" s="25">
        <v>267.17457785885972</v>
      </c>
      <c r="BK74" s="25">
        <v>387.62171195934656</v>
      </c>
      <c r="BL74" s="25">
        <v>0.79512932865799424</v>
      </c>
      <c r="BM74" s="25">
        <v>0.53034999839256092</v>
      </c>
    </row>
    <row r="75" spans="1:65" x14ac:dyDescent="0.35">
      <c r="A75" s="25" t="s">
        <v>10532</v>
      </c>
      <c r="B75" s="25" t="s">
        <v>10520</v>
      </c>
      <c r="C75" s="25" t="s">
        <v>10525</v>
      </c>
      <c r="D75" s="25" t="s">
        <v>10539</v>
      </c>
      <c r="E75" s="25" t="s">
        <v>10626</v>
      </c>
      <c r="F75" s="25">
        <v>398287</v>
      </c>
      <c r="G75" s="25">
        <v>0.89712357554790034</v>
      </c>
      <c r="H75" s="25">
        <v>160</v>
      </c>
      <c r="I75" s="25">
        <v>460.37023859058849</v>
      </c>
      <c r="J75" s="42">
        <v>0.47032914706147771</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237.75578023938905</v>
      </c>
      <c r="AV75" s="25">
        <v>64.557747487974808</v>
      </c>
      <c r="AW75" s="25">
        <v>64.557747487974808</v>
      </c>
      <c r="AX75" s="25">
        <v>0</v>
      </c>
      <c r="AY75" s="25">
        <v>0</v>
      </c>
      <c r="AZ75" s="25">
        <v>132.58132689069328</v>
      </c>
      <c r="BA75" s="25">
        <v>77.861174682099417</v>
      </c>
      <c r="BB75" s="25">
        <v>22.80006342024744</v>
      </c>
      <c r="BC75" s="25">
        <v>31.920088788346415</v>
      </c>
      <c r="BD75" s="25">
        <v>0</v>
      </c>
      <c r="BE75" s="25">
        <v>40.61670586072097</v>
      </c>
      <c r="BF75" s="25">
        <v>7.4125091581222424</v>
      </c>
      <c r="BG75" s="25">
        <v>1.4901660226239124</v>
      </c>
      <c r="BH75" s="25">
        <v>31.714030679974819</v>
      </c>
      <c r="BI75" s="25">
        <v>0</v>
      </c>
      <c r="BJ75" s="25">
        <v>237.75578023938905</v>
      </c>
      <c r="BK75" s="25">
        <v>322.67528653429474</v>
      </c>
      <c r="BL75" s="25">
        <v>0.79854599066740251</v>
      </c>
      <c r="BM75" s="25">
        <v>0.47032914706147771</v>
      </c>
    </row>
    <row r="76" spans="1:65" x14ac:dyDescent="0.35">
      <c r="A76" s="25" t="s">
        <v>10532</v>
      </c>
      <c r="B76" s="25" t="s">
        <v>10520</v>
      </c>
      <c r="C76" s="25" t="s">
        <v>10525</v>
      </c>
      <c r="D76" s="25" t="s">
        <v>10541</v>
      </c>
      <c r="E76" s="25" t="s">
        <v>10627</v>
      </c>
      <c r="F76" s="25">
        <v>398287</v>
      </c>
      <c r="G76" s="25">
        <v>0.89712357554790034</v>
      </c>
      <c r="H76" s="25">
        <v>160</v>
      </c>
      <c r="I76" s="25">
        <v>522.00235531391127</v>
      </c>
      <c r="J76" s="42">
        <v>0.33176588783728417</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256.04493017778458</v>
      </c>
      <c r="AV76" s="25">
        <v>73.350401309674751</v>
      </c>
      <c r="AW76" s="25">
        <v>73.350401309674751</v>
      </c>
      <c r="AX76" s="25">
        <v>0</v>
      </c>
      <c r="AY76" s="25">
        <v>0</v>
      </c>
      <c r="AZ76" s="25">
        <v>132.6017098137699</v>
      </c>
      <c r="BA76" s="25">
        <v>77.861174682099417</v>
      </c>
      <c r="BB76" s="25">
        <v>22.808556304862712</v>
      </c>
      <c r="BC76" s="25">
        <v>31.931978826807793</v>
      </c>
      <c r="BD76" s="25">
        <v>0</v>
      </c>
      <c r="BE76" s="25">
        <v>50.092819054339948</v>
      </c>
      <c r="BF76" s="25">
        <v>10.208126202242061</v>
      </c>
      <c r="BG76" s="25">
        <v>1.4901660226239124</v>
      </c>
      <c r="BH76" s="25">
        <v>38.394526829473975</v>
      </c>
      <c r="BI76" s="25">
        <v>0</v>
      </c>
      <c r="BJ76" s="25">
        <v>256.04493017778458</v>
      </c>
      <c r="BK76" s="25">
        <v>342.27095053513557</v>
      </c>
      <c r="BL76" s="25">
        <v>0.51837354267686986</v>
      </c>
      <c r="BM76" s="25">
        <v>0.33176588783728417</v>
      </c>
    </row>
    <row r="77" spans="1:65" x14ac:dyDescent="0.35">
      <c r="A77" s="25" t="s">
        <v>10532</v>
      </c>
      <c r="B77" s="25" t="s">
        <v>10520</v>
      </c>
      <c r="C77" s="25" t="s">
        <v>10525</v>
      </c>
      <c r="D77" s="25" t="s">
        <v>10543</v>
      </c>
      <c r="E77" s="25" t="s">
        <v>10628</v>
      </c>
      <c r="F77" s="25">
        <v>398287</v>
      </c>
      <c r="G77" s="25">
        <v>0.89712357554790034</v>
      </c>
      <c r="H77" s="25">
        <v>160</v>
      </c>
      <c r="I77" s="25">
        <v>613.88144374102035</v>
      </c>
      <c r="J77" s="42">
        <v>0.54179347732400218</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397.43902756175248</v>
      </c>
      <c r="AV77" s="25">
        <v>111.85019332458477</v>
      </c>
      <c r="AW77" s="25">
        <v>111.85019332458477</v>
      </c>
      <c r="AX77" s="25">
        <v>0</v>
      </c>
      <c r="AY77" s="25">
        <v>0</v>
      </c>
      <c r="AZ77" s="25">
        <v>173.87292337148702</v>
      </c>
      <c r="BA77" s="25">
        <v>83.718984207234897</v>
      </c>
      <c r="BB77" s="25">
        <v>37.564141318438381</v>
      </c>
      <c r="BC77" s="25">
        <v>52.589797845813727</v>
      </c>
      <c r="BD77" s="25">
        <v>0</v>
      </c>
      <c r="BE77" s="25">
        <v>111.7159108656807</v>
      </c>
      <c r="BF77" s="25">
        <v>18.428175074746722</v>
      </c>
      <c r="BG77" s="25">
        <v>1.602277209707845</v>
      </c>
      <c r="BH77" s="25">
        <v>91.685458581226129</v>
      </c>
      <c r="BI77" s="25">
        <v>0</v>
      </c>
      <c r="BJ77" s="25">
        <v>507.33840581014658</v>
      </c>
      <c r="BK77" s="25">
        <v>809.52623533238693</v>
      </c>
      <c r="BL77" s="25">
        <v>0.51812088328417039</v>
      </c>
      <c r="BM77" s="25">
        <v>0.54179347732400218</v>
      </c>
    </row>
    <row r="78" spans="1:65" x14ac:dyDescent="0.35">
      <c r="A78" s="25" t="s">
        <v>10532</v>
      </c>
      <c r="B78" s="25" t="s">
        <v>10520</v>
      </c>
      <c r="C78" s="25" t="s">
        <v>10525</v>
      </c>
      <c r="D78" s="25" t="s">
        <v>10545</v>
      </c>
      <c r="E78" s="25" t="s">
        <v>10629</v>
      </c>
      <c r="F78" s="25">
        <v>398287</v>
      </c>
      <c r="G78" s="25">
        <v>0.89712357554790034</v>
      </c>
      <c r="H78" s="25">
        <v>160</v>
      </c>
      <c r="I78" s="25">
        <v>1467.97165261399</v>
      </c>
      <c r="J78" s="42">
        <v>-5.7902467988275072E-2</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815.60531683155068</v>
      </c>
      <c r="AV78" s="25">
        <v>111.85019332458477</v>
      </c>
      <c r="AW78" s="25">
        <v>111.85019332458477</v>
      </c>
      <c r="AX78" s="25">
        <v>0</v>
      </c>
      <c r="AY78" s="25">
        <v>0</v>
      </c>
      <c r="AZ78" s="25">
        <v>173.87292337148702</v>
      </c>
      <c r="BA78" s="25">
        <v>83.718984207234897</v>
      </c>
      <c r="BB78" s="25">
        <v>37.564141318438381</v>
      </c>
      <c r="BC78" s="25">
        <v>52.589797845813727</v>
      </c>
      <c r="BD78" s="25">
        <v>0</v>
      </c>
      <c r="BE78" s="25">
        <v>529.88220013547891</v>
      </c>
      <c r="BF78" s="25">
        <v>60.089800184459044</v>
      </c>
      <c r="BG78" s="25">
        <v>1.602277209707845</v>
      </c>
      <c r="BH78" s="25">
        <v>468.190122741312</v>
      </c>
      <c r="BI78" s="25">
        <v>0</v>
      </c>
      <c r="BJ78" s="25">
        <v>943.83247099081336</v>
      </c>
      <c r="BK78" s="25">
        <v>1282.3752285499872</v>
      </c>
      <c r="BL78" s="25">
        <v>-5.546893830834175E-2</v>
      </c>
      <c r="BM78" s="25">
        <v>-5.7902467988275072E-2</v>
      </c>
    </row>
    <row r="79" spans="1:65" x14ac:dyDescent="0.35">
      <c r="A79" s="25" t="s">
        <v>10532</v>
      </c>
      <c r="B79" s="25" t="s">
        <v>10520</v>
      </c>
      <c r="C79" s="25" t="s">
        <v>10630</v>
      </c>
      <c r="D79" s="25" t="s">
        <v>9782</v>
      </c>
      <c r="E79" s="25" t="s">
        <v>10631</v>
      </c>
      <c r="F79" s="25">
        <v>398287</v>
      </c>
      <c r="G79" s="25">
        <v>0.89712357554790034</v>
      </c>
      <c r="H79" s="25">
        <v>160</v>
      </c>
      <c r="I79" s="40">
        <v>440.35765031040711</v>
      </c>
      <c r="J79" s="67">
        <v>0.69622848017047312</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267.64053802538564</v>
      </c>
      <c r="AV79" s="25">
        <v>67.122666689504527</v>
      </c>
      <c r="AW79" s="25">
        <v>67.122666689504527</v>
      </c>
      <c r="AX79" s="25">
        <v>0</v>
      </c>
      <c r="AY79" s="25">
        <v>0</v>
      </c>
      <c r="AZ79" s="25">
        <v>153.69461876692444</v>
      </c>
      <c r="BA79" s="25">
        <v>77.861174682099417</v>
      </c>
      <c r="BB79" s="25">
        <v>31.597268368677089</v>
      </c>
      <c r="BC79" s="25">
        <v>44.236175716147926</v>
      </c>
      <c r="BD79" s="25">
        <v>0</v>
      </c>
      <c r="BE79" s="25">
        <v>46.823252568956676</v>
      </c>
      <c r="BF79" s="25">
        <v>8.9813758892978779</v>
      </c>
      <c r="BG79" s="25">
        <v>1.4901660226239124</v>
      </c>
      <c r="BH79" s="25">
        <v>36.351710657034886</v>
      </c>
      <c r="BI79" s="25">
        <v>0</v>
      </c>
      <c r="BJ79" s="25">
        <v>307.80718791746261</v>
      </c>
      <c r="BK79" s="25">
        <v>449.43460655953947</v>
      </c>
      <c r="BL79" s="25">
        <v>0.99592154797313837</v>
      </c>
      <c r="BM79" s="25">
        <v>0.69622848017047312</v>
      </c>
    </row>
    <row r="80" spans="1:65" x14ac:dyDescent="0.35">
      <c r="A80" s="25" t="s">
        <v>10532</v>
      </c>
      <c r="B80" s="25" t="s">
        <v>10632</v>
      </c>
      <c r="C80" s="25" t="s">
        <v>9782</v>
      </c>
      <c r="D80" s="25" t="s">
        <v>9782</v>
      </c>
      <c r="E80" s="25" t="s">
        <v>10200</v>
      </c>
      <c r="F80" s="25">
        <v>659321</v>
      </c>
      <c r="G80" s="25">
        <f>G63</f>
        <v>0.8970991984690615</v>
      </c>
      <c r="H80" s="25">
        <f>(H63*N63+H71*N71+H79*N79)/(N63+N71+N79)</f>
        <v>160</v>
      </c>
      <c r="I80" s="25">
        <f>(I63*N63+I71*N71+I79*N79)/(N63+N71+N79)</f>
        <v>505.76349213815604</v>
      </c>
      <c r="J80" s="42">
        <f>(J63*N63+J71*N71+J79*N79)/(N63+N71+N79)</f>
        <v>0.69281790354129835</v>
      </c>
      <c r="K80" s="25">
        <f>K63</f>
        <v>35</v>
      </c>
      <c r="L80" s="25">
        <f t="shared" ref="L80:W80" si="6">L63+L71+L79</f>
        <v>551.87730734566071</v>
      </c>
      <c r="M80" s="25">
        <f t="shared" si="6"/>
        <v>76.25962457754045</v>
      </c>
      <c r="N80" s="25">
        <f t="shared" si="6"/>
        <v>234.07097893311612</v>
      </c>
      <c r="O80" s="25">
        <f t="shared" si="6"/>
        <v>43.629543082748711</v>
      </c>
      <c r="P80" s="25">
        <f t="shared" si="6"/>
        <v>90.630234921836916</v>
      </c>
      <c r="Q80" s="25">
        <f t="shared" si="6"/>
        <v>99.811200928530525</v>
      </c>
      <c r="R80" s="25">
        <f t="shared" si="6"/>
        <v>18.66716056991601</v>
      </c>
      <c r="S80" s="25">
        <f t="shared" si="6"/>
        <v>39.116596091173506</v>
      </c>
      <c r="T80" s="25">
        <f t="shared" si="6"/>
        <v>42.027444267441012</v>
      </c>
      <c r="U80" s="25">
        <f t="shared" si="6"/>
        <v>0</v>
      </c>
      <c r="V80" s="25">
        <f t="shared" si="6"/>
        <v>28424.549769330315</v>
      </c>
      <c r="W80" s="25">
        <f t="shared" si="6"/>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309.86508373180277</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47.705355820187087</v>
      </c>
      <c r="BF80" s="25">
        <f>(BF63*N63+BF71*N71+BF79*N79)/(N63+N71+N79)</f>
        <v>9.7777489261908066</v>
      </c>
      <c r="BG80" s="25">
        <f>(BG63*N63+BG71*N71+BG79*N79)/(N63+N71+N79)</f>
        <v>1.4901660226239124</v>
      </c>
      <c r="BH80" s="25">
        <f>(BH63*N63+BH71*N71+BH79*N79)/(N63+N71+N79)</f>
        <v>36.437440871372367</v>
      </c>
      <c r="BI80" s="25">
        <f>(BI63*N63+BI71*N71+BI79*N79)/(N63+N71+N79)</f>
        <v>0</v>
      </c>
      <c r="BJ80" s="25">
        <f>(BJ63*N63+BJ71*N71+BJ79*N79)/(N63+N71+N79)</f>
        <v>350.0862946216962</v>
      </c>
      <c r="BK80" s="25">
        <f>(BK63*N63+BK71*N71+BK79*N79)/(N63+N71+N79)</f>
        <v>491.76827426158957</v>
      </c>
      <c r="BL80" s="25">
        <f>(BL63*N63+BL71*N71+BL79*N79)/(N63+N71+N79)</f>
        <v>1.1413070869985689</v>
      </c>
      <c r="BM80" s="25">
        <f>(BM63*N63+BM71*N71+BM79*N79)/(N63+N71+N79)</f>
        <v>0.69281790354129835</v>
      </c>
    </row>
    <row r="81" spans="1:65" x14ac:dyDescent="0.35">
      <c r="A81" s="25" t="s">
        <v>10550</v>
      </c>
      <c r="B81" s="25" t="s">
        <v>10520</v>
      </c>
      <c r="C81" s="25" t="s">
        <v>10521</v>
      </c>
      <c r="D81" s="25" t="s">
        <v>10533</v>
      </c>
      <c r="E81" s="25" t="s">
        <v>10633</v>
      </c>
      <c r="F81" s="25">
        <v>96866</v>
      </c>
      <c r="G81" s="25">
        <v>0.8970991984690615</v>
      </c>
      <c r="H81" s="25">
        <v>160</v>
      </c>
      <c r="I81" s="25">
        <v>571.93026876101192</v>
      </c>
      <c r="J81" s="42">
        <v>0.79518262598175149</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387.82928623515477</v>
      </c>
      <c r="AV81" s="25">
        <v>100.11218185342608</v>
      </c>
      <c r="AW81" s="25">
        <v>100.11218185342608</v>
      </c>
      <c r="AX81" s="25">
        <v>0</v>
      </c>
      <c r="AY81" s="25">
        <v>0</v>
      </c>
      <c r="AZ81" s="25">
        <v>236.23150880860379</v>
      </c>
      <c r="BA81" s="25">
        <v>77.861174682099431</v>
      </c>
      <c r="BB81" s="25">
        <v>65.987639219376817</v>
      </c>
      <c r="BC81" s="25">
        <v>92.382694907127529</v>
      </c>
      <c r="BD81" s="25">
        <v>0</v>
      </c>
      <c r="BE81" s="25">
        <v>51.485595573124911</v>
      </c>
      <c r="BF81" s="25">
        <v>11.172249161745565</v>
      </c>
      <c r="BG81" s="25">
        <v>1.4901660226239126</v>
      </c>
      <c r="BH81" s="25">
        <v>38.823180388755432</v>
      </c>
      <c r="BI81" s="25">
        <v>0</v>
      </c>
      <c r="BJ81" s="25">
        <v>428.42928175284237</v>
      </c>
      <c r="BK81" s="25">
        <v>589.84751107052978</v>
      </c>
      <c r="BL81" s="25">
        <v>1.5156678311192113</v>
      </c>
      <c r="BM81" s="25">
        <v>0.79518262598175149</v>
      </c>
    </row>
    <row r="82" spans="1:65" x14ac:dyDescent="0.35">
      <c r="A82" s="25" t="s">
        <v>10550</v>
      </c>
      <c r="B82" s="25" t="s">
        <v>10520</v>
      </c>
      <c r="C82" s="25" t="s">
        <v>10521</v>
      </c>
      <c r="D82" s="25" t="s">
        <v>10535</v>
      </c>
      <c r="E82" s="25" t="s">
        <v>10634</v>
      </c>
      <c r="F82" s="25">
        <v>96866</v>
      </c>
      <c r="G82" s="25">
        <v>0.8970991984690615</v>
      </c>
      <c r="H82" s="25">
        <v>160</v>
      </c>
      <c r="I82" s="25">
        <v>527.67567813118956</v>
      </c>
      <c r="J82" s="42">
        <v>0.87351484576106508</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390.31821672582112</v>
      </c>
      <c r="AV82" s="25">
        <v>100.11218185342608</v>
      </c>
      <c r="AW82" s="25">
        <v>100.11218185342608</v>
      </c>
      <c r="AX82" s="25">
        <v>0</v>
      </c>
      <c r="AY82" s="25">
        <v>0</v>
      </c>
      <c r="AZ82" s="25">
        <v>236.23150880860379</v>
      </c>
      <c r="BA82" s="25">
        <v>77.861174682099431</v>
      </c>
      <c r="BB82" s="25">
        <v>65.987639219376817</v>
      </c>
      <c r="BC82" s="25">
        <v>92.382694907127529</v>
      </c>
      <c r="BD82" s="25">
        <v>0</v>
      </c>
      <c r="BE82" s="25">
        <v>53.974526063791238</v>
      </c>
      <c r="BF82" s="25">
        <v>9.3042150900357434</v>
      </c>
      <c r="BG82" s="25">
        <v>1.4901660226239126</v>
      </c>
      <c r="BH82" s="25">
        <v>43.180144951131581</v>
      </c>
      <c r="BI82" s="25">
        <v>0</v>
      </c>
      <c r="BJ82" s="25">
        <v>390.31821672582112</v>
      </c>
      <c r="BK82" s="25">
        <v>595.99103667333088</v>
      </c>
      <c r="BL82" s="25">
        <v>1.5361422574132126</v>
      </c>
      <c r="BM82" s="25">
        <v>0.87351484576106508</v>
      </c>
    </row>
    <row r="83" spans="1:65" x14ac:dyDescent="0.35">
      <c r="A83" s="25" t="s">
        <v>10550</v>
      </c>
      <c r="B83" s="25" t="s">
        <v>10520</v>
      </c>
      <c r="C83" s="25" t="s">
        <v>10521</v>
      </c>
      <c r="D83" s="25" t="s">
        <v>10537</v>
      </c>
      <c r="E83" s="25" t="s">
        <v>10635</v>
      </c>
      <c r="F83" s="25">
        <v>96866</v>
      </c>
      <c r="G83" s="25">
        <v>0.8970991984690615</v>
      </c>
      <c r="H83" s="25">
        <v>160</v>
      </c>
      <c r="I83" s="25">
        <v>545.12791523975375</v>
      </c>
      <c r="J83" s="42">
        <v>0.81003236912696874</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388.40917189865695</v>
      </c>
      <c r="AV83" s="25">
        <v>100.11218185342608</v>
      </c>
      <c r="AW83" s="25">
        <v>100.11218185342608</v>
      </c>
      <c r="AX83" s="25">
        <v>0</v>
      </c>
      <c r="AY83" s="25">
        <v>0</v>
      </c>
      <c r="AZ83" s="25">
        <v>236.23150880860379</v>
      </c>
      <c r="BA83" s="25">
        <v>77.861174682099431</v>
      </c>
      <c r="BB83" s="25">
        <v>65.987639219376817</v>
      </c>
      <c r="BC83" s="25">
        <v>92.382694907127529</v>
      </c>
      <c r="BD83" s="25">
        <v>0</v>
      </c>
      <c r="BE83" s="25">
        <v>52.065481236627065</v>
      </c>
      <c r="BF83" s="25">
        <v>7.2128656134624674</v>
      </c>
      <c r="BG83" s="25">
        <v>1.4901660226239126</v>
      </c>
      <c r="BH83" s="25">
        <v>43.362449600540685</v>
      </c>
      <c r="BI83" s="25">
        <v>0</v>
      </c>
      <c r="BJ83" s="25">
        <v>388.40917189865695</v>
      </c>
      <c r="BK83" s="25">
        <v>576.62975473760252</v>
      </c>
      <c r="BL83" s="25">
        <v>1.4716172329273196</v>
      </c>
      <c r="BM83" s="25">
        <v>0.81003236912696874</v>
      </c>
    </row>
    <row r="84" spans="1:65" x14ac:dyDescent="0.35">
      <c r="A84" s="25" t="s">
        <v>10550</v>
      </c>
      <c r="B84" s="25" t="s">
        <v>10520</v>
      </c>
      <c r="C84" s="25" t="s">
        <v>10521</v>
      </c>
      <c r="D84" s="25" t="s">
        <v>10539</v>
      </c>
      <c r="E84" s="25" t="s">
        <v>10636</v>
      </c>
      <c r="F84" s="25">
        <v>96866</v>
      </c>
      <c r="G84" s="25">
        <v>0.8970991984690615</v>
      </c>
      <c r="H84" s="25">
        <v>160</v>
      </c>
      <c r="I84" s="25">
        <v>592.76108572741816</v>
      </c>
      <c r="J84" s="42">
        <v>0.64735212579906964</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378.19623466402703</v>
      </c>
      <c r="AV84" s="25">
        <v>96.644778295140455</v>
      </c>
      <c r="AW84" s="25">
        <v>96.644778295140455</v>
      </c>
      <c r="AX84" s="25">
        <v>0</v>
      </c>
      <c r="AY84" s="25">
        <v>0</v>
      </c>
      <c r="AZ84" s="25">
        <v>237.33287694768146</v>
      </c>
      <c r="BA84" s="25">
        <v>77.861174682099431</v>
      </c>
      <c r="BB84" s="25">
        <v>66.446542610659179</v>
      </c>
      <c r="BC84" s="25">
        <v>93.025159654922845</v>
      </c>
      <c r="BD84" s="25">
        <v>0</v>
      </c>
      <c r="BE84" s="25">
        <v>44.218579421205092</v>
      </c>
      <c r="BF84" s="25">
        <v>9.5798189272119991</v>
      </c>
      <c r="BG84" s="25">
        <v>1.4901660226239126</v>
      </c>
      <c r="BH84" s="25">
        <v>33.148594471369179</v>
      </c>
      <c r="BI84" s="25">
        <v>0</v>
      </c>
      <c r="BJ84" s="25">
        <v>378.19623466402703</v>
      </c>
      <c r="BK84" s="25">
        <v>486.17404991551786</v>
      </c>
      <c r="BL84" s="25">
        <v>1.4347606123342012</v>
      </c>
      <c r="BM84" s="25">
        <v>0.64735212579906964</v>
      </c>
    </row>
    <row r="85" spans="1:65" x14ac:dyDescent="0.35">
      <c r="A85" s="25" t="s">
        <v>10550</v>
      </c>
      <c r="B85" s="25" t="s">
        <v>10520</v>
      </c>
      <c r="C85" s="25" t="s">
        <v>10521</v>
      </c>
      <c r="D85" s="25" t="s">
        <v>10541</v>
      </c>
      <c r="E85" s="25" t="s">
        <v>10637</v>
      </c>
      <c r="F85" s="25">
        <v>96866</v>
      </c>
      <c r="G85" s="25">
        <v>0.8970991984690615</v>
      </c>
      <c r="H85" s="25">
        <v>160</v>
      </c>
      <c r="I85" s="25">
        <v>637.45687137256311</v>
      </c>
      <c r="J85" s="42">
        <v>0.54886165135334886</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389.04250246064737</v>
      </c>
      <c r="AV85" s="25">
        <v>108.30876620887024</v>
      </c>
      <c r="AW85" s="25">
        <v>108.30876620887024</v>
      </c>
      <c r="AX85" s="25">
        <v>0</v>
      </c>
      <c r="AY85" s="25">
        <v>0</v>
      </c>
      <c r="AZ85" s="25">
        <v>227.75105459221021</v>
      </c>
      <c r="BA85" s="25">
        <v>77.861174682099431</v>
      </c>
      <c r="BB85" s="25">
        <v>62.454116629212827</v>
      </c>
      <c r="BC85" s="25">
        <v>87.435763280897959</v>
      </c>
      <c r="BD85" s="25">
        <v>0</v>
      </c>
      <c r="BE85" s="25">
        <v>52.982681659566914</v>
      </c>
      <c r="BF85" s="25">
        <v>11.556272645586478</v>
      </c>
      <c r="BG85" s="25">
        <v>1.4901660226239126</v>
      </c>
      <c r="BH85" s="25">
        <v>39.936242991356522</v>
      </c>
      <c r="BI85" s="25">
        <v>0</v>
      </c>
      <c r="BJ85" s="25">
        <v>389.04250246064737</v>
      </c>
      <c r="BK85" s="25">
        <v>515.78549136742254</v>
      </c>
      <c r="BL85" s="25">
        <v>1.057314009297686</v>
      </c>
      <c r="BM85" s="25">
        <v>0.54886165135334886</v>
      </c>
    </row>
    <row r="86" spans="1:65" x14ac:dyDescent="0.35">
      <c r="A86" s="25" t="s">
        <v>10550</v>
      </c>
      <c r="B86" s="25" t="s">
        <v>10520</v>
      </c>
      <c r="C86" s="25" t="s">
        <v>10521</v>
      </c>
      <c r="D86" s="25" t="s">
        <v>10543</v>
      </c>
      <c r="E86" s="25" t="s">
        <v>10638</v>
      </c>
      <c r="F86" s="25">
        <v>96866</v>
      </c>
      <c r="G86" s="25">
        <v>0.8970991984690615</v>
      </c>
      <c r="H86" s="25">
        <v>160</v>
      </c>
      <c r="I86" s="25">
        <v>717.40976132958451</v>
      </c>
      <c r="J86" s="42">
        <v>0.97973930781990948</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333.24557186502796</v>
      </c>
      <c r="AE86" s="25">
        <v>-10.116334425957875</v>
      </c>
      <c r="AF86" s="25">
        <v>0</v>
      </c>
      <c r="AG86" s="25">
        <v>0</v>
      </c>
      <c r="AH86" s="25">
        <v>-305.01625442740948</v>
      </c>
      <c r="AI86" s="25">
        <v>-123.00035822944253</v>
      </c>
      <c r="AJ86" s="25">
        <v>104.88737521778181</v>
      </c>
      <c r="AK86" s="25">
        <v>0</v>
      </c>
      <c r="AL86" s="25">
        <v>0</v>
      </c>
      <c r="AM86" s="25">
        <v>0</v>
      </c>
      <c r="AN86" s="25">
        <v>0.53978666106925499</v>
      </c>
      <c r="AO86" s="25">
        <v>717.40976132958451</v>
      </c>
      <c r="AP86" s="25">
        <v>315.13258885336734</v>
      </c>
      <c r="AQ86" s="25">
        <v>10.116334425957875</v>
      </c>
      <c r="AR86" s="25">
        <v>0</v>
      </c>
      <c r="AS86" s="25">
        <v>0</v>
      </c>
      <c r="AT86" s="25">
        <v>305.01625442740948</v>
      </c>
      <c r="AU86" s="25">
        <v>506.86171546451078</v>
      </c>
      <c r="AV86" s="25">
        <v>151.0391659491757</v>
      </c>
      <c r="AW86" s="25">
        <v>151.0391659491757</v>
      </c>
      <c r="AX86" s="25">
        <v>0</v>
      </c>
      <c r="AY86" s="25">
        <v>0</v>
      </c>
      <c r="AZ86" s="25">
        <v>232.16052361139015</v>
      </c>
      <c r="BA86" s="25">
        <v>83.718984207234897</v>
      </c>
      <c r="BB86" s="25">
        <v>61.85064141839802</v>
      </c>
      <c r="BC86" s="25">
        <v>86.590897985757223</v>
      </c>
      <c r="BD86" s="25">
        <v>0</v>
      </c>
      <c r="BE86" s="25">
        <v>123.66202590394495</v>
      </c>
      <c r="BF86" s="25">
        <v>30.646333447565205</v>
      </c>
      <c r="BG86" s="25">
        <v>1.602277209707845</v>
      </c>
      <c r="BH86" s="25">
        <v>91.413415246671903</v>
      </c>
      <c r="BI86" s="25">
        <v>0</v>
      </c>
      <c r="BJ86" s="25">
        <v>821.99430431787812</v>
      </c>
      <c r="BK86" s="25">
        <v>1155.2398761829061</v>
      </c>
      <c r="BL86" s="25">
        <v>1.1385066591789434</v>
      </c>
      <c r="BM86" s="25">
        <v>0.97973930781990948</v>
      </c>
    </row>
    <row r="87" spans="1:65" x14ac:dyDescent="0.35">
      <c r="A87" s="25" t="s">
        <v>10550</v>
      </c>
      <c r="B87" s="25" t="s">
        <v>10520</v>
      </c>
      <c r="C87" s="25" t="s">
        <v>10521</v>
      </c>
      <c r="D87" s="25" t="s">
        <v>10545</v>
      </c>
      <c r="E87" s="25" t="s">
        <v>10639</v>
      </c>
      <c r="F87" s="25">
        <v>96866</v>
      </c>
      <c r="G87" s="25">
        <v>0.8970991984690615</v>
      </c>
      <c r="H87" s="25">
        <v>160</v>
      </c>
      <c r="I87" s="25">
        <v>1677.046472430218</v>
      </c>
      <c r="J87" s="42">
        <v>6.5746740629648331E-2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273.20278728210701</v>
      </c>
      <c r="AE87" s="25">
        <v>-25.283853935597026</v>
      </c>
      <c r="AF87" s="25">
        <v>0</v>
      </c>
      <c r="AG87" s="25">
        <v>0</v>
      </c>
      <c r="AH87" s="25">
        <v>-226.63335615926886</v>
      </c>
      <c r="AI87" s="25">
        <v>-123.00035822944253</v>
      </c>
      <c r="AJ87" s="25">
        <v>101.71478104220158</v>
      </c>
      <c r="AK87" s="25">
        <v>0</v>
      </c>
      <c r="AL87" s="25">
        <v>0</v>
      </c>
      <c r="AM87" s="25">
        <v>0</v>
      </c>
      <c r="AN87" s="25">
        <v>0.18009896148029511</v>
      </c>
      <c r="AO87" s="25">
        <v>1677.046472430218</v>
      </c>
      <c r="AP87" s="25">
        <v>251.91721009486588</v>
      </c>
      <c r="AQ87" s="25">
        <v>25.283853935597026</v>
      </c>
      <c r="AR87" s="25">
        <v>0</v>
      </c>
      <c r="AS87" s="25">
        <v>0</v>
      </c>
      <c r="AT87" s="25">
        <v>226.63335615926886</v>
      </c>
      <c r="AU87" s="25">
        <v>937.09960178208837</v>
      </c>
      <c r="AV87" s="25">
        <v>151.0391659491757</v>
      </c>
      <c r="AW87" s="25">
        <v>151.0391659491757</v>
      </c>
      <c r="AX87" s="25">
        <v>0</v>
      </c>
      <c r="AY87" s="25">
        <v>0</v>
      </c>
      <c r="AZ87" s="25">
        <v>399.27372358023774</v>
      </c>
      <c r="BA87" s="25">
        <v>83.718984207234897</v>
      </c>
      <c r="BB87" s="25">
        <v>131.48114140541787</v>
      </c>
      <c r="BC87" s="25">
        <v>184.07359796758499</v>
      </c>
      <c r="BD87" s="25">
        <v>0</v>
      </c>
      <c r="BE87" s="25">
        <v>386.78671225267487</v>
      </c>
      <c r="BF87" s="25">
        <v>73.050686454801749</v>
      </c>
      <c r="BG87" s="25">
        <v>1.602277209707845</v>
      </c>
      <c r="BH87" s="25">
        <v>312.13374858816525</v>
      </c>
      <c r="BI87" s="25">
        <v>0</v>
      </c>
      <c r="BJ87" s="25">
        <v>1189.0168118769543</v>
      </c>
      <c r="BK87" s="25">
        <v>1462.2195991590613</v>
      </c>
      <c r="BL87" s="25">
        <v>7.2685102609575628E-2</v>
      </c>
      <c r="BM87" s="25">
        <v>6.5746740629648331E-2</v>
      </c>
    </row>
    <row r="88" spans="1:65" x14ac:dyDescent="0.35">
      <c r="A88" s="25" t="s">
        <v>10550</v>
      </c>
      <c r="B88" s="25" t="s">
        <v>10520</v>
      </c>
      <c r="C88" s="25" t="s">
        <v>10612</v>
      </c>
      <c r="D88" s="25" t="s">
        <v>9782</v>
      </c>
      <c r="E88" s="25" t="s">
        <v>10640</v>
      </c>
      <c r="F88" s="25">
        <v>96866</v>
      </c>
      <c r="G88" s="25">
        <v>0.8970991984690615</v>
      </c>
      <c r="H88" s="25">
        <v>160</v>
      </c>
      <c r="I88" s="66">
        <v>527.67567813118956</v>
      </c>
      <c r="J88" s="43">
        <v>0.87351484576106508</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390.31821672582112</v>
      </c>
      <c r="AV88" s="25">
        <v>100.11218185342608</v>
      </c>
      <c r="AW88" s="25">
        <v>100.11218185342608</v>
      </c>
      <c r="AX88" s="25">
        <v>0</v>
      </c>
      <c r="AY88" s="25">
        <v>0</v>
      </c>
      <c r="AZ88" s="25">
        <v>236.23150880860379</v>
      </c>
      <c r="BA88" s="25">
        <v>77.861174682099431</v>
      </c>
      <c r="BB88" s="25">
        <v>65.987639219376817</v>
      </c>
      <c r="BC88" s="25">
        <v>92.382694907127529</v>
      </c>
      <c r="BD88" s="25">
        <v>0</v>
      </c>
      <c r="BE88" s="25">
        <v>53.974526063791238</v>
      </c>
      <c r="BF88" s="25">
        <v>9.3042150900357434</v>
      </c>
      <c r="BG88" s="25">
        <v>1.4901660226239126</v>
      </c>
      <c r="BH88" s="25">
        <v>43.180144951131581</v>
      </c>
      <c r="BI88" s="25">
        <v>0</v>
      </c>
      <c r="BJ88" s="25">
        <v>390.31821672582112</v>
      </c>
      <c r="BK88" s="25">
        <v>595.99103667333088</v>
      </c>
      <c r="BL88" s="25">
        <v>1.5361422574132126</v>
      </c>
      <c r="BM88" s="25">
        <v>0.87351484576106508</v>
      </c>
    </row>
    <row r="89" spans="1:65" x14ac:dyDescent="0.35">
      <c r="A89" s="25" t="s">
        <v>10550</v>
      </c>
      <c r="B89" s="25" t="s">
        <v>10520</v>
      </c>
      <c r="C89" s="25" t="s">
        <v>10523</v>
      </c>
      <c r="D89" s="25" t="s">
        <v>10533</v>
      </c>
      <c r="E89" s="25" t="s">
        <v>10641</v>
      </c>
      <c r="F89" s="25">
        <v>164168</v>
      </c>
      <c r="G89" s="25">
        <v>0.89713644492477818</v>
      </c>
      <c r="H89" s="25">
        <v>160</v>
      </c>
      <c r="I89" s="25">
        <v>594.62367963577503</v>
      </c>
      <c r="J89" s="42">
        <v>0.71505493952764299</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367.6121893444859</v>
      </c>
      <c r="AV89" s="25">
        <v>87.685035506325789</v>
      </c>
      <c r="AW89" s="25">
        <v>87.685035506325789</v>
      </c>
      <c r="AX89" s="25">
        <v>0</v>
      </c>
      <c r="AY89" s="25">
        <v>0</v>
      </c>
      <c r="AZ89" s="25">
        <v>231.00407555958748</v>
      </c>
      <c r="BA89" s="25">
        <v>77.861174682099431</v>
      </c>
      <c r="BB89" s="25">
        <v>63.809542032286686</v>
      </c>
      <c r="BC89" s="25">
        <v>89.33335884520136</v>
      </c>
      <c r="BD89" s="25">
        <v>0</v>
      </c>
      <c r="BE89" s="25">
        <v>48.923078278572632</v>
      </c>
      <c r="BF89" s="25">
        <v>9.3480823153388961</v>
      </c>
      <c r="BG89" s="25">
        <v>1.4901660226239126</v>
      </c>
      <c r="BH89" s="25">
        <v>38.084829940609822</v>
      </c>
      <c r="BI89" s="25">
        <v>0</v>
      </c>
      <c r="BJ89" s="25">
        <v>407.74227891943877</v>
      </c>
      <c r="BK89" s="25">
        <v>568.69060229439151</v>
      </c>
      <c r="BL89" s="25">
        <v>1.378236105873446</v>
      </c>
      <c r="BM89" s="25">
        <v>0.71505493952764299</v>
      </c>
    </row>
    <row r="90" spans="1:65" x14ac:dyDescent="0.35">
      <c r="A90" s="25" t="s">
        <v>10550</v>
      </c>
      <c r="B90" s="25" t="s">
        <v>10520</v>
      </c>
      <c r="C90" s="25" t="s">
        <v>10523</v>
      </c>
      <c r="D90" s="25" t="s">
        <v>10535</v>
      </c>
      <c r="E90" s="25" t="s">
        <v>10642</v>
      </c>
      <c r="F90" s="25">
        <v>164168</v>
      </c>
      <c r="G90" s="25">
        <v>0.89713644492477818</v>
      </c>
      <c r="H90" s="25">
        <v>160</v>
      </c>
      <c r="I90" s="25">
        <v>561.23988649937269</v>
      </c>
      <c r="J90" s="42">
        <v>0.75024580425168141</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370.23775652421693</v>
      </c>
      <c r="AV90" s="25">
        <v>87.685035506325789</v>
      </c>
      <c r="AW90" s="25">
        <v>87.685035506325789</v>
      </c>
      <c r="AX90" s="25">
        <v>0</v>
      </c>
      <c r="AY90" s="25">
        <v>0</v>
      </c>
      <c r="AZ90" s="25">
        <v>231.00407555958748</v>
      </c>
      <c r="BA90" s="25">
        <v>77.861174682099431</v>
      </c>
      <c r="BB90" s="25">
        <v>63.809542032286686</v>
      </c>
      <c r="BC90" s="25">
        <v>89.33335884520136</v>
      </c>
      <c r="BD90" s="25">
        <v>0</v>
      </c>
      <c r="BE90" s="25">
        <v>51.548645458303696</v>
      </c>
      <c r="BF90" s="25">
        <v>6.4097356297025598</v>
      </c>
      <c r="BG90" s="25">
        <v>1.4901660226239126</v>
      </c>
      <c r="BH90" s="25">
        <v>43.648743805977226</v>
      </c>
      <c r="BI90" s="25">
        <v>0</v>
      </c>
      <c r="BJ90" s="25">
        <v>370.23775652421693</v>
      </c>
      <c r="BK90" s="25">
        <v>564.56987303557207</v>
      </c>
      <c r="BL90" s="25">
        <v>1.3648788854385561</v>
      </c>
      <c r="BM90" s="25">
        <v>0.75024580425168141</v>
      </c>
    </row>
    <row r="91" spans="1:65" x14ac:dyDescent="0.35">
      <c r="A91" s="25" t="s">
        <v>10550</v>
      </c>
      <c r="B91" s="25" t="s">
        <v>10520</v>
      </c>
      <c r="C91" s="25" t="s">
        <v>10523</v>
      </c>
      <c r="D91" s="25" t="s">
        <v>10537</v>
      </c>
      <c r="E91" s="25" t="s">
        <v>10643</v>
      </c>
      <c r="F91" s="25">
        <v>164168</v>
      </c>
      <c r="G91" s="25">
        <v>0.89713644492477818</v>
      </c>
      <c r="H91" s="25">
        <v>160</v>
      </c>
      <c r="I91" s="25">
        <v>571.53701026290514</v>
      </c>
      <c r="J91" s="42">
        <v>0.71674164440467636</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369.11138683687216</v>
      </c>
      <c r="AV91" s="25">
        <v>87.685035506325789</v>
      </c>
      <c r="AW91" s="25">
        <v>87.685035506325789</v>
      </c>
      <c r="AX91" s="25">
        <v>0</v>
      </c>
      <c r="AY91" s="25">
        <v>0</v>
      </c>
      <c r="AZ91" s="25">
        <v>231.00407555958748</v>
      </c>
      <c r="BA91" s="25">
        <v>77.861174682099431</v>
      </c>
      <c r="BB91" s="25">
        <v>63.809542032286686</v>
      </c>
      <c r="BC91" s="25">
        <v>89.33335884520136</v>
      </c>
      <c r="BD91" s="25">
        <v>0</v>
      </c>
      <c r="BE91" s="25">
        <v>50.422275770958898</v>
      </c>
      <c r="BF91" s="25">
        <v>5.1758030250105165</v>
      </c>
      <c r="BG91" s="25">
        <v>1.4901660226239126</v>
      </c>
      <c r="BH91" s="25">
        <v>43.756306723324471</v>
      </c>
      <c r="BI91" s="25">
        <v>0</v>
      </c>
      <c r="BJ91" s="25">
        <v>369.11138683687216</v>
      </c>
      <c r="BK91" s="25">
        <v>553.14637958469484</v>
      </c>
      <c r="BL91" s="25">
        <v>1.3278499736668552</v>
      </c>
      <c r="BM91" s="25">
        <v>0.71674164440467636</v>
      </c>
    </row>
    <row r="92" spans="1:65" x14ac:dyDescent="0.35">
      <c r="A92" s="25" t="s">
        <v>10550</v>
      </c>
      <c r="B92" s="25" t="s">
        <v>10520</v>
      </c>
      <c r="C92" s="25" t="s">
        <v>10523</v>
      </c>
      <c r="D92" s="25" t="s">
        <v>10539</v>
      </c>
      <c r="E92" s="25" t="s">
        <v>10644</v>
      </c>
      <c r="F92" s="25">
        <v>164168</v>
      </c>
      <c r="G92" s="25">
        <v>0.89713644492477818</v>
      </c>
      <c r="H92" s="25">
        <v>160</v>
      </c>
      <c r="I92" s="25">
        <v>615.36115389361498</v>
      </c>
      <c r="J92" s="42">
        <v>0.5049724873812057</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314.03160641304271</v>
      </c>
      <c r="AV92" s="25">
        <v>84.290235234355777</v>
      </c>
      <c r="AW92" s="25">
        <v>84.290235234355777</v>
      </c>
      <c r="AX92" s="25">
        <v>0</v>
      </c>
      <c r="AY92" s="25">
        <v>0</v>
      </c>
      <c r="AZ92" s="25">
        <v>187.34012435302529</v>
      </c>
      <c r="BA92" s="25">
        <v>77.861174682099431</v>
      </c>
      <c r="BB92" s="25">
        <v>45.616229029552443</v>
      </c>
      <c r="BC92" s="25">
        <v>63.862720641373414</v>
      </c>
      <c r="BD92" s="25">
        <v>0</v>
      </c>
      <c r="BE92" s="25">
        <v>42.401246825661616</v>
      </c>
      <c r="BF92" s="25">
        <v>7.7624863316685202</v>
      </c>
      <c r="BG92" s="25">
        <v>1.4901660226239126</v>
      </c>
      <c r="BH92" s="25">
        <v>33.148594471369179</v>
      </c>
      <c r="BI92" s="25">
        <v>0</v>
      </c>
      <c r="BJ92" s="25">
        <v>314.03160641304271</v>
      </c>
      <c r="BK92" s="25">
        <v>417.59938758143517</v>
      </c>
      <c r="BL92" s="25">
        <v>1.1430209290290636</v>
      </c>
      <c r="BM92" s="25">
        <v>0.5049724873812057</v>
      </c>
    </row>
    <row r="93" spans="1:65" x14ac:dyDescent="0.35">
      <c r="A93" s="25" t="s">
        <v>10550</v>
      </c>
      <c r="B93" s="25" t="s">
        <v>10520</v>
      </c>
      <c r="C93" s="25" t="s">
        <v>10523</v>
      </c>
      <c r="D93" s="25" t="s">
        <v>10541</v>
      </c>
      <c r="E93" s="25" t="s">
        <v>10645</v>
      </c>
      <c r="F93" s="25">
        <v>164168</v>
      </c>
      <c r="G93" s="25">
        <v>0.89713644492477818</v>
      </c>
      <c r="H93" s="25">
        <v>160</v>
      </c>
      <c r="I93" s="25">
        <v>651.23687137256297</v>
      </c>
      <c r="J93" s="42">
        <v>0.4242608771691293</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315.46119766596604</v>
      </c>
      <c r="AV93" s="25">
        <v>95.862927212716585</v>
      </c>
      <c r="AW93" s="25">
        <v>95.862927212716585</v>
      </c>
      <c r="AX93" s="25">
        <v>0</v>
      </c>
      <c r="AY93" s="25">
        <v>0</v>
      </c>
      <c r="AZ93" s="25">
        <v>168.45523430428145</v>
      </c>
      <c r="BA93" s="25">
        <v>77.861174682099431</v>
      </c>
      <c r="BB93" s="25">
        <v>37.747524842575835</v>
      </c>
      <c r="BC93" s="25">
        <v>52.846534779606174</v>
      </c>
      <c r="BD93" s="25">
        <v>0</v>
      </c>
      <c r="BE93" s="25">
        <v>51.143036148968022</v>
      </c>
      <c r="BF93" s="25">
        <v>9.7166271349875899</v>
      </c>
      <c r="BG93" s="25">
        <v>1.4901660226239126</v>
      </c>
      <c r="BH93" s="25">
        <v>39.936242991356522</v>
      </c>
      <c r="BI93" s="25">
        <v>0</v>
      </c>
      <c r="BJ93" s="25">
        <v>315.46119766596604</v>
      </c>
      <c r="BK93" s="25">
        <v>442.20418657274132</v>
      </c>
      <c r="BL93" s="25">
        <v>0.83495344037245844</v>
      </c>
      <c r="BM93" s="25">
        <v>0.4242608771691293</v>
      </c>
    </row>
    <row r="94" spans="1:65" x14ac:dyDescent="0.35">
      <c r="A94" s="25" t="s">
        <v>10550</v>
      </c>
      <c r="B94" s="25" t="s">
        <v>10520</v>
      </c>
      <c r="C94" s="25" t="s">
        <v>10523</v>
      </c>
      <c r="D94" s="25" t="s">
        <v>10543</v>
      </c>
      <c r="E94" s="25" t="s">
        <v>10646</v>
      </c>
      <c r="F94" s="25">
        <v>164168</v>
      </c>
      <c r="G94" s="25">
        <v>0.89713644492477818</v>
      </c>
      <c r="H94" s="25">
        <v>160</v>
      </c>
      <c r="I94" s="25">
        <v>682.08112992236863</v>
      </c>
      <c r="J94" s="42">
        <v>0.9333927173568336</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481.36982891528112</v>
      </c>
      <c r="AV94" s="25">
        <v>138.83108271198034</v>
      </c>
      <c r="AW94" s="25">
        <v>138.83108271198034</v>
      </c>
      <c r="AX94" s="25">
        <v>0</v>
      </c>
      <c r="AY94" s="25">
        <v>0</v>
      </c>
      <c r="AZ94" s="25">
        <v>171.96135108314573</v>
      </c>
      <c r="BA94" s="25">
        <v>83.718984207234911</v>
      </c>
      <c r="BB94" s="25">
        <v>36.767652864962841</v>
      </c>
      <c r="BC94" s="25">
        <v>51.474714010947977</v>
      </c>
      <c r="BD94" s="25">
        <v>0</v>
      </c>
      <c r="BE94" s="25">
        <v>170.5773951201551</v>
      </c>
      <c r="BF94" s="25">
        <v>21.640044266119325</v>
      </c>
      <c r="BG94" s="25">
        <v>1.6022772097078453</v>
      </c>
      <c r="BH94" s="25">
        <v>147.33507364432793</v>
      </c>
      <c r="BI94" s="25">
        <v>0</v>
      </c>
      <c r="BJ94" s="25">
        <v>706.66068923842772</v>
      </c>
      <c r="BK94" s="25">
        <v>1090.9974333821733</v>
      </c>
      <c r="BL94" s="25">
        <v>1.0279353267758178</v>
      </c>
      <c r="BM94" s="25">
        <v>0.9333927173568336</v>
      </c>
    </row>
    <row r="95" spans="1:65" x14ac:dyDescent="0.35">
      <c r="A95" s="25" t="s">
        <v>10550</v>
      </c>
      <c r="B95" s="25" t="s">
        <v>10520</v>
      </c>
      <c r="C95" s="25" t="s">
        <v>10523</v>
      </c>
      <c r="D95" s="25" t="s">
        <v>10545</v>
      </c>
      <c r="E95" s="25" t="s">
        <v>10647</v>
      </c>
      <c r="F95" s="25">
        <v>164168</v>
      </c>
      <c r="G95" s="25">
        <v>0.89713644492477818</v>
      </c>
      <c r="H95" s="25">
        <v>160</v>
      </c>
      <c r="I95" s="25">
        <v>1635.9420539059897</v>
      </c>
      <c r="J95" s="42">
        <v>4.2803762519858957E-2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882.22873629169874</v>
      </c>
      <c r="AV95" s="25">
        <v>138.83108271198034</v>
      </c>
      <c r="AW95" s="25">
        <v>138.83108271198034</v>
      </c>
      <c r="AX95" s="25">
        <v>0</v>
      </c>
      <c r="AY95" s="25">
        <v>0</v>
      </c>
      <c r="AZ95" s="25">
        <v>275.6962895526749</v>
      </c>
      <c r="BA95" s="25">
        <v>83.718984207234911</v>
      </c>
      <c r="BB95" s="25">
        <v>79.990543893933335</v>
      </c>
      <c r="BC95" s="25">
        <v>111.98676145150667</v>
      </c>
      <c r="BD95" s="25">
        <v>0</v>
      </c>
      <c r="BE95" s="25">
        <v>467.7013640270435</v>
      </c>
      <c r="BF95" s="25">
        <v>65.886253786149354</v>
      </c>
      <c r="BG95" s="25">
        <v>1.6022772097078453</v>
      </c>
      <c r="BH95" s="25">
        <v>400.21283303118628</v>
      </c>
      <c r="BI95" s="25">
        <v>0</v>
      </c>
      <c r="BJ95" s="25">
        <v>1093.8965290776321</v>
      </c>
      <c r="BK95" s="25">
        <v>1430.9456696038746</v>
      </c>
      <c r="BL95" s="25">
        <v>4.5889968254682459E-2</v>
      </c>
      <c r="BM95" s="25">
        <v>4.2803762519858957E-2</v>
      </c>
    </row>
    <row r="96" spans="1:65" x14ac:dyDescent="0.35">
      <c r="A96" s="25" t="s">
        <v>10550</v>
      </c>
      <c r="B96" s="25" t="s">
        <v>10520</v>
      </c>
      <c r="C96" s="25" t="s">
        <v>10621</v>
      </c>
      <c r="D96" s="25" t="s">
        <v>9782</v>
      </c>
      <c r="E96" s="25" t="s">
        <v>10648</v>
      </c>
      <c r="F96" s="25">
        <v>164168</v>
      </c>
      <c r="G96" s="25">
        <v>0.89713644492477818</v>
      </c>
      <c r="H96" s="25">
        <v>160</v>
      </c>
      <c r="I96" s="66">
        <v>561.23988649937269</v>
      </c>
      <c r="J96" s="43">
        <v>0.75024580425168141</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370.23775652421693</v>
      </c>
      <c r="AV96" s="25">
        <v>87.685035506325789</v>
      </c>
      <c r="AW96" s="25">
        <v>87.685035506325789</v>
      </c>
      <c r="AX96" s="25">
        <v>0</v>
      </c>
      <c r="AY96" s="25">
        <v>0</v>
      </c>
      <c r="AZ96" s="25">
        <v>231.00407555958748</v>
      </c>
      <c r="BA96" s="25">
        <v>77.861174682099431</v>
      </c>
      <c r="BB96" s="25">
        <v>63.809542032286686</v>
      </c>
      <c r="BC96" s="25">
        <v>89.33335884520136</v>
      </c>
      <c r="BD96" s="25">
        <v>0</v>
      </c>
      <c r="BE96" s="25">
        <v>51.548645458303696</v>
      </c>
      <c r="BF96" s="25">
        <v>6.4097356297025598</v>
      </c>
      <c r="BG96" s="25">
        <v>1.4901660226239126</v>
      </c>
      <c r="BH96" s="25">
        <v>43.648743805977226</v>
      </c>
      <c r="BI96" s="25">
        <v>0</v>
      </c>
      <c r="BJ96" s="25">
        <v>370.23775652421693</v>
      </c>
      <c r="BK96" s="25">
        <v>564.56987303557207</v>
      </c>
      <c r="BL96" s="25">
        <v>1.3648788854385561</v>
      </c>
      <c r="BM96" s="25">
        <v>0.75024580425168141</v>
      </c>
    </row>
    <row r="97" spans="1:65" x14ac:dyDescent="0.35">
      <c r="A97" s="25" t="s">
        <v>10550</v>
      </c>
      <c r="B97" s="25" t="s">
        <v>10520</v>
      </c>
      <c r="C97" s="25" t="s">
        <v>10525</v>
      </c>
      <c r="D97" s="25" t="s">
        <v>10533</v>
      </c>
      <c r="E97" s="25" t="s">
        <v>10649</v>
      </c>
      <c r="F97" s="25">
        <v>398287</v>
      </c>
      <c r="G97" s="25">
        <v>0.89712357554790034</v>
      </c>
      <c r="H97" s="25">
        <v>160</v>
      </c>
      <c r="I97" s="25">
        <v>421.00018526040714</v>
      </c>
      <c r="J97" s="42">
        <v>0.77617470576541203</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268.46323029001064</v>
      </c>
      <c r="AV97" s="25">
        <v>67.122666689504527</v>
      </c>
      <c r="AW97" s="25">
        <v>67.122666689504527</v>
      </c>
      <c r="AX97" s="25">
        <v>0</v>
      </c>
      <c r="AY97" s="25">
        <v>0</v>
      </c>
      <c r="AZ97" s="25">
        <v>153.69461876692444</v>
      </c>
      <c r="BA97" s="25">
        <v>77.861174682099417</v>
      </c>
      <c r="BB97" s="25">
        <v>31.597268368677089</v>
      </c>
      <c r="BC97" s="25">
        <v>44.236175716147926</v>
      </c>
      <c r="BD97" s="25">
        <v>0</v>
      </c>
      <c r="BE97" s="25">
        <v>47.64594483358168</v>
      </c>
      <c r="BF97" s="25">
        <v>8.0135026367978774</v>
      </c>
      <c r="BG97" s="25">
        <v>1.4901660226239124</v>
      </c>
      <c r="BH97" s="25">
        <v>38.142276174159889</v>
      </c>
      <c r="BI97" s="25">
        <v>0</v>
      </c>
      <c r="BJ97" s="25">
        <v>308.62988018208762</v>
      </c>
      <c r="BK97" s="25">
        <v>469.61476387416445</v>
      </c>
      <c r="BL97" s="25">
        <v>1.061474513896201</v>
      </c>
      <c r="BM97" s="25">
        <v>0.77617470576541203</v>
      </c>
    </row>
    <row r="98" spans="1:65" x14ac:dyDescent="0.35">
      <c r="A98" s="25" t="s">
        <v>10550</v>
      </c>
      <c r="B98" s="25" t="s">
        <v>10520</v>
      </c>
      <c r="C98" s="25" t="s">
        <v>10525</v>
      </c>
      <c r="D98" s="25" t="s">
        <v>10535</v>
      </c>
      <c r="E98" s="25" t="s">
        <v>10650</v>
      </c>
      <c r="F98" s="25">
        <v>398287</v>
      </c>
      <c r="G98" s="25">
        <v>0.89712357554790034</v>
      </c>
      <c r="H98" s="25">
        <v>160</v>
      </c>
      <c r="I98" s="25">
        <v>389.44685199321879</v>
      </c>
      <c r="J98" s="42">
        <v>0.82223155364615552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270.52234217020759</v>
      </c>
      <c r="AV98" s="25">
        <v>67.122666689504527</v>
      </c>
      <c r="AW98" s="25">
        <v>67.122666689504527</v>
      </c>
      <c r="AX98" s="25">
        <v>0</v>
      </c>
      <c r="AY98" s="25">
        <v>0</v>
      </c>
      <c r="AZ98" s="25">
        <v>153.69461876692444</v>
      </c>
      <c r="BA98" s="25">
        <v>77.861174682099417</v>
      </c>
      <c r="BB98" s="25">
        <v>31.597268368677089</v>
      </c>
      <c r="BC98" s="25">
        <v>44.236175716147926</v>
      </c>
      <c r="BD98" s="25">
        <v>0</v>
      </c>
      <c r="BE98" s="25">
        <v>49.705056713778589</v>
      </c>
      <c r="BF98" s="25">
        <v>4.1697440078516301</v>
      </c>
      <c r="BG98" s="25">
        <v>1.4901660226239124</v>
      </c>
      <c r="BH98" s="25">
        <v>44.045146683303045</v>
      </c>
      <c r="BI98" s="25">
        <v>0</v>
      </c>
      <c r="BJ98" s="25">
        <v>270.52234217020759</v>
      </c>
      <c r="BK98" s="25">
        <v>463.06055912947278</v>
      </c>
      <c r="BL98" s="25">
        <v>1.0401839187049444</v>
      </c>
      <c r="BM98" s="25">
        <v>0.82223155364615552</v>
      </c>
    </row>
    <row r="99" spans="1:65" x14ac:dyDescent="0.35">
      <c r="A99" s="25" t="s">
        <v>10550</v>
      </c>
      <c r="B99" s="25" t="s">
        <v>10520</v>
      </c>
      <c r="C99" s="25" t="s">
        <v>10525</v>
      </c>
      <c r="D99" s="25" t="s">
        <v>10537</v>
      </c>
      <c r="E99" s="25" t="s">
        <v>10651</v>
      </c>
      <c r="F99" s="25">
        <v>398287</v>
      </c>
      <c r="G99" s="25">
        <v>0.89712357554790034</v>
      </c>
      <c r="H99" s="25">
        <v>160</v>
      </c>
      <c r="I99" s="25">
        <v>393.69123472199715</v>
      </c>
      <c r="J99" s="42">
        <v>0.80140678802559806</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270.05806261438471</v>
      </c>
      <c r="AV99" s="25">
        <v>67.122666689504527</v>
      </c>
      <c r="AW99" s="25">
        <v>67.122666689504527</v>
      </c>
      <c r="AX99" s="25">
        <v>0</v>
      </c>
      <c r="AY99" s="25">
        <v>0</v>
      </c>
      <c r="AZ99" s="25">
        <v>153.69461876692444</v>
      </c>
      <c r="BA99" s="25">
        <v>77.861174682099417</v>
      </c>
      <c r="BB99" s="25">
        <v>31.597268368677089</v>
      </c>
      <c r="BC99" s="25">
        <v>44.236175716147926</v>
      </c>
      <c r="BD99" s="25">
        <v>0</v>
      </c>
      <c r="BE99" s="25">
        <v>49.240777157955733</v>
      </c>
      <c r="BF99" s="25">
        <v>3.6611279752484887</v>
      </c>
      <c r="BG99" s="25">
        <v>1.4901660226239124</v>
      </c>
      <c r="BH99" s="25">
        <v>44.089483160083333</v>
      </c>
      <c r="BI99" s="25">
        <v>0</v>
      </c>
      <c r="BJ99" s="25">
        <v>270.05806261438471</v>
      </c>
      <c r="BK99" s="25">
        <v>458.35189684487153</v>
      </c>
      <c r="BL99" s="25">
        <v>1.0248883601286012</v>
      </c>
      <c r="BM99" s="25">
        <v>0.80140678802559806</v>
      </c>
    </row>
    <row r="100" spans="1:65" x14ac:dyDescent="0.35">
      <c r="A100" s="25" t="s">
        <v>10550</v>
      </c>
      <c r="B100" s="25" t="s">
        <v>10520</v>
      </c>
      <c r="C100" s="25" t="s">
        <v>10525</v>
      </c>
      <c r="D100" s="25" t="s">
        <v>10539</v>
      </c>
      <c r="E100" s="25" t="s">
        <v>10652</v>
      </c>
      <c r="F100" s="25">
        <v>398287</v>
      </c>
      <c r="G100" s="25">
        <v>0.89712357554790034</v>
      </c>
      <c r="H100" s="25">
        <v>160</v>
      </c>
      <c r="I100" s="25">
        <v>441.01277354058851</v>
      </c>
      <c r="J100" s="42">
        <v>0.53673207028240499</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238.57847250401406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41.439398125345967</v>
      </c>
      <c r="BF100" s="25">
        <v>6.4446359056222411</v>
      </c>
      <c r="BG100" s="25">
        <v>1.4901660226239124</v>
      </c>
      <c r="BH100" s="25">
        <v>33.504596197099815</v>
      </c>
      <c r="BI100" s="25">
        <v>0</v>
      </c>
      <c r="BJ100" s="25">
        <v>238.57847250401406</v>
      </c>
      <c r="BK100" s="25">
        <v>342.85544384891978</v>
      </c>
      <c r="BL100" s="25">
        <v>0.87297039155757128</v>
      </c>
      <c r="BM100" s="25">
        <v>0.53673207028240499</v>
      </c>
    </row>
    <row r="101" spans="1:65" x14ac:dyDescent="0.35">
      <c r="A101" s="25" t="s">
        <v>10550</v>
      </c>
      <c r="B101" s="25" t="s">
        <v>10520</v>
      </c>
      <c r="C101" s="25" t="s">
        <v>10525</v>
      </c>
      <c r="D101" s="25" t="s">
        <v>10541</v>
      </c>
      <c r="E101" s="25" t="s">
        <v>10653</v>
      </c>
      <c r="F101" s="25">
        <v>398287</v>
      </c>
      <c r="G101" s="25">
        <v>0.89712357554790034</v>
      </c>
      <c r="H101" s="25">
        <v>160</v>
      </c>
      <c r="I101" s="25">
        <v>484.66390215641121</v>
      </c>
      <c r="J101" s="42">
        <v>0.43763917910295574</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257.63181443697835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51.6797033135337</v>
      </c>
      <c r="BF101" s="25">
        <v>8.34120354436706</v>
      </c>
      <c r="BG101" s="25">
        <v>1.4901660226239124</v>
      </c>
      <c r="BH101" s="25">
        <v>41.848333746542728</v>
      </c>
      <c r="BI101" s="25">
        <v>0</v>
      </c>
      <c r="BJ101" s="25">
        <v>257.63181443697835</v>
      </c>
      <c r="BK101" s="25">
        <v>381.19628795182939</v>
      </c>
      <c r="BL101" s="25">
        <v>0.63488564022735672</v>
      </c>
      <c r="BM101" s="25">
        <v>0.43763917910295574</v>
      </c>
    </row>
    <row r="102" spans="1:65" x14ac:dyDescent="0.35">
      <c r="A102" s="25" t="s">
        <v>10550</v>
      </c>
      <c r="B102" s="25" t="s">
        <v>10520</v>
      </c>
      <c r="C102" s="25" t="s">
        <v>10525</v>
      </c>
      <c r="D102" s="25" t="s">
        <v>10543</v>
      </c>
      <c r="E102" s="25" t="s">
        <v>10654</v>
      </c>
      <c r="F102" s="25">
        <v>398287</v>
      </c>
      <c r="G102" s="25">
        <v>0.89712357554790034</v>
      </c>
      <c r="H102" s="25">
        <v>160</v>
      </c>
      <c r="I102" s="25">
        <v>563.76403442988874</v>
      </c>
      <c r="J102" s="42">
        <v>0.6826337576946675</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399.56901745747552</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113.84590076140378</v>
      </c>
      <c r="BF102" s="25">
        <v>15.922304609190141</v>
      </c>
      <c r="BG102" s="25">
        <v>1.602277209707845</v>
      </c>
      <c r="BH102" s="25">
        <v>96.321318942505798</v>
      </c>
      <c r="BI102" s="25">
        <v>0</v>
      </c>
      <c r="BJ102" s="25">
        <v>509.46839570586963</v>
      </c>
      <c r="BK102" s="25">
        <v>861.77363453924158</v>
      </c>
      <c r="BL102" s="25">
        <v>0.59951209160413677</v>
      </c>
      <c r="BM102" s="25">
        <v>0.6826337576946675</v>
      </c>
    </row>
    <row r="103" spans="1:65" x14ac:dyDescent="0.35">
      <c r="A103" s="25" t="s">
        <v>10550</v>
      </c>
      <c r="B103" s="25" t="s">
        <v>10520</v>
      </c>
      <c r="C103" s="25" t="s">
        <v>10525</v>
      </c>
      <c r="D103" s="25" t="s">
        <v>10545</v>
      </c>
      <c r="E103" s="25" t="s">
        <v>10655</v>
      </c>
      <c r="F103" s="25">
        <v>398287</v>
      </c>
      <c r="G103" s="25">
        <v>0.89712357554790034</v>
      </c>
      <c r="H103" s="25">
        <v>160</v>
      </c>
      <c r="I103" s="25">
        <v>1417.8542433028585</v>
      </c>
      <c r="J103" s="42">
        <v>-2.3099541134797917E-2</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817.73530672727372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532.01219003120195</v>
      </c>
      <c r="BF103" s="25">
        <v>57.583929718902461</v>
      </c>
      <c r="BG103" s="25">
        <v>1.602277209707845</v>
      </c>
      <c r="BH103" s="25">
        <v>472.82598310259169</v>
      </c>
      <c r="BI103" s="25">
        <v>0</v>
      </c>
      <c r="BJ103" s="25">
        <v>945.96246088653652</v>
      </c>
      <c r="BK103" s="25">
        <v>1334.6226277568419</v>
      </c>
      <c r="BL103" s="25">
        <v>-2.1373224584598147E-2</v>
      </c>
      <c r="BM103" s="25">
        <v>-2.3099541134797917E-2</v>
      </c>
    </row>
    <row r="104" spans="1:65" x14ac:dyDescent="0.35">
      <c r="A104" s="25" t="s">
        <v>10550</v>
      </c>
      <c r="B104" s="25" t="s">
        <v>10520</v>
      </c>
      <c r="C104" s="25" t="s">
        <v>10630</v>
      </c>
      <c r="D104" s="25" t="s">
        <v>9782</v>
      </c>
      <c r="E104" s="25" t="s">
        <v>10656</v>
      </c>
      <c r="F104" s="25">
        <v>398287</v>
      </c>
      <c r="G104" s="25">
        <v>0.89712357554790034</v>
      </c>
      <c r="H104" s="25">
        <v>160</v>
      </c>
      <c r="I104" s="40">
        <v>389.44685199321879</v>
      </c>
      <c r="J104" s="67">
        <v>0.82223155364615552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270.52234217020759</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49.705056713778589</v>
      </c>
      <c r="BF104" s="25">
        <v>4.1697440078516301</v>
      </c>
      <c r="BG104" s="25">
        <v>1.4901660226239124</v>
      </c>
      <c r="BH104" s="25">
        <v>44.045146683303045</v>
      </c>
      <c r="BI104" s="25">
        <v>0</v>
      </c>
      <c r="BJ104" s="25">
        <v>270.52234217020759</v>
      </c>
      <c r="BK104" s="25">
        <v>463.06055912947278</v>
      </c>
      <c r="BL104" s="25">
        <v>1.0401839187049444</v>
      </c>
      <c r="BM104" s="25">
        <v>0.82223155364615552</v>
      </c>
    </row>
    <row r="105" spans="1:65" x14ac:dyDescent="0.35">
      <c r="A105" s="25" t="s">
        <v>10550</v>
      </c>
      <c r="B105" s="25" t="s">
        <v>10632</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0.81184138478873935</v>
      </c>
      <c r="K105" s="25">
        <f>K88</f>
        <v>35</v>
      </c>
      <c r="L105" s="25">
        <f t="shared" ref="L105:W105" si="7">L88+L96+L104</f>
        <v>551.87730734566071</v>
      </c>
      <c r="M105" s="25">
        <f t="shared" si="7"/>
        <v>76.25962457754045</v>
      </c>
      <c r="N105" s="25">
        <f t="shared" si="7"/>
        <v>234.07097893311612</v>
      </c>
      <c r="O105" s="25">
        <f t="shared" si="7"/>
        <v>43.629543082748711</v>
      </c>
      <c r="P105" s="25">
        <f t="shared" si="7"/>
        <v>90.630234921836916</v>
      </c>
      <c r="Q105" s="25">
        <f t="shared" si="7"/>
        <v>99.811200928530525</v>
      </c>
      <c r="R105" s="25">
        <f t="shared" si="7"/>
        <v>18.66716056991601</v>
      </c>
      <c r="S105" s="25">
        <f t="shared" si="7"/>
        <v>39.116596091173506</v>
      </c>
      <c r="T105" s="25">
        <f t="shared" si="7"/>
        <v>42.027444267441012</v>
      </c>
      <c r="U105" s="25">
        <f t="shared" si="7"/>
        <v>0</v>
      </c>
      <c r="V105" s="25">
        <f t="shared" si="7"/>
        <v>0</v>
      </c>
      <c r="W105" s="25">
        <f t="shared" si="7"/>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312.95108113363011</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50.791353222014436</v>
      </c>
      <c r="BF105" s="25">
        <f>(BF88*N88+BF96*N96+BF104*N104)/(N88+N96+N104)</f>
        <v>5.4818252926757571</v>
      </c>
      <c r="BG105" s="25">
        <f>(BG88*N88+BG96*N96+BG104*N104)/(N88+N96+N104)</f>
        <v>1.4901660226239124</v>
      </c>
      <c r="BH105" s="25">
        <f>(BH88*N88+BH96*N96+BH104*N104)/(N88+N96+N104)</f>
        <v>43.819361906714768</v>
      </c>
      <c r="BI105" s="25">
        <f>(BI88*N88+BI96*N96+BI104*N104)/(N88+N96+N104)</f>
        <v>0</v>
      </c>
      <c r="BJ105" s="25">
        <f>(BJ88*N88+BJ96*N96+BJ104*N104)/(N88+N96+N104)</f>
        <v>312.95108113363011</v>
      </c>
      <c r="BK105" s="25">
        <f>(BK88*N88+BK96*N96+BK104*N104)/(N88+N96+N104)</f>
        <v>507.86563324125444</v>
      </c>
      <c r="BL105" s="25">
        <f>(BL88*N88+BL96*N96+BL104*N104)/(N88+N96+N104)</f>
        <v>1.193895882346842</v>
      </c>
      <c r="BM105" s="25">
        <f>(BM88*N88+BM96*N96+BM104*N104)/(N88+N96+N104)</f>
        <v>0.81184138478873935</v>
      </c>
    </row>
    <row r="106" spans="1:65" x14ac:dyDescent="0.35">
      <c r="A106" s="25" t="s">
        <v>10559</v>
      </c>
      <c r="B106" s="25" t="s">
        <v>10520</v>
      </c>
      <c r="C106" s="25" t="s">
        <v>10521</v>
      </c>
      <c r="D106" s="25" t="s">
        <v>10533</v>
      </c>
      <c r="E106" s="25" t="s">
        <v>10657</v>
      </c>
      <c r="F106" s="25">
        <v>96866</v>
      </c>
      <c r="G106" s="25">
        <v>0.8970991984690615</v>
      </c>
      <c r="H106" s="25">
        <v>160</v>
      </c>
      <c r="I106" s="25">
        <v>591.28773381101189</v>
      </c>
      <c r="J106" s="42">
        <v>0.72520934350172739</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381.20512755103243</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46.888609164709464</v>
      </c>
      <c r="BF106" s="25">
        <v>8.3658282704551183</v>
      </c>
      <c r="BG106" s="25">
        <v>1.4901660226239126</v>
      </c>
      <c r="BH106" s="25">
        <v>37.032614871630436</v>
      </c>
      <c r="BI106" s="25">
        <v>0</v>
      </c>
      <c r="BJ106" s="25">
        <v>421.80512306872004</v>
      </c>
      <c r="BK106" s="25">
        <v>563.86588733640747</v>
      </c>
      <c r="BL106" s="25">
        <v>1.4290793028806015</v>
      </c>
      <c r="BM106" s="25">
        <v>0.72520934350172739</v>
      </c>
    </row>
    <row r="107" spans="1:65" x14ac:dyDescent="0.35">
      <c r="A107" s="25" t="s">
        <v>10559</v>
      </c>
      <c r="B107" s="25" t="s">
        <v>10520</v>
      </c>
      <c r="C107" s="25" t="s">
        <v>10521</v>
      </c>
      <c r="D107" s="25" t="s">
        <v>10535</v>
      </c>
      <c r="E107" s="25" t="s">
        <v>10658</v>
      </c>
      <c r="F107" s="25">
        <v>96866</v>
      </c>
      <c r="G107" s="25">
        <v>0.8970991984690615</v>
      </c>
      <c r="H107" s="25">
        <v>160</v>
      </c>
      <c r="I107" s="25">
        <v>801.99566705259952</v>
      </c>
      <c r="J107" s="42">
        <v>0.19588512875297048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360.80469155252251</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26.488173166199573</v>
      </c>
      <c r="BF107" s="25">
        <v>7.1924611676745007</v>
      </c>
      <c r="BG107" s="25">
        <v>1.4901660226239126</v>
      </c>
      <c r="BH107" s="25">
        <v>17.805545975901161</v>
      </c>
      <c r="BI107" s="25">
        <v>0</v>
      </c>
      <c r="BJ107" s="25">
        <v>360.80469155252251</v>
      </c>
      <c r="BK107" s="25">
        <v>292.15752257862232</v>
      </c>
      <c r="BL107" s="25">
        <v>0.52356132389464582</v>
      </c>
      <c r="BM107" s="25">
        <v>0.19588512875297048</v>
      </c>
    </row>
    <row r="108" spans="1:65" x14ac:dyDescent="0.35">
      <c r="A108" s="25" t="s">
        <v>10559</v>
      </c>
      <c r="B108" s="25" t="s">
        <v>10520</v>
      </c>
      <c r="C108" s="25" t="s">
        <v>10521</v>
      </c>
      <c r="D108" s="25" t="s">
        <v>10537</v>
      </c>
      <c r="E108" s="25" t="s">
        <v>10659</v>
      </c>
      <c r="F108" s="25">
        <v>96866</v>
      </c>
      <c r="G108" s="25">
        <v>0.8970991984690615</v>
      </c>
      <c r="H108" s="25">
        <v>160</v>
      </c>
      <c r="I108" s="25">
        <v>612.97461536975368</v>
      </c>
      <c r="J108" s="42">
        <v>0.59552157006319839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379.72422072363457</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45.407702337311619</v>
      </c>
      <c r="BF108" s="25">
        <v>6.8309064761720197</v>
      </c>
      <c r="BG108" s="25">
        <v>1.4901660226239126</v>
      </c>
      <c r="BH108" s="25">
        <v>37.086629838515691</v>
      </c>
      <c r="BI108" s="25">
        <v>0</v>
      </c>
      <c r="BJ108" s="25">
        <v>379.72422072363457</v>
      </c>
      <c r="BK108" s="25">
        <v>500.09810343258022</v>
      </c>
      <c r="BL108" s="25">
        <v>1.2165614628189541</v>
      </c>
      <c r="BM108" s="25">
        <v>0.59552157006319839</v>
      </c>
    </row>
    <row r="109" spans="1:65" x14ac:dyDescent="0.35">
      <c r="A109" s="25" t="s">
        <v>10559</v>
      </c>
      <c r="B109" s="25" t="s">
        <v>10520</v>
      </c>
      <c r="C109" s="25" t="s">
        <v>10521</v>
      </c>
      <c r="D109" s="25" t="s">
        <v>10539</v>
      </c>
      <c r="E109" s="25" t="s">
        <v>10660</v>
      </c>
      <c r="F109" s="25">
        <v>96866</v>
      </c>
      <c r="G109" s="25">
        <v>0.8970991984690615</v>
      </c>
      <c r="H109" s="25">
        <v>160</v>
      </c>
      <c r="I109" s="25">
        <v>612.11855077741814</v>
      </c>
      <c r="J109" s="42">
        <v>0.58454397638844269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371.63876246998103</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39.652404023081168</v>
      </c>
      <c r="BF109" s="25">
        <v>6.8042090462130744</v>
      </c>
      <c r="BG109" s="25">
        <v>1.4901660226239126</v>
      </c>
      <c r="BH109" s="25">
        <v>31.358028954244183</v>
      </c>
      <c r="BI109" s="25">
        <v>0</v>
      </c>
      <c r="BJ109" s="25">
        <v>371.63876246998103</v>
      </c>
      <c r="BK109" s="25">
        <v>460.25911267147188</v>
      </c>
      <c r="BL109" s="25">
        <v>1.3378638326159344</v>
      </c>
      <c r="BM109" s="25">
        <v>0.58454397638844269</v>
      </c>
    </row>
    <row r="110" spans="1:65" x14ac:dyDescent="0.35">
      <c r="A110" s="25" t="s">
        <v>10559</v>
      </c>
      <c r="B110" s="25" t="s">
        <v>10520</v>
      </c>
      <c r="C110" s="25" t="s">
        <v>10521</v>
      </c>
      <c r="D110" s="25" t="s">
        <v>10541</v>
      </c>
      <c r="E110" s="25" t="s">
        <v>10661</v>
      </c>
      <c r="F110" s="25">
        <v>96866</v>
      </c>
      <c r="G110" s="25">
        <v>0.8970991984690615</v>
      </c>
      <c r="H110" s="25">
        <v>160</v>
      </c>
      <c r="I110" s="25">
        <v>674.79532453006311</v>
      </c>
      <c r="J110" s="42">
        <v>0.45155143716456542</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381.21012311354235</v>
      </c>
      <c r="AV110" s="25">
        <v>130.4976278</v>
      </c>
      <c r="AW110" s="25">
        <v>130.4976278</v>
      </c>
      <c r="AX110" s="25">
        <v>0</v>
      </c>
      <c r="AY110" s="25">
        <v>0</v>
      </c>
      <c r="AZ110" s="25">
        <v>203.16573437579942</v>
      </c>
      <c r="BA110" s="25">
        <v>77.861174682099431</v>
      </c>
      <c r="BB110" s="25">
        <v>52.21023320570832</v>
      </c>
      <c r="BC110" s="25">
        <v>73.094326487991651</v>
      </c>
      <c r="BD110" s="25">
        <v>0</v>
      </c>
      <c r="BE110" s="25">
        <v>47.54676093774291</v>
      </c>
      <c r="BF110" s="25">
        <v>9.5741588408312293</v>
      </c>
      <c r="BG110" s="25">
        <v>1.4901660226239126</v>
      </c>
      <c r="BH110" s="25">
        <v>36.482436074287769</v>
      </c>
      <c r="BI110" s="25">
        <v>0</v>
      </c>
      <c r="BJ110" s="25">
        <v>381.21012311354235</v>
      </c>
      <c r="BK110" s="25">
        <v>470.61465886281752</v>
      </c>
      <c r="BL110" s="25">
        <v>0.92080906361104531</v>
      </c>
      <c r="BM110" s="25">
        <v>0.45155143716456542</v>
      </c>
    </row>
    <row r="111" spans="1:65" x14ac:dyDescent="0.35">
      <c r="A111" s="25" t="s">
        <v>10559</v>
      </c>
      <c r="B111" s="25" t="s">
        <v>10520</v>
      </c>
      <c r="C111" s="25" t="s">
        <v>10521</v>
      </c>
      <c r="D111" s="25" t="s">
        <v>10543</v>
      </c>
      <c r="E111" s="25" t="s">
        <v>10662</v>
      </c>
      <c r="F111" s="25">
        <v>96866</v>
      </c>
      <c r="G111" s="25">
        <v>0.8970991984690615</v>
      </c>
      <c r="H111" s="25">
        <v>160</v>
      </c>
      <c r="I111" s="25">
        <v>655.02945331144599</v>
      </c>
      <c r="J111" s="42">
        <v>1.1939172863976542</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396.54262295569345</v>
      </c>
      <c r="AE111" s="25">
        <v>-11.033077498484754</v>
      </c>
      <c r="AF111" s="25">
        <v>0</v>
      </c>
      <c r="AG111" s="25">
        <v>0</v>
      </c>
      <c r="AH111" s="25">
        <v>-331.05696859374518</v>
      </c>
      <c r="AI111" s="25">
        <v>-123.00035822944253</v>
      </c>
      <c r="AJ111" s="25">
        <v>68.547781365979091</v>
      </c>
      <c r="AK111" s="25">
        <v>0</v>
      </c>
      <c r="AL111" s="25">
        <v>0</v>
      </c>
      <c r="AM111" s="25">
        <v>0</v>
      </c>
      <c r="AN111" s="25">
        <v>0.64136199022589879</v>
      </c>
      <c r="AO111" s="25">
        <v>655.02945331144599</v>
      </c>
      <c r="AP111" s="25">
        <v>342.09004609222995</v>
      </c>
      <c r="AQ111" s="25">
        <v>11.033077498484754</v>
      </c>
      <c r="AR111" s="25">
        <v>0</v>
      </c>
      <c r="AS111" s="25">
        <v>0</v>
      </c>
      <c r="AT111" s="25">
        <v>331.05696859374518</v>
      </c>
      <c r="AU111" s="25">
        <v>496.70039462735627</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123.9075262264214</v>
      </c>
      <c r="BF111" s="25">
        <v>24.549851976059937</v>
      </c>
      <c r="BG111" s="25">
        <v>1.602277209707845</v>
      </c>
      <c r="BH111" s="25">
        <v>97.755397040653605</v>
      </c>
      <c r="BI111" s="25">
        <v>0</v>
      </c>
      <c r="BJ111" s="25">
        <v>838.79044071958629</v>
      </c>
      <c r="BK111" s="25">
        <v>1235.3330636752798</v>
      </c>
      <c r="BL111" s="25">
        <v>1.2648773390452321</v>
      </c>
      <c r="BM111" s="25">
        <v>1.1939172863976542</v>
      </c>
    </row>
    <row r="112" spans="1:65" x14ac:dyDescent="0.35">
      <c r="A112" s="25" t="s">
        <v>10559</v>
      </c>
      <c r="B112" s="25" t="s">
        <v>10520</v>
      </c>
      <c r="C112" s="25" t="s">
        <v>10521</v>
      </c>
      <c r="D112" s="25" t="s">
        <v>10545</v>
      </c>
      <c r="E112" s="25" t="s">
        <v>10663</v>
      </c>
      <c r="F112" s="25">
        <v>96866</v>
      </c>
      <c r="G112" s="25">
        <v>0.8970991984690615</v>
      </c>
      <c r="H112" s="25">
        <v>160</v>
      </c>
      <c r="I112" s="25">
        <v>1604.829489988098</v>
      </c>
      <c r="J112" s="42">
        <v>0.12836492613356684</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348.57037902808406</v>
      </c>
      <c r="AE112" s="25">
        <v>-28.43446323945415</v>
      </c>
      <c r="AF112" s="25">
        <v>0</v>
      </c>
      <c r="AG112" s="25">
        <v>0</v>
      </c>
      <c r="AH112" s="25">
        <v>-252.67407032560467</v>
      </c>
      <c r="AI112" s="25">
        <v>-123.00035822944253</v>
      </c>
      <c r="AJ112" s="25">
        <v>55.538512766417185</v>
      </c>
      <c r="AK112" s="25">
        <v>0</v>
      </c>
      <c r="AL112" s="25">
        <v>0</v>
      </c>
      <c r="AM112" s="25">
        <v>0</v>
      </c>
      <c r="AN112" s="25">
        <v>0.22930604302548174</v>
      </c>
      <c r="AO112" s="25">
        <v>1604.829489988098</v>
      </c>
      <c r="AP112" s="25">
        <v>281.10853356505885</v>
      </c>
      <c r="AQ112" s="25">
        <v>28.43446323945415</v>
      </c>
      <c r="AR112" s="25">
        <v>0</v>
      </c>
      <c r="AS112" s="25">
        <v>0</v>
      </c>
      <c r="AT112" s="25">
        <v>252.67407032560467</v>
      </c>
      <c r="AU112" s="25">
        <v>931.43477536233104</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391.52870699254851</v>
      </c>
      <c r="BF112" s="25">
        <v>66.462371262097392</v>
      </c>
      <c r="BG112" s="25">
        <v>1.602277209707845</v>
      </c>
      <c r="BH112" s="25">
        <v>323.46405852074327</v>
      </c>
      <c r="BI112" s="25">
        <v>0</v>
      </c>
      <c r="BJ112" s="25">
        <v>1212.5433089273899</v>
      </c>
      <c r="BK112" s="25">
        <v>1561.113687955474</v>
      </c>
      <c r="BL112" s="25">
        <v>0.13551903262927831</v>
      </c>
      <c r="BM112" s="25">
        <v>0.12836492613356684</v>
      </c>
    </row>
    <row r="113" spans="1:65" x14ac:dyDescent="0.35">
      <c r="A113" s="25" t="s">
        <v>10559</v>
      </c>
      <c r="B113" s="25" t="s">
        <v>10520</v>
      </c>
      <c r="C113" s="25" t="s">
        <v>10612</v>
      </c>
      <c r="D113" s="25" t="s">
        <v>9782</v>
      </c>
      <c r="E113" s="25" t="s">
        <v>10664</v>
      </c>
      <c r="F113" s="25">
        <v>96866</v>
      </c>
      <c r="G113" s="25">
        <v>0.8970991984690615</v>
      </c>
      <c r="H113" s="25">
        <v>160</v>
      </c>
      <c r="I113" s="66">
        <v>591.28773381101189</v>
      </c>
      <c r="J113" s="43">
        <v>0.72520934350172739</v>
      </c>
      <c r="K113" s="25">
        <v>35</v>
      </c>
      <c r="L113" s="25">
        <v>64.822755878463653</v>
      </c>
      <c r="M113" s="25">
        <v>16.049849921796223</v>
      </c>
      <c r="N113" s="25">
        <v>34.388276541382687</v>
      </c>
      <c r="O113" s="25">
        <v>6.4097856117927545</v>
      </c>
      <c r="P113" s="25">
        <v>13.314839779403641</v>
      </c>
      <c r="Q113" s="25">
        <v>14.663651150186295</v>
      </c>
      <c r="R113" s="25">
        <v>2.7424650541752689</v>
      </c>
      <c r="S113" s="25">
        <v>5.7467710430057641</v>
      </c>
      <c r="T113" s="25">
        <v>6.1744150530052604</v>
      </c>
      <c r="U113" s="25">
        <v>0</v>
      </c>
      <c r="V113" s="25">
        <v>4175.9609947687304</v>
      </c>
      <c r="W113" s="25">
        <v>0</v>
      </c>
      <c r="X113" s="25">
        <v>0</v>
      </c>
      <c r="Y113" s="25">
        <v>733.34849807869932</v>
      </c>
      <c r="Z113" s="25">
        <v>0</v>
      </c>
      <c r="AA113" s="25">
        <v>432.58</v>
      </c>
      <c r="AB113" s="25">
        <v>0.71</v>
      </c>
      <c r="AC113" s="25">
        <v>300.05849807869942</v>
      </c>
      <c r="AD113" s="25">
        <v>142.06076426768743</v>
      </c>
      <c r="AE113" s="25">
        <v>-10.485505219974332</v>
      </c>
      <c r="AF113" s="25">
        <v>0</v>
      </c>
      <c r="AG113" s="25">
        <v>0</v>
      </c>
      <c r="AH113" s="25">
        <v>-30.11449029771325</v>
      </c>
      <c r="AI113" s="25">
        <v>-101.46076874999997</v>
      </c>
      <c r="AJ113" s="25">
        <v>0</v>
      </c>
      <c r="AK113" s="25">
        <v>0</v>
      </c>
      <c r="AL113" s="25">
        <v>0</v>
      </c>
      <c r="AM113" s="25">
        <v>0</v>
      </c>
      <c r="AN113" s="25">
        <v>0.47344356242970898</v>
      </c>
      <c r="AO113" s="25">
        <v>591.28773381101189</v>
      </c>
      <c r="AP113" s="25">
        <v>40.599995517687582</v>
      </c>
      <c r="AQ113" s="25">
        <v>10.485505219974332</v>
      </c>
      <c r="AR113" s="25">
        <v>0</v>
      </c>
      <c r="AS113" s="25">
        <v>0</v>
      </c>
      <c r="AT113" s="25">
        <v>30.11449029771325</v>
      </c>
      <c r="AU113" s="25">
        <v>381.20512755103243</v>
      </c>
      <c r="AV113" s="25">
        <v>122.99684421249999</v>
      </c>
      <c r="AW113" s="25">
        <v>122.99684421249999</v>
      </c>
      <c r="AX113" s="25">
        <v>0</v>
      </c>
      <c r="AY113" s="25">
        <v>0</v>
      </c>
      <c r="AZ113" s="25">
        <v>211.31967417382299</v>
      </c>
      <c r="BA113" s="25">
        <v>77.861174682099431</v>
      </c>
      <c r="BB113" s="25">
        <v>55.607708121551475</v>
      </c>
      <c r="BC113" s="25">
        <v>77.850791370172075</v>
      </c>
      <c r="BD113" s="25">
        <v>0</v>
      </c>
      <c r="BE113" s="25">
        <v>46.888609164709464</v>
      </c>
      <c r="BF113" s="25">
        <v>8.3658282704551183</v>
      </c>
      <c r="BG113" s="25">
        <v>1.4901660226239126</v>
      </c>
      <c r="BH113" s="25">
        <v>37.032614871630436</v>
      </c>
      <c r="BI113" s="25">
        <v>0</v>
      </c>
      <c r="BJ113" s="25">
        <v>421.80512306872004</v>
      </c>
      <c r="BK113" s="25">
        <v>563.86588733640747</v>
      </c>
      <c r="BL113" s="25">
        <v>1.4290793028806015</v>
      </c>
      <c r="BM113" s="25">
        <v>0.72520934350172739</v>
      </c>
    </row>
    <row r="114" spans="1:65" x14ac:dyDescent="0.35">
      <c r="A114" s="25" t="s">
        <v>10559</v>
      </c>
      <c r="B114" s="25" t="s">
        <v>10520</v>
      </c>
      <c r="C114" s="25" t="s">
        <v>10523</v>
      </c>
      <c r="D114" s="25" t="s">
        <v>10533</v>
      </c>
      <c r="E114" s="25" t="s">
        <v>10665</v>
      </c>
      <c r="F114" s="25">
        <v>164168</v>
      </c>
      <c r="G114" s="25">
        <v>0.89713644492477818</v>
      </c>
      <c r="H114" s="25">
        <v>160</v>
      </c>
      <c r="I114" s="25">
        <v>613.98114468577501</v>
      </c>
      <c r="J114" s="42">
        <v>0.68543071233544806</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382.62258847332674</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46.150258716563847</v>
      </c>
      <c r="BF114" s="25">
        <v>8.3658282704551183</v>
      </c>
      <c r="BG114" s="25">
        <v>1.4901660226239126</v>
      </c>
      <c r="BH114" s="25">
        <v>36.294264423484819</v>
      </c>
      <c r="BI114" s="25">
        <v>0</v>
      </c>
      <c r="BJ114" s="25">
        <v>422.75267804827962</v>
      </c>
      <c r="BK114" s="25">
        <v>564.34353637323238</v>
      </c>
      <c r="BL114" s="25">
        <v>1.3641452219286572</v>
      </c>
      <c r="BM114" s="25">
        <v>0.68543071233544806</v>
      </c>
    </row>
    <row r="115" spans="1:65" x14ac:dyDescent="0.35">
      <c r="A115" s="25" t="s">
        <v>10559</v>
      </c>
      <c r="B115" s="25" t="s">
        <v>10520</v>
      </c>
      <c r="C115" s="25" t="s">
        <v>10523</v>
      </c>
      <c r="D115" s="25" t="s">
        <v>10535</v>
      </c>
      <c r="E115" s="25" t="s">
        <v>10666</v>
      </c>
      <c r="F115" s="25">
        <v>164168</v>
      </c>
      <c r="G115" s="25">
        <v>0.89713644492477818</v>
      </c>
      <c r="H115" s="25">
        <v>160</v>
      </c>
      <c r="I115" s="25">
        <v>750.90942202423457</v>
      </c>
      <c r="J115" s="42">
        <v>0.3090368998125449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370.89814184663396</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34.425812089871073</v>
      </c>
      <c r="BF115" s="25">
        <v>6.8313342973196685</v>
      </c>
      <c r="BG115" s="25">
        <v>1.4901660226239126</v>
      </c>
      <c r="BH115" s="25">
        <v>26.104311769927492</v>
      </c>
      <c r="BI115" s="25">
        <v>0</v>
      </c>
      <c r="BJ115" s="25">
        <v>370.89814184663396</v>
      </c>
      <c r="BK115" s="25">
        <v>375.56072283312722</v>
      </c>
      <c r="BL115" s="25">
        <v>0.75221138779552688</v>
      </c>
      <c r="BM115" s="25">
        <v>0.3090368998125449</v>
      </c>
    </row>
    <row r="116" spans="1:65" x14ac:dyDescent="0.35">
      <c r="A116" s="25" t="s">
        <v>10559</v>
      </c>
      <c r="B116" s="25" t="s">
        <v>10520</v>
      </c>
      <c r="C116" s="25" t="s">
        <v>10523</v>
      </c>
      <c r="D116" s="25" t="s">
        <v>10537</v>
      </c>
      <c r="E116" s="25" t="s">
        <v>10667</v>
      </c>
      <c r="F116" s="25">
        <v>164168</v>
      </c>
      <c r="G116" s="25">
        <v>0.89713644492477818</v>
      </c>
      <c r="H116" s="25">
        <v>160</v>
      </c>
      <c r="I116" s="25">
        <v>639.38371039290496</v>
      </c>
      <c r="J116" s="42">
        <v>0.55482690177376248</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382.06099347481302</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45.588663718050121</v>
      </c>
      <c r="BF116" s="25">
        <v>6.618010734126738</v>
      </c>
      <c r="BG116" s="25">
        <v>1.4901660226239126</v>
      </c>
      <c r="BH116" s="25">
        <v>37.480486961299469</v>
      </c>
      <c r="BI116" s="25">
        <v>0</v>
      </c>
      <c r="BJ116" s="25">
        <v>382.06099347481302</v>
      </c>
      <c r="BK116" s="25">
        <v>498.24928609263588</v>
      </c>
      <c r="BL116" s="25">
        <v>1.1499026898362539</v>
      </c>
      <c r="BM116" s="25">
        <v>0.55482690177376248</v>
      </c>
    </row>
    <row r="117" spans="1:65" x14ac:dyDescent="0.35">
      <c r="A117" s="25" t="s">
        <v>10559</v>
      </c>
      <c r="B117" s="25" t="s">
        <v>10520</v>
      </c>
      <c r="C117" s="25" t="s">
        <v>10523</v>
      </c>
      <c r="D117" s="25" t="s">
        <v>10539</v>
      </c>
      <c r="E117" s="25" t="s">
        <v>10668</v>
      </c>
      <c r="F117" s="25">
        <v>164168</v>
      </c>
      <c r="G117" s="25">
        <v>0.89713644492477818</v>
      </c>
      <c r="H117" s="25">
        <v>160</v>
      </c>
      <c r="I117" s="25">
        <v>634.71861894361496</v>
      </c>
      <c r="J117" s="42">
        <v>0.48233018024281782</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328.79256482216124</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39.652404023081168</v>
      </c>
      <c r="BF117" s="25">
        <v>6.8042090462130735</v>
      </c>
      <c r="BG117" s="25">
        <v>1.4901660226239126</v>
      </c>
      <c r="BH117" s="25">
        <v>31.358028954244183</v>
      </c>
      <c r="BI117" s="25">
        <v>0</v>
      </c>
      <c r="BJ117" s="25">
        <v>328.79256482216124</v>
      </c>
      <c r="BK117" s="25">
        <v>413.00288094055372</v>
      </c>
      <c r="BL117" s="25">
        <v>1.1261132388704411</v>
      </c>
      <c r="BM117" s="25">
        <v>0.48233018024281782</v>
      </c>
    </row>
    <row r="118" spans="1:65" x14ac:dyDescent="0.35">
      <c r="A118" s="25" t="s">
        <v>10559</v>
      </c>
      <c r="B118" s="25" t="s">
        <v>10520</v>
      </c>
      <c r="C118" s="25" t="s">
        <v>10523</v>
      </c>
      <c r="D118" s="25" t="s">
        <v>10541</v>
      </c>
      <c r="E118" s="25" t="s">
        <v>10669</v>
      </c>
      <c r="F118" s="25">
        <v>164168</v>
      </c>
      <c r="G118" s="25">
        <v>0.89713644492477818</v>
      </c>
      <c r="H118" s="25">
        <v>160</v>
      </c>
      <c r="I118" s="25">
        <v>688.57532453006297</v>
      </c>
      <c r="J118" s="42">
        <v>0.36790762291873069</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329.83743537841195</v>
      </c>
      <c r="AV118" s="25">
        <v>130.4976278</v>
      </c>
      <c r="AW118" s="25">
        <v>130.4976278</v>
      </c>
      <c r="AX118" s="25">
        <v>0</v>
      </c>
      <c r="AY118" s="25">
        <v>0</v>
      </c>
      <c r="AZ118" s="25">
        <v>151.79304664066899</v>
      </c>
      <c r="BA118" s="25">
        <v>77.861174682099431</v>
      </c>
      <c r="BB118" s="25">
        <v>30.804946649403984</v>
      </c>
      <c r="BC118" s="25">
        <v>43.126925309165571</v>
      </c>
      <c r="BD118" s="25">
        <v>0</v>
      </c>
      <c r="BE118" s="25">
        <v>47.546760937742917</v>
      </c>
      <c r="BF118" s="25">
        <v>9.5741588408312275</v>
      </c>
      <c r="BG118" s="25">
        <v>1.4901660226239126</v>
      </c>
      <c r="BH118" s="25">
        <v>36.482436074287776</v>
      </c>
      <c r="BI118" s="25">
        <v>0</v>
      </c>
      <c r="BJ118" s="25">
        <v>329.83743537841195</v>
      </c>
      <c r="BK118" s="25">
        <v>419.24197112768724</v>
      </c>
      <c r="BL118" s="25">
        <v>0.76556229129738895</v>
      </c>
      <c r="BM118" s="25">
        <v>0.36790762291873069</v>
      </c>
    </row>
    <row r="119" spans="1:65" x14ac:dyDescent="0.35">
      <c r="A119" s="25" t="s">
        <v>10559</v>
      </c>
      <c r="B119" s="25" t="s">
        <v>10520</v>
      </c>
      <c r="C119" s="25" t="s">
        <v>10523</v>
      </c>
      <c r="D119" s="25" t="s">
        <v>10543</v>
      </c>
      <c r="E119" s="25" t="s">
        <v>10670</v>
      </c>
      <c r="F119" s="25">
        <v>164168</v>
      </c>
      <c r="G119" s="25">
        <v>0.89713644492477818</v>
      </c>
      <c r="H119" s="25">
        <v>160</v>
      </c>
      <c r="I119" s="25">
        <v>686.1126128814268</v>
      </c>
      <c r="J119" s="42">
        <v>0.94557013869238526</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489.22259454254686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167.80241387674243</v>
      </c>
      <c r="BF119" s="25">
        <v>19.913240417638384</v>
      </c>
      <c r="BG119" s="25">
        <v>1.6022772097078453</v>
      </c>
      <c r="BH119" s="25">
        <v>146.28689624939619</v>
      </c>
      <c r="BI119" s="25">
        <v>0</v>
      </c>
      <c r="BJ119" s="25">
        <v>722.81021140231223</v>
      </c>
      <c r="BK119" s="25">
        <v>1103.5826362939724</v>
      </c>
      <c r="BL119" s="25">
        <v>1.0467116139224719</v>
      </c>
      <c r="BM119" s="25">
        <v>0.94557013869238526</v>
      </c>
    </row>
    <row r="120" spans="1:65" x14ac:dyDescent="0.35">
      <c r="A120" s="25" t="s">
        <v>10559</v>
      </c>
      <c r="B120" s="25" t="s">
        <v>10520</v>
      </c>
      <c r="C120" s="25" t="s">
        <v>10523</v>
      </c>
      <c r="D120" s="25" t="s">
        <v>10545</v>
      </c>
      <c r="E120" s="25" t="s">
        <v>10671</v>
      </c>
      <c r="F120" s="25">
        <v>164168</v>
      </c>
      <c r="G120" s="25">
        <v>0.89713644492477818</v>
      </c>
      <c r="H120" s="25">
        <v>160</v>
      </c>
      <c r="I120" s="25">
        <v>1629.0413535759199</v>
      </c>
      <c r="J120" s="42">
        <v>6.0255996150705968E-2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894.02795641759531</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468.87283728226174</v>
      </c>
      <c r="BF120" s="25">
        <v>63.612840773212021</v>
      </c>
      <c r="BG120" s="25">
        <v>1.6022772097078453</v>
      </c>
      <c r="BH120" s="25">
        <v>403.65771929934186</v>
      </c>
      <c r="BI120" s="25">
        <v>0</v>
      </c>
      <c r="BJ120" s="25">
        <v>1115.1308631063314</v>
      </c>
      <c r="BK120" s="25">
        <v>1460.6862250358004</v>
      </c>
      <c r="BL120" s="25">
        <v>6.4260420805756557E-2</v>
      </c>
      <c r="BM120" s="25">
        <v>6.0255996150705968E-2</v>
      </c>
    </row>
    <row r="121" spans="1:65" x14ac:dyDescent="0.35">
      <c r="A121" s="25" t="s">
        <v>10559</v>
      </c>
      <c r="B121" s="25" t="s">
        <v>10520</v>
      </c>
      <c r="C121" s="25" t="s">
        <v>10621</v>
      </c>
      <c r="D121" s="25" t="s">
        <v>9782</v>
      </c>
      <c r="E121" s="25" t="s">
        <v>10672</v>
      </c>
      <c r="F121" s="25">
        <v>164168</v>
      </c>
      <c r="G121" s="25">
        <v>0.89713644492477818</v>
      </c>
      <c r="H121" s="25">
        <v>160</v>
      </c>
      <c r="I121" s="66">
        <v>613.98114468577501</v>
      </c>
      <c r="J121" s="43">
        <v>0.68543071233544806</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382.62258847332674</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46.150258716563847</v>
      </c>
      <c r="BF121" s="25">
        <v>8.3658282704551183</v>
      </c>
      <c r="BG121" s="25">
        <v>1.4901660226239126</v>
      </c>
      <c r="BH121" s="25">
        <v>36.294264423484819</v>
      </c>
      <c r="BI121" s="25">
        <v>0</v>
      </c>
      <c r="BJ121" s="25">
        <v>422.75267804827962</v>
      </c>
      <c r="BK121" s="25">
        <v>564.34353637323238</v>
      </c>
      <c r="BL121" s="25">
        <v>1.3641452219286572</v>
      </c>
      <c r="BM121" s="25">
        <v>0.68543071233544806</v>
      </c>
    </row>
    <row r="122" spans="1:65" x14ac:dyDescent="0.35">
      <c r="A122" s="25" t="s">
        <v>10559</v>
      </c>
      <c r="B122" s="25" t="s">
        <v>10520</v>
      </c>
      <c r="C122" s="25" t="s">
        <v>10525</v>
      </c>
      <c r="D122" s="25" t="s">
        <v>10533</v>
      </c>
      <c r="E122" s="25" t="s">
        <v>10673</v>
      </c>
      <c r="F122" s="25">
        <v>398287</v>
      </c>
      <c r="G122" s="25">
        <v>0.89712357554790034</v>
      </c>
      <c r="H122" s="25">
        <v>160</v>
      </c>
      <c r="I122" s="25">
        <v>440.35765031040711</v>
      </c>
      <c r="J122" s="42">
        <v>0.79332462118082747</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310.39756653491321</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46.207704950113914</v>
      </c>
      <c r="BF122" s="25">
        <v>8.3658282704551183</v>
      </c>
      <c r="BG122" s="25">
        <v>1.4901660226239124</v>
      </c>
      <c r="BH122" s="25">
        <v>36.351710657034886</v>
      </c>
      <c r="BI122" s="25">
        <v>0</v>
      </c>
      <c r="BJ122" s="25">
        <v>350.56421642699019</v>
      </c>
      <c r="BK122" s="25">
        <v>492.19163506906705</v>
      </c>
      <c r="BL122" s="25">
        <v>1.1348129346535181</v>
      </c>
      <c r="BM122" s="25">
        <v>0.79332462118082747</v>
      </c>
    </row>
    <row r="123" spans="1:65" x14ac:dyDescent="0.35">
      <c r="A123" s="25" t="s">
        <v>10559</v>
      </c>
      <c r="B123" s="25" t="s">
        <v>10520</v>
      </c>
      <c r="C123" s="25" t="s">
        <v>10525</v>
      </c>
      <c r="D123" s="25" t="s">
        <v>10535</v>
      </c>
      <c r="E123" s="25" t="s">
        <v>10674</v>
      </c>
      <c r="F123" s="25">
        <v>398287</v>
      </c>
      <c r="G123" s="25">
        <v>0.89712357554790034</v>
      </c>
      <c r="H123" s="25">
        <v>160</v>
      </c>
      <c r="I123" s="25">
        <v>507.5078401511002</v>
      </c>
      <c r="J123" s="42">
        <v>0.4669140443242652</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305.33037832232321</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41.140516737523882</v>
      </c>
      <c r="BF123" s="25">
        <v>6.5258454362009672</v>
      </c>
      <c r="BG123" s="25">
        <v>1.4901660226239124</v>
      </c>
      <c r="BH123" s="25">
        <v>33.124505278699004</v>
      </c>
      <c r="BI123" s="25">
        <v>0</v>
      </c>
      <c r="BJ123" s="25">
        <v>305.33037832232321</v>
      </c>
      <c r="BK123" s="25">
        <v>379.80760712370699</v>
      </c>
      <c r="BL123" s="25">
        <v>0.76974609006258965</v>
      </c>
      <c r="BM123" s="25">
        <v>0.4669140443242652</v>
      </c>
    </row>
    <row r="124" spans="1:65" x14ac:dyDescent="0.35">
      <c r="A124" s="25" t="s">
        <v>10559</v>
      </c>
      <c r="B124" s="25" t="s">
        <v>10520</v>
      </c>
      <c r="C124" s="25" t="s">
        <v>10525</v>
      </c>
      <c r="D124" s="25" t="s">
        <v>10537</v>
      </c>
      <c r="E124" s="25" t="s">
        <v>10675</v>
      </c>
      <c r="F124" s="25">
        <v>398287</v>
      </c>
      <c r="G124" s="25">
        <v>0.89712357554790034</v>
      </c>
      <c r="H124" s="25">
        <v>160</v>
      </c>
      <c r="I124" s="25">
        <v>461.53793485199714</v>
      </c>
      <c r="J124" s="42">
        <v>0.62299033254675917</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309.93160636838729</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45.741744783587983</v>
      </c>
      <c r="BF124" s="25">
        <v>6.4379153629057306</v>
      </c>
      <c r="BG124" s="25">
        <v>1.4901660226239124</v>
      </c>
      <c r="BH124" s="25">
        <v>37.813663398058338</v>
      </c>
      <c r="BI124" s="25">
        <v>0</v>
      </c>
      <c r="BJ124" s="25">
        <v>309.93160636838729</v>
      </c>
      <c r="BK124" s="25">
        <v>430.37874046887413</v>
      </c>
      <c r="BL124" s="25">
        <v>0.93402071533837372</v>
      </c>
      <c r="BM124" s="25">
        <v>0.62299033254675917</v>
      </c>
    </row>
    <row r="125" spans="1:65" x14ac:dyDescent="0.35">
      <c r="A125" s="25" t="s">
        <v>10559</v>
      </c>
      <c r="B125" s="25" t="s">
        <v>10520</v>
      </c>
      <c r="C125" s="25" t="s">
        <v>10525</v>
      </c>
      <c r="D125" s="25" t="s">
        <v>10539</v>
      </c>
      <c r="E125" s="25" t="s">
        <v>10676</v>
      </c>
      <c r="F125" s="25">
        <v>398287</v>
      </c>
      <c r="G125" s="25">
        <v>0.89712357554790034</v>
      </c>
      <c r="H125" s="25">
        <v>160</v>
      </c>
      <c r="I125" s="25">
        <v>460.37023859058849</v>
      </c>
      <c r="J125" s="42">
        <v>0.56005035898776068</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279.06075598052871</v>
      </c>
      <c r="AV125" s="25">
        <v>119.70846175</v>
      </c>
      <c r="AW125" s="25">
        <v>119.70846175</v>
      </c>
      <c r="AX125" s="25">
        <v>0</v>
      </c>
      <c r="AY125" s="25">
        <v>0</v>
      </c>
      <c r="AZ125" s="25">
        <v>119.69989020744755</v>
      </c>
      <c r="BA125" s="25">
        <v>77.861174682099417</v>
      </c>
      <c r="BB125" s="25">
        <v>17.432798135561718</v>
      </c>
      <c r="BC125" s="25">
        <v>24.405917389786406</v>
      </c>
      <c r="BD125" s="25">
        <v>0</v>
      </c>
      <c r="BE125" s="25">
        <v>39.652404023081168</v>
      </c>
      <c r="BF125" s="25">
        <v>6.8042090462130744</v>
      </c>
      <c r="BG125" s="25">
        <v>1.4901660226239124</v>
      </c>
      <c r="BH125" s="25">
        <v>31.358028954244183</v>
      </c>
      <c r="BI125" s="25">
        <v>0</v>
      </c>
      <c r="BJ125" s="25">
        <v>279.06075598052871</v>
      </c>
      <c r="BK125" s="25">
        <v>363.98026227543443</v>
      </c>
      <c r="BL125" s="25">
        <v>0.95087870172557665</v>
      </c>
      <c r="BM125" s="25">
        <v>0.56005035898776068</v>
      </c>
    </row>
    <row r="126" spans="1:65" x14ac:dyDescent="0.35">
      <c r="A126" s="25" t="s">
        <v>10559</v>
      </c>
      <c r="B126" s="25" t="s">
        <v>10520</v>
      </c>
      <c r="C126" s="25" t="s">
        <v>10525</v>
      </c>
      <c r="D126" s="25" t="s">
        <v>10541</v>
      </c>
      <c r="E126" s="25" t="s">
        <v>10677</v>
      </c>
      <c r="F126" s="25">
        <v>398287</v>
      </c>
      <c r="G126" s="25">
        <v>0.89712357554790034</v>
      </c>
      <c r="H126" s="25">
        <v>160</v>
      </c>
      <c r="I126" s="25">
        <v>522.00235531391127</v>
      </c>
      <c r="J126" s="42">
        <v>0.41407580252143783</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299.01089950859989</v>
      </c>
      <c r="AV126" s="25">
        <v>130.4976278</v>
      </c>
      <c r="AW126" s="25">
        <v>130.4976278</v>
      </c>
      <c r="AX126" s="25">
        <v>0</v>
      </c>
      <c r="AY126" s="25">
        <v>0</v>
      </c>
      <c r="AZ126" s="25">
        <v>120.96651077085696</v>
      </c>
      <c r="BA126" s="25">
        <v>77.861174682099417</v>
      </c>
      <c r="BB126" s="25">
        <v>17.960556703648976</v>
      </c>
      <c r="BC126" s="25">
        <v>25.144779385108563</v>
      </c>
      <c r="BD126" s="25">
        <v>0</v>
      </c>
      <c r="BE126" s="25">
        <v>47.54676093774291</v>
      </c>
      <c r="BF126" s="25">
        <v>9.5741588408312275</v>
      </c>
      <c r="BG126" s="25">
        <v>1.4901660226239124</v>
      </c>
      <c r="BH126" s="25">
        <v>36.482436074287769</v>
      </c>
      <c r="BI126" s="25">
        <v>0</v>
      </c>
      <c r="BJ126" s="25">
        <v>299.01089950859989</v>
      </c>
      <c r="BK126" s="25">
        <v>385.23691986595088</v>
      </c>
      <c r="BL126" s="25">
        <v>0.64698014039068308</v>
      </c>
      <c r="BM126" s="25">
        <v>0.41407580252143783</v>
      </c>
    </row>
    <row r="127" spans="1:65" x14ac:dyDescent="0.35">
      <c r="A127" s="25" t="s">
        <v>10559</v>
      </c>
      <c r="B127" s="25" t="s">
        <v>10520</v>
      </c>
      <c r="C127" s="25" t="s">
        <v>10525</v>
      </c>
      <c r="D127" s="25" t="s">
        <v>10543</v>
      </c>
      <c r="E127" s="25" t="s">
        <v>10678</v>
      </c>
      <c r="F127" s="25">
        <v>398287</v>
      </c>
      <c r="G127" s="25">
        <v>0.89712357554790034</v>
      </c>
      <c r="H127" s="25">
        <v>160</v>
      </c>
      <c r="I127" s="25">
        <v>612.59961110319887</v>
      </c>
      <c r="J127" s="42">
        <v>0.61111484460198273</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437.15452297217843</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107.30431883455486</v>
      </c>
      <c r="BF127" s="25">
        <v>17.619972085580983</v>
      </c>
      <c r="BG127" s="25">
        <v>1.602277209707845</v>
      </c>
      <c r="BH127" s="25">
        <v>88.08206953926603</v>
      </c>
      <c r="BI127" s="25">
        <v>0</v>
      </c>
      <c r="BJ127" s="25">
        <v>547.82832724576531</v>
      </c>
      <c r="BK127" s="25">
        <v>851.55230619239467</v>
      </c>
      <c r="BL127" s="25">
        <v>0.58296213410485687</v>
      </c>
      <c r="BM127" s="25">
        <v>0.61111484460198273</v>
      </c>
    </row>
    <row r="128" spans="1:65" x14ac:dyDescent="0.35">
      <c r="A128" s="25" t="s">
        <v>10559</v>
      </c>
      <c r="B128" s="25" t="s">
        <v>10520</v>
      </c>
      <c r="C128" s="25" t="s">
        <v>10525</v>
      </c>
      <c r="D128" s="25" t="s">
        <v>10545</v>
      </c>
      <c r="E128" s="25" t="s">
        <v>10679</v>
      </c>
      <c r="F128" s="25">
        <v>398287</v>
      </c>
      <c r="G128" s="25">
        <v>0.89712357554790034</v>
      </c>
      <c r="H128" s="25">
        <v>160</v>
      </c>
      <c r="I128" s="25">
        <v>1466.6898199761688</v>
      </c>
      <c r="J128" s="42">
        <v>-2.8296744424023416E-2</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857.04569280653061</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527.19548866890705</v>
      </c>
      <c r="BF128" s="25">
        <v>59.281597195293294</v>
      </c>
      <c r="BG128" s="25">
        <v>1.602277209707845</v>
      </c>
      <c r="BH128" s="25">
        <v>466.31161426390588</v>
      </c>
      <c r="BI128" s="25">
        <v>0</v>
      </c>
      <c r="BJ128" s="25">
        <v>986.04727299098613</v>
      </c>
      <c r="BK128" s="25">
        <v>1326.1261799745491</v>
      </c>
      <c r="BL128" s="25">
        <v>-2.707932211835215E-2</v>
      </c>
      <c r="BM128" s="25">
        <v>-2.8296744424023416E-2</v>
      </c>
    </row>
    <row r="129" spans="1:65" x14ac:dyDescent="0.35">
      <c r="A129" s="25" t="s">
        <v>10559</v>
      </c>
      <c r="B129" s="25" t="s">
        <v>10520</v>
      </c>
      <c r="C129" s="25" t="s">
        <v>10630</v>
      </c>
      <c r="D129" s="25" t="s">
        <v>9782</v>
      </c>
      <c r="E129" s="25" t="s">
        <v>10680</v>
      </c>
      <c r="F129" s="25">
        <v>398287</v>
      </c>
      <c r="G129" s="25">
        <v>0.89712357554790034</v>
      </c>
      <c r="H129" s="25">
        <v>160</v>
      </c>
      <c r="I129" s="40">
        <v>440.35765031040711</v>
      </c>
      <c r="J129" s="67">
        <v>0.79332462118082747</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310.39756653491321</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46.207704950113914</v>
      </c>
      <c r="BF129" s="25">
        <v>8.3658282704551183</v>
      </c>
      <c r="BG129" s="25">
        <v>1.4901660226239124</v>
      </c>
      <c r="BH129" s="25">
        <v>36.351710657034886</v>
      </c>
      <c r="BI129" s="25">
        <v>0</v>
      </c>
      <c r="BJ129" s="25">
        <v>350.56421642699019</v>
      </c>
      <c r="BK129" s="25">
        <v>492.19163506906705</v>
      </c>
      <c r="BL129" s="25">
        <v>1.1348129346535181</v>
      </c>
      <c r="BM129" s="25">
        <v>0.79332462118082747</v>
      </c>
    </row>
    <row r="130" spans="1:65" x14ac:dyDescent="0.35">
      <c r="A130" s="25" t="s">
        <v>10559</v>
      </c>
      <c r="B130" s="25" t="s">
        <v>10632</v>
      </c>
      <c r="C130" s="25" t="s">
        <v>9782</v>
      </c>
      <c r="D130" s="25" t="s">
        <v>9782</v>
      </c>
      <c r="E130" s="25" t="s">
        <v>10202</v>
      </c>
      <c r="F130" s="25">
        <f>F113</f>
        <v>96866</v>
      </c>
      <c r="G130" s="25">
        <f>G113</f>
        <v>0.8970991984690615</v>
      </c>
      <c r="H130" s="25">
        <f>(H113*N113+H121*N121+H129*N129)/(N113+N121+N129)</f>
        <v>160</v>
      </c>
      <c r="I130" s="25">
        <f>(I113*N113+I121*N121+I129*N129)/(N113+N121+N129)</f>
        <v>505.76349213815604</v>
      </c>
      <c r="J130" s="42">
        <f>(J113*N113+J121*N121+J129*N129)/(N113+N121+N129)</f>
        <v>0.75645204054450477</v>
      </c>
      <c r="K130" s="25">
        <f>K113</f>
        <v>35</v>
      </c>
      <c r="L130" s="25">
        <f t="shared" ref="L130:W130" si="8">L113+L121+L129</f>
        <v>418.03206888970391</v>
      </c>
      <c r="M130" s="25">
        <f t="shared" si="8"/>
        <v>78.36461691461227</v>
      </c>
      <c r="N130" s="25">
        <f t="shared" si="8"/>
        <v>234.07097893311612</v>
      </c>
      <c r="O130" s="25">
        <f t="shared" si="8"/>
        <v>43.629543082748711</v>
      </c>
      <c r="P130" s="25">
        <f t="shared" si="8"/>
        <v>90.630234921836916</v>
      </c>
      <c r="Q130" s="25">
        <f t="shared" si="8"/>
        <v>99.811200928530525</v>
      </c>
      <c r="R130" s="25">
        <f t="shared" si="8"/>
        <v>18.66716056991601</v>
      </c>
      <c r="S130" s="25">
        <f t="shared" si="8"/>
        <v>39.116596091173506</v>
      </c>
      <c r="T130" s="25">
        <f t="shared" si="8"/>
        <v>42.027444267441012</v>
      </c>
      <c r="U130" s="25">
        <f t="shared" si="8"/>
        <v>0</v>
      </c>
      <c r="V130" s="25">
        <f t="shared" si="8"/>
        <v>28424.549769330315</v>
      </c>
      <c r="W130" s="25">
        <f t="shared" si="8"/>
        <v>0</v>
      </c>
      <c r="X130" s="25">
        <f>(X113*N113+X121*N121+X129*N129)/(N113+N121+N129)</f>
        <v>0</v>
      </c>
      <c r="Y130" s="25">
        <f>(Y113*N113+Y121*N121+Y129*N129)/(N113+N121+N129)</f>
        <v>647.44547177804941</v>
      </c>
      <c r="Z130" s="25">
        <f>(Z113*N113+Z121*N121+Z129*N129)/(N113+N121+N129)</f>
        <v>0</v>
      </c>
      <c r="AA130" s="25">
        <f>(AA113*N113+AA121*N121+AA129*N129)/(N113+N121+N129)</f>
        <v>339.87078211483163</v>
      </c>
      <c r="AB130" s="25">
        <f>(AB113*N113+AB121*N121+AB129*N129)/(N113+N121+N129)</f>
        <v>0.70999999999999985</v>
      </c>
      <c r="AC130" s="25">
        <f>(AC113*N113+AC121*N121+AC129*N129)/(N113+N121+N129)</f>
        <v>306.8646896632178</v>
      </c>
      <c r="AD130" s="25">
        <f>(AD113*N113+AD121*N121+AD129*N129)/(N113+N121+N129)</f>
        <v>141.68197963989337</v>
      </c>
      <c r="AE130" s="25">
        <f>(AE113*N113+AE121*N121+AE129*N129)/(N113+N121+N129)</f>
        <v>-16.541034108483725</v>
      </c>
      <c r="AF130" s="25">
        <f>(AF113*N113+AF121*N121+AF129*N129)/(N113+N121+N129)</f>
        <v>0</v>
      </c>
      <c r="AG130" s="25">
        <f>(AG113*N113+AG121*N121+AG129*N129)/(N113+N121+N129)</f>
        <v>0</v>
      </c>
      <c r="AH130" s="25">
        <f>(AH113*N113+AH121*N121+AH129*N129)/(N113+N121+N129)</f>
        <v>-23.680176781409752</v>
      </c>
      <c r="AI130" s="25">
        <f>(AI113*N113+AI121*N121+AI129*N129)/(N113+N121+N129)</f>
        <v>-101.46076874999999</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0.46175338503260421</v>
      </c>
      <c r="AO130" s="25">
        <f>(AO113*N113+AO121*N121+AO129*N129)/(N113+N121+N129)</f>
        <v>505.76349213815604</v>
      </c>
      <c r="AP130" s="25">
        <f>(AP113*N113+AP121*N121+AP129*N129)/(N113+N121+N129)</f>
        <v>40.221210889893477</v>
      </c>
      <c r="AQ130" s="25">
        <f>(AQ113*N113+AQ121*N121+AQ129*N129)/(N113+N121+N129)</f>
        <v>16.541034108483725</v>
      </c>
      <c r="AR130" s="25">
        <f>(AR113*N113+AR121*N121+AR129*N129)/(N113+N121+N129)</f>
        <v>0</v>
      </c>
      <c r="AS130" s="25">
        <f>(AS113*N113+AS121*N121+AS129*N129)/(N113+N121+N129)</f>
        <v>0</v>
      </c>
      <c r="AT130" s="25">
        <f>(AT113*N113+AT121*N121+AT129*N129)/(N113+N121+N129)</f>
        <v>23.680176781409752</v>
      </c>
      <c r="AU130" s="25">
        <f>(AU113*N113+AU121*N121+AU129*N129)/(N113+N121+N129)</f>
        <v>338.78415545189995</v>
      </c>
      <c r="AV130" s="25">
        <f>(AV113*N113+AV121*N121+AV129*N129)/(N113+N121+N129)</f>
        <v>122.99684421249999</v>
      </c>
      <c r="AW130" s="25">
        <f>(AW113*N113+AW121*N121+AW129*N129)/(N113+N121+N129)</f>
        <v>122.99684421249999</v>
      </c>
      <c r="AX130" s="25">
        <f>(AX113*N113+AX121*N121+AX129*N129)/(N113+N121+N129)</f>
        <v>0</v>
      </c>
      <c r="AY130" s="25">
        <f>(AY113*N113+AY121*N121+AY129*N129)/(N113+N121+N129)</f>
        <v>0</v>
      </c>
      <c r="AZ130" s="25">
        <f>(AZ113*N113+AZ121*N121+AZ129*N129)/(N113+N121+N129)</f>
        <v>169.49387607494862</v>
      </c>
      <c r="BA130" s="25">
        <f>(BA113*N113+BA121*N121+BA129*N129)/(N113+N121+N129)</f>
        <v>77.861174682099431</v>
      </c>
      <c r="BB130" s="25">
        <f>(BB113*N113+BB121*N121+BB129*N129)/(N113+N121+N129)</f>
        <v>38.180292247020489</v>
      </c>
      <c r="BC130" s="25">
        <f>(BC113*N113+BC121*N121+BC129*N129)/(N113+N121+N129)</f>
        <v>53.452409145828689</v>
      </c>
      <c r="BD130" s="25">
        <f>(BD113*N113+BD121*N121+BD129*N129)/(N113+N121+N129)</f>
        <v>0</v>
      </c>
      <c r="BE130" s="25">
        <f>(BE113*N113+BE121*N121+BE129*N129)/(N113+N121+N129)</f>
        <v>46.293435164451395</v>
      </c>
      <c r="BF130" s="25">
        <f>(BF113*N113+BF121*N121+BF129*N129)/(N113+N121+N129)</f>
        <v>8.3658282704551183</v>
      </c>
      <c r="BG130" s="25">
        <f>(BG113*N113+BG121*N121+BG129*N129)/(N113+N121+N129)</f>
        <v>1.4901660226239124</v>
      </c>
      <c r="BH130" s="25">
        <f>(BH113*N113+BH121*N121+BH129*N129)/(N113+N121+N129)</f>
        <v>36.437440871372367</v>
      </c>
      <c r="BI130" s="25">
        <f>(BI113*N113+BI121*N121+BI129*N129)/(N113+N121+N129)</f>
        <v>0</v>
      </c>
      <c r="BJ130" s="25">
        <f>(BJ113*N113+BJ121*N121+BJ129*N129)/(N113+N121+N129)</f>
        <v>379.00536634179349</v>
      </c>
      <c r="BK130" s="25">
        <f>(BK113*N113+BK121*N121+BK129*N129)/(N113+N121+N129)</f>
        <v>520.6873459816868</v>
      </c>
      <c r="BL130" s="25">
        <f>(BL113*N113+BL121*N121+BL129*N129)/(N113+N121+N129)</f>
        <v>1.2351483134870973</v>
      </c>
      <c r="BM130" s="25">
        <f>(BM113*N113+BM121*N121+BM129*N129)/(N113+N121+N129)</f>
        <v>0.75645204054450477</v>
      </c>
    </row>
    <row r="131" spans="1:65" x14ac:dyDescent="0.35">
      <c r="A131" s="25" t="s">
        <v>10532</v>
      </c>
      <c r="B131" s="25" t="s">
        <v>10526</v>
      </c>
      <c r="C131" s="25" t="s">
        <v>10527</v>
      </c>
      <c r="D131" s="25" t="s">
        <v>10533</v>
      </c>
      <c r="E131" s="25" t="s">
        <v>10681</v>
      </c>
      <c r="F131" s="25">
        <v>165293</v>
      </c>
      <c r="G131" s="25">
        <v>0.89713268816379099</v>
      </c>
      <c r="H131" s="25">
        <v>160</v>
      </c>
      <c r="I131" s="25">
        <v>575.17114468577495</v>
      </c>
      <c r="J131" s="42">
        <v>0.70217250671980924</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365.65041956773484</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48.083189663855642</v>
      </c>
      <c r="BF131" s="25">
        <v>10.298759217746902</v>
      </c>
      <c r="BG131" s="25">
        <v>1.4901660226239128</v>
      </c>
      <c r="BH131" s="25">
        <v>36.294264423484826</v>
      </c>
      <c r="BI131" s="25">
        <v>0</v>
      </c>
      <c r="BJ131" s="25">
        <v>405.78050914268772</v>
      </c>
      <c r="BK131" s="25">
        <v>547.37136746764054</v>
      </c>
      <c r="BL131" s="25">
        <v>1.3091304449095216</v>
      </c>
      <c r="BM131" s="25">
        <v>0.70217250671980924</v>
      </c>
    </row>
    <row r="132" spans="1:65" x14ac:dyDescent="0.35">
      <c r="A132" s="25" t="s">
        <v>10532</v>
      </c>
      <c r="B132" s="25" t="s">
        <v>10526</v>
      </c>
      <c r="C132" s="25" t="s">
        <v>10527</v>
      </c>
      <c r="D132" s="25" t="s">
        <v>10535</v>
      </c>
      <c r="E132" s="25" t="s">
        <v>10682</v>
      </c>
      <c r="F132" s="25">
        <v>165293</v>
      </c>
      <c r="G132" s="25">
        <v>0.89713268816379099</v>
      </c>
      <c r="H132" s="25">
        <v>160</v>
      </c>
      <c r="I132" s="25">
        <v>711.2991510577715</v>
      </c>
      <c r="J132" s="42">
        <v>0.30361982293782341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354.00367335775621</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36.43644345387704</v>
      </c>
      <c r="BF132" s="25">
        <v>8.7607302251197545</v>
      </c>
      <c r="BG132" s="25">
        <v>1.4901660226239128</v>
      </c>
      <c r="BH132" s="25">
        <v>26.185547206133371</v>
      </c>
      <c r="BI132" s="25">
        <v>0</v>
      </c>
      <c r="BJ132" s="25">
        <v>354.00367335775621</v>
      </c>
      <c r="BK132" s="25">
        <v>359.46652531071248</v>
      </c>
      <c r="BL132" s="25">
        <v>0.70004252871082584</v>
      </c>
      <c r="BM132" s="25">
        <v>0.30361982293782341</v>
      </c>
    </row>
    <row r="133" spans="1:65" x14ac:dyDescent="0.35">
      <c r="A133" s="25" t="s">
        <v>10532</v>
      </c>
      <c r="B133" s="25" t="s">
        <v>10526</v>
      </c>
      <c r="C133" s="25" t="s">
        <v>10527</v>
      </c>
      <c r="D133" s="25" t="s">
        <v>10537</v>
      </c>
      <c r="E133" s="25" t="s">
        <v>10683</v>
      </c>
      <c r="F133" s="25">
        <v>165293</v>
      </c>
      <c r="G133" s="25">
        <v>0.89713268816379099</v>
      </c>
      <c r="H133" s="25">
        <v>160</v>
      </c>
      <c r="I133" s="25">
        <v>600.53203027106349</v>
      </c>
      <c r="J133" s="42">
        <v>0.56253213596426144</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365.09059597439938</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47.523366070520169</v>
      </c>
      <c r="BF133" s="25">
        <v>8.5488576753264507</v>
      </c>
      <c r="BG133" s="25">
        <v>1.4901660226239128</v>
      </c>
      <c r="BH133" s="25">
        <v>37.484342372569806</v>
      </c>
      <c r="BI133" s="25">
        <v>0</v>
      </c>
      <c r="BJ133" s="25">
        <v>365.09059597439938</v>
      </c>
      <c r="BK133" s="25">
        <v>481.32056871406365</v>
      </c>
      <c r="BL133" s="25">
        <v>1.0950287596401396</v>
      </c>
      <c r="BM133" s="25">
        <v>0.56253213596426144</v>
      </c>
    </row>
    <row r="134" spans="1:65" x14ac:dyDescent="0.35">
      <c r="A134" s="25" t="s">
        <v>10532</v>
      </c>
      <c r="B134" s="25" t="s">
        <v>10526</v>
      </c>
      <c r="C134" s="25" t="s">
        <v>10527</v>
      </c>
      <c r="D134" s="25" t="s">
        <v>10539</v>
      </c>
      <c r="E134" s="25" t="s">
        <v>10684</v>
      </c>
      <c r="F134" s="25">
        <v>165293</v>
      </c>
      <c r="G134" s="25">
        <v>0.89713268816379099</v>
      </c>
      <c r="H134" s="25">
        <v>160</v>
      </c>
      <c r="I134" s="25">
        <v>595.9086189436149</v>
      </c>
      <c r="J134" s="42">
        <v>0.48620432220557402</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312.38196511355494</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41.561545686445918</v>
      </c>
      <c r="BF134" s="25">
        <v>8.7133507095778224</v>
      </c>
      <c r="BG134" s="25">
        <v>1.4901660226239128</v>
      </c>
      <c r="BH134" s="25">
        <v>31.358028954244183</v>
      </c>
      <c r="BI134" s="25">
        <v>0</v>
      </c>
      <c r="BJ134" s="25">
        <v>312.38196511355494</v>
      </c>
      <c r="BK134" s="25">
        <v>396.59228123194754</v>
      </c>
      <c r="BL134" s="25">
        <v>1.0657488454586035</v>
      </c>
      <c r="BM134" s="25">
        <v>0.48620432220557402</v>
      </c>
    </row>
    <row r="135" spans="1:65" x14ac:dyDescent="0.35">
      <c r="A135" s="25" t="s">
        <v>10532</v>
      </c>
      <c r="B135" s="25" t="s">
        <v>10526</v>
      </c>
      <c r="C135" s="25" t="s">
        <v>10527</v>
      </c>
      <c r="D135" s="25" t="s">
        <v>10541</v>
      </c>
      <c r="E135" s="25" t="s">
        <v>10685</v>
      </c>
      <c r="F135" s="25">
        <v>165293</v>
      </c>
      <c r="G135" s="25">
        <v>0.89713268816379099</v>
      </c>
      <c r="H135" s="25">
        <v>160</v>
      </c>
      <c r="I135" s="25">
        <v>649.76532453006303</v>
      </c>
      <c r="J135" s="42">
        <v>0.3641299275291181</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313.10432506212874</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49.538506266752435</v>
      </c>
      <c r="BF135" s="25">
        <v>11.565904169840747</v>
      </c>
      <c r="BG135" s="25">
        <v>1.4901660226239128</v>
      </c>
      <c r="BH135" s="25">
        <v>36.482436074287776</v>
      </c>
      <c r="BI135" s="25">
        <v>0</v>
      </c>
      <c r="BJ135" s="25">
        <v>313.10432506212874</v>
      </c>
      <c r="BK135" s="25">
        <v>402.50886081140402</v>
      </c>
      <c r="BL135" s="25">
        <v>0.71499531725147203</v>
      </c>
      <c r="BM135" s="25">
        <v>0.3641299275291181</v>
      </c>
    </row>
    <row r="136" spans="1:65" x14ac:dyDescent="0.35">
      <c r="A136" s="25" t="s">
        <v>10532</v>
      </c>
      <c r="B136" s="25" t="s">
        <v>10526</v>
      </c>
      <c r="C136" s="25" t="s">
        <v>10527</v>
      </c>
      <c r="D136" s="25" t="s">
        <v>10543</v>
      </c>
      <c r="E136" s="25" t="s">
        <v>10686</v>
      </c>
      <c r="F136" s="25">
        <v>165293</v>
      </c>
      <c r="G136" s="25">
        <v>0.89713268816379099</v>
      </c>
      <c r="H136" s="25">
        <v>160</v>
      </c>
      <c r="I136" s="25">
        <v>656.45127304207267</v>
      </c>
      <c r="J136" s="42">
        <v>0.94671502390254925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480.48036414281876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170.44843795274406</v>
      </c>
      <c r="BF136" s="25">
        <v>22.224060701497638</v>
      </c>
      <c r="BG136" s="25">
        <v>1.6022772097078448</v>
      </c>
      <c r="BH136" s="25">
        <v>146.62210004153857</v>
      </c>
      <c r="BI136" s="25">
        <v>0</v>
      </c>
      <c r="BJ136" s="25">
        <v>704.66355569095731</v>
      </c>
      <c r="BK136" s="25">
        <v>1075.8395635251788</v>
      </c>
      <c r="BL136" s="25">
        <v>1.0033986325038229</v>
      </c>
      <c r="BM136" s="25">
        <v>0.94671502390254925</v>
      </c>
    </row>
    <row r="137" spans="1:65" x14ac:dyDescent="0.35">
      <c r="A137" s="25" t="s">
        <v>10532</v>
      </c>
      <c r="B137" s="25" t="s">
        <v>10526</v>
      </c>
      <c r="C137" s="25" t="s">
        <v>10527</v>
      </c>
      <c r="D137" s="25" t="s">
        <v>10545</v>
      </c>
      <c r="E137" s="25" t="s">
        <v>10687</v>
      </c>
      <c r="F137" s="25">
        <v>165293</v>
      </c>
      <c r="G137" s="25">
        <v>0.89713268816379099</v>
      </c>
      <c r="H137" s="25">
        <v>160</v>
      </c>
      <c r="I137" s="25">
        <v>1598.1902962139031</v>
      </c>
      <c r="J137" s="42">
        <v>4.2294941807445793E-2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881.55817830457522</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468.41171441861093</v>
      </c>
      <c r="BF137" s="25">
        <v>65.881179583743517</v>
      </c>
      <c r="BG137" s="25">
        <v>1.6022772097078448</v>
      </c>
      <c r="BH137" s="25">
        <v>400.92825762515957</v>
      </c>
      <c r="BI137" s="25">
        <v>0</v>
      </c>
      <c r="BJ137" s="25">
        <v>1092.5256617894947</v>
      </c>
      <c r="BK137" s="25">
        <v>1428.6032382358908</v>
      </c>
      <c r="BL137" s="25">
        <v>4.4295554948712131E-2</v>
      </c>
      <c r="BM137" s="25">
        <v>4.2294941807445793E-2</v>
      </c>
    </row>
    <row r="138" spans="1:65" x14ac:dyDescent="0.35">
      <c r="A138" s="25" t="s">
        <v>10532</v>
      </c>
      <c r="B138" s="25" t="s">
        <v>10526</v>
      </c>
      <c r="C138" s="25" t="s">
        <v>10688</v>
      </c>
      <c r="D138" s="25" t="s">
        <v>9782</v>
      </c>
      <c r="E138" s="25" t="s">
        <v>10689</v>
      </c>
      <c r="F138" s="25">
        <v>165293</v>
      </c>
      <c r="G138" s="25">
        <v>0.89713268816379099</v>
      </c>
      <c r="H138" s="25">
        <v>160</v>
      </c>
      <c r="I138" s="66">
        <v>575.17114468577495</v>
      </c>
      <c r="J138" s="43">
        <v>0.70217250671980924</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365.65041956773484</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48.083189663855642</v>
      </c>
      <c r="BF138" s="25">
        <v>10.298759217746902</v>
      </c>
      <c r="BG138" s="25">
        <v>1.4901660226239128</v>
      </c>
      <c r="BH138" s="25">
        <v>36.294264423484826</v>
      </c>
      <c r="BI138" s="25">
        <v>0</v>
      </c>
      <c r="BJ138" s="25">
        <v>405.78050914268772</v>
      </c>
      <c r="BK138" s="25">
        <v>547.37136746764054</v>
      </c>
      <c r="BL138" s="25">
        <v>1.3091304449095216</v>
      </c>
      <c r="BM138" s="25">
        <v>0.70217250671980924</v>
      </c>
    </row>
    <row r="139" spans="1:65" x14ac:dyDescent="0.35">
      <c r="A139" s="25" t="s">
        <v>10532</v>
      </c>
      <c r="B139" s="25" t="s">
        <v>10526</v>
      </c>
      <c r="C139" s="25" t="s">
        <v>10528</v>
      </c>
      <c r="D139" s="25" t="s">
        <v>10533</v>
      </c>
      <c r="E139" s="25" t="s">
        <v>10690</v>
      </c>
      <c r="F139" s="25">
        <v>380159</v>
      </c>
      <c r="G139" s="25">
        <v>0.89711388605351761</v>
      </c>
      <c r="H139" s="25">
        <v>160</v>
      </c>
      <c r="I139" s="25">
        <v>449.28765031040706</v>
      </c>
      <c r="J139" s="42">
        <v>0.69735413324012796</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274.36360037603777</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46.861348082491119</v>
      </c>
      <c r="BF139" s="25">
        <v>9.0194714028323197</v>
      </c>
      <c r="BG139" s="25">
        <v>1.4901660226239122</v>
      </c>
      <c r="BH139" s="25">
        <v>36.351710657034886</v>
      </c>
      <c r="BI139" s="25">
        <v>0</v>
      </c>
      <c r="BJ139" s="25">
        <v>314.53025026811474</v>
      </c>
      <c r="BK139" s="25">
        <v>456.15766891019172</v>
      </c>
      <c r="BL139" s="25">
        <v>1.0177606580603293</v>
      </c>
      <c r="BM139" s="25">
        <v>0.69735413324012796</v>
      </c>
    </row>
    <row r="140" spans="1:65" x14ac:dyDescent="0.35">
      <c r="A140" s="25" t="s">
        <v>10532</v>
      </c>
      <c r="B140" s="25" t="s">
        <v>10526</v>
      </c>
      <c r="C140" s="25" t="s">
        <v>10528</v>
      </c>
      <c r="D140" s="25" t="s">
        <v>10535</v>
      </c>
      <c r="E140" s="25" t="s">
        <v>10691</v>
      </c>
      <c r="F140" s="25">
        <v>380159</v>
      </c>
      <c r="G140" s="25">
        <v>0.89711388605351761</v>
      </c>
      <c r="H140" s="25">
        <v>160</v>
      </c>
      <c r="I140" s="25">
        <v>518.75092058821747</v>
      </c>
      <c r="J140" s="42">
        <v>0.38243962685608807</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269.07182908922755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41.569576795680916</v>
      </c>
      <c r="BF140" s="25">
        <v>7.1897060883605217</v>
      </c>
      <c r="BG140" s="25">
        <v>1.4901660226239122</v>
      </c>
      <c r="BH140" s="25">
        <v>32.889704684696483</v>
      </c>
      <c r="BI140" s="25">
        <v>0</v>
      </c>
      <c r="BJ140" s="25">
        <v>269.07182908922755</v>
      </c>
      <c r="BK140" s="25">
        <v>341.23597745349412</v>
      </c>
      <c r="BL140" s="25">
        <v>0.64445049964932766</v>
      </c>
      <c r="BM140" s="25">
        <v>0.38243962685608807</v>
      </c>
    </row>
    <row r="141" spans="1:65" x14ac:dyDescent="0.35">
      <c r="A141" s="25" t="s">
        <v>10532</v>
      </c>
      <c r="B141" s="25" t="s">
        <v>10526</v>
      </c>
      <c r="C141" s="25" t="s">
        <v>10528</v>
      </c>
      <c r="D141" s="25" t="s">
        <v>10537</v>
      </c>
      <c r="E141" s="25" t="s">
        <v>10692</v>
      </c>
      <c r="F141" s="25">
        <v>380159</v>
      </c>
      <c r="G141" s="25">
        <v>0.89711388605351761</v>
      </c>
      <c r="H141" s="25">
        <v>160</v>
      </c>
      <c r="I141" s="25">
        <v>470.58840589054313</v>
      </c>
      <c r="J141" s="42">
        <v>0.5341697992412906</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273.8925201903736</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46.39026789682697</v>
      </c>
      <c r="BF141" s="25">
        <v>7.097582047210234</v>
      </c>
      <c r="BG141" s="25">
        <v>1.4901660226239122</v>
      </c>
      <c r="BH141" s="25">
        <v>37.802519826992821</v>
      </c>
      <c r="BI141" s="25">
        <v>0</v>
      </c>
      <c r="BJ141" s="25">
        <v>273.8925201903736</v>
      </c>
      <c r="BK141" s="25">
        <v>394.21918325231451</v>
      </c>
      <c r="BL141" s="25">
        <v>0.81656047035344936</v>
      </c>
      <c r="BM141" s="25">
        <v>0.5341697992412906</v>
      </c>
    </row>
    <row r="142" spans="1:65" x14ac:dyDescent="0.35">
      <c r="A142" s="25" t="s">
        <v>10532</v>
      </c>
      <c r="B142" s="25" t="s">
        <v>10526</v>
      </c>
      <c r="C142" s="25" t="s">
        <v>10528</v>
      </c>
      <c r="D142" s="25" t="s">
        <v>10539</v>
      </c>
      <c r="E142" s="25" t="s">
        <v>10693</v>
      </c>
      <c r="F142" s="25">
        <v>380159</v>
      </c>
      <c r="G142" s="25">
        <v>0.89711388605351761</v>
      </c>
      <c r="H142" s="25">
        <v>160</v>
      </c>
      <c r="I142" s="25">
        <v>469.30023859058844</v>
      </c>
      <c r="J142" s="42">
        <v>0.46691922840394062</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240.35554388309123</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40.337831928157556</v>
      </c>
      <c r="BF142" s="25">
        <v>7.4500715440784209</v>
      </c>
      <c r="BG142" s="25">
        <v>1.4901660226239122</v>
      </c>
      <c r="BH142" s="25">
        <v>31.397594361455219</v>
      </c>
      <c r="BI142" s="25">
        <v>0</v>
      </c>
      <c r="BJ142" s="25">
        <v>240.35554388309123</v>
      </c>
      <c r="BK142" s="25">
        <v>325.27505017799706</v>
      </c>
      <c r="BL142" s="25">
        <v>0.80813391650078359</v>
      </c>
      <c r="BM142" s="25">
        <v>0.46691922840394062</v>
      </c>
    </row>
    <row r="143" spans="1:65" x14ac:dyDescent="0.35">
      <c r="A143" s="25" t="s">
        <v>10532</v>
      </c>
      <c r="B143" s="25" t="s">
        <v>10526</v>
      </c>
      <c r="C143" s="25" t="s">
        <v>10528</v>
      </c>
      <c r="D143" s="25" t="s">
        <v>10541</v>
      </c>
      <c r="E143" s="25" t="s">
        <v>10694</v>
      </c>
      <c r="F143" s="25">
        <v>380159</v>
      </c>
      <c r="G143" s="25">
        <v>0.89711388605351761</v>
      </c>
      <c r="H143" s="25">
        <v>160</v>
      </c>
      <c r="I143" s="25">
        <v>531.3032161939924</v>
      </c>
      <c r="J143" s="42">
        <v>0.32953303277899437</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258.31517635163243</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49.12279212061182</v>
      </c>
      <c r="BF143" s="25">
        <v>10.247552155354915</v>
      </c>
      <c r="BG143" s="25">
        <v>1.4901660226239122</v>
      </c>
      <c r="BH143" s="25">
        <v>37.385073942632992</v>
      </c>
      <c r="BI143" s="25">
        <v>0</v>
      </c>
      <c r="BJ143" s="25">
        <v>258.31517635163243</v>
      </c>
      <c r="BK143" s="25">
        <v>344.35576626894283</v>
      </c>
      <c r="BL143" s="25">
        <v>0.52376811152035996</v>
      </c>
      <c r="BM143" s="25">
        <v>0.32953303277899437</v>
      </c>
    </row>
    <row r="144" spans="1:65" x14ac:dyDescent="0.35">
      <c r="A144" s="25" t="s">
        <v>10532</v>
      </c>
      <c r="B144" s="25" t="s">
        <v>10526</v>
      </c>
      <c r="C144" s="25" t="s">
        <v>10528</v>
      </c>
      <c r="D144" s="25" t="s">
        <v>10543</v>
      </c>
      <c r="E144" s="25" t="s">
        <v>10695</v>
      </c>
      <c r="F144" s="25">
        <v>380159</v>
      </c>
      <c r="G144" s="25">
        <v>0.89711388605351761</v>
      </c>
      <c r="H144" s="25">
        <v>160</v>
      </c>
      <c r="I144" s="25">
        <v>623.40441390582305</v>
      </c>
      <c r="J144" s="42">
        <v>0.53951443711004232</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399.3827278399682</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108.57199284452676</v>
      </c>
      <c r="BF144" s="25">
        <v>18.644487431038911</v>
      </c>
      <c r="BG144" s="25">
        <v>1.6022772097078446</v>
      </c>
      <c r="BH144" s="25">
        <v>88.32522820378</v>
      </c>
      <c r="BI144" s="25">
        <v>0</v>
      </c>
      <c r="BJ144" s="25">
        <v>511.67009536613909</v>
      </c>
      <c r="BK144" s="25">
        <v>812.88320653054484</v>
      </c>
      <c r="BL144" s="25">
        <v>0.52425684507706272</v>
      </c>
      <c r="BM144" s="25">
        <v>0.53951443711004232</v>
      </c>
    </row>
    <row r="145" spans="1:65" x14ac:dyDescent="0.35">
      <c r="A145" s="25" t="s">
        <v>10532</v>
      </c>
      <c r="B145" s="25" t="s">
        <v>10526</v>
      </c>
      <c r="C145" s="25" t="s">
        <v>10528</v>
      </c>
      <c r="D145" s="25" t="s">
        <v>10545</v>
      </c>
      <c r="E145" s="25" t="s">
        <v>10696</v>
      </c>
      <c r="F145" s="25">
        <v>380159</v>
      </c>
      <c r="G145" s="25">
        <v>0.89711388605351761</v>
      </c>
      <c r="H145" s="25">
        <v>160</v>
      </c>
      <c r="I145" s="25">
        <v>1476.6782099536238</v>
      </c>
      <c r="J145" s="42">
        <v>-5.2892894665707582E-2</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818.7911412383379</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527.98040624289649</v>
      </c>
      <c r="BF145" s="25">
        <v>60.312000059533133</v>
      </c>
      <c r="BG145" s="25">
        <v>1.6022772097078446</v>
      </c>
      <c r="BH145" s="25">
        <v>466.06612897365551</v>
      </c>
      <c r="BI145" s="25">
        <v>0</v>
      </c>
      <c r="BJ145" s="25">
        <v>950.50242493940107</v>
      </c>
      <c r="BK145" s="25">
        <v>1289.0488540291262</v>
      </c>
      <c r="BL145" s="25">
        <v>-5.0977742731628292E-2</v>
      </c>
      <c r="BM145" s="25">
        <v>-5.2892894665707582E-2</v>
      </c>
    </row>
    <row r="146" spans="1:65" x14ac:dyDescent="0.35">
      <c r="A146" s="25" t="s">
        <v>10532</v>
      </c>
      <c r="B146" s="25" t="s">
        <v>10526</v>
      </c>
      <c r="C146" s="25" t="s">
        <v>10697</v>
      </c>
      <c r="D146" s="25" t="s">
        <v>9782</v>
      </c>
      <c r="E146" s="25" t="s">
        <v>10698</v>
      </c>
      <c r="F146" s="25">
        <v>380159</v>
      </c>
      <c r="G146" s="25">
        <v>0.89711388605351761</v>
      </c>
      <c r="H146" s="25">
        <v>160</v>
      </c>
      <c r="I146" s="40">
        <v>449.28765031040706</v>
      </c>
      <c r="J146" s="67">
        <v>0.69735413324012796</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274.36360037603777</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46.861348082491119</v>
      </c>
      <c r="BF146" s="25">
        <v>9.0194714028323197</v>
      </c>
      <c r="BG146" s="25">
        <v>1.4901660226239122</v>
      </c>
      <c r="BH146" s="25">
        <v>36.351710657034886</v>
      </c>
      <c r="BI146" s="25">
        <v>0</v>
      </c>
      <c r="BJ146" s="25">
        <v>314.53025026811474</v>
      </c>
      <c r="BK146" s="25">
        <v>456.15766891019172</v>
      </c>
      <c r="BL146" s="25">
        <v>1.0177606580603293</v>
      </c>
      <c r="BM146" s="25">
        <v>0.69735413324012796</v>
      </c>
    </row>
    <row r="147" spans="1:65" x14ac:dyDescent="0.35">
      <c r="A147" s="25" t="s">
        <v>10532</v>
      </c>
      <c r="B147" s="25" t="s">
        <v>10526</v>
      </c>
      <c r="C147" s="25" t="s">
        <v>10529</v>
      </c>
      <c r="D147" s="25" t="s">
        <v>10533</v>
      </c>
      <c r="E147" s="25" t="s">
        <v>10699</v>
      </c>
      <c r="F147" s="25">
        <v>113869</v>
      </c>
      <c r="G147" s="25">
        <v>0.89714051366644942</v>
      </c>
      <c r="H147" s="25">
        <v>160</v>
      </c>
      <c r="I147" s="25">
        <v>596.9587135028645</v>
      </c>
      <c r="J147" s="42">
        <v>0.78409270076687765</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425.31224686507403</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49.615188453422043</v>
      </c>
      <c r="BF147" s="25">
        <v>11.473533871543431</v>
      </c>
      <c r="BG147" s="25">
        <v>1.490166022623912</v>
      </c>
      <c r="BH147" s="25">
        <v>36.651488559254702</v>
      </c>
      <c r="BI147" s="25">
        <v>0</v>
      </c>
      <c r="BJ147" s="25">
        <v>465.66968341964633</v>
      </c>
      <c r="BK147" s="25">
        <v>607.48788872421846</v>
      </c>
      <c r="BL147" s="25">
        <v>1.5375984086248073</v>
      </c>
      <c r="BM147" s="25">
        <v>0.78409270076687765</v>
      </c>
    </row>
    <row r="148" spans="1:65" x14ac:dyDescent="0.35">
      <c r="A148" s="25" t="s">
        <v>10532</v>
      </c>
      <c r="B148" s="25" t="s">
        <v>10526</v>
      </c>
      <c r="C148" s="25" t="s">
        <v>10529</v>
      </c>
      <c r="D148" s="25" t="s">
        <v>10535</v>
      </c>
      <c r="E148" s="25" t="s">
        <v>10700</v>
      </c>
      <c r="F148" s="25">
        <v>113869</v>
      </c>
      <c r="G148" s="25">
        <v>0.89714051366644942</v>
      </c>
      <c r="H148" s="25">
        <v>160</v>
      </c>
      <c r="I148" s="25">
        <v>781.99915382713755</v>
      </c>
      <c r="J148" s="42">
        <v>0.28842170305210957</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408.18468155926917</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32.487623147617199</v>
      </c>
      <c r="BF148" s="25">
        <v>10.168605405493913</v>
      </c>
      <c r="BG148" s="25">
        <v>1.490166022623912</v>
      </c>
      <c r="BH148" s="25">
        <v>20.828851719499376</v>
      </c>
      <c r="BI148" s="25">
        <v>0</v>
      </c>
      <c r="BJ148" s="25">
        <v>408.18468155926917</v>
      </c>
      <c r="BK148" s="25">
        <v>364.9624465395683</v>
      </c>
      <c r="BL148" s="25">
        <v>0.74090996195518199</v>
      </c>
      <c r="BM148" s="25">
        <v>0.28842170305210957</v>
      </c>
    </row>
    <row r="149" spans="1:65" x14ac:dyDescent="0.35">
      <c r="A149" s="25" t="s">
        <v>10532</v>
      </c>
      <c r="B149" s="25" t="s">
        <v>10526</v>
      </c>
      <c r="C149" s="25" t="s">
        <v>10529</v>
      </c>
      <c r="D149" s="25" t="s">
        <v>10537</v>
      </c>
      <c r="E149" s="25" t="s">
        <v>10701</v>
      </c>
      <c r="F149" s="25">
        <v>113869</v>
      </c>
      <c r="G149" s="25">
        <v>0.89714051366644942</v>
      </c>
      <c r="H149" s="25">
        <v>160</v>
      </c>
      <c r="I149" s="25">
        <v>621.21026491342241</v>
      </c>
      <c r="J149" s="42">
        <v>0.64781306720527609</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424.27839200638869</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48.581333594736691</v>
      </c>
      <c r="BF149" s="25">
        <v>9.8610524815700416</v>
      </c>
      <c r="BG149" s="25">
        <v>1.490166022623912</v>
      </c>
      <c r="BH149" s="25">
        <v>37.230115090542739</v>
      </c>
      <c r="BI149" s="25">
        <v>0</v>
      </c>
      <c r="BJ149" s="25">
        <v>424.27839200638869</v>
      </c>
      <c r="BK149" s="25">
        <v>541.84504590040297</v>
      </c>
      <c r="BL149" s="25">
        <v>1.3219637353583755</v>
      </c>
      <c r="BM149" s="25">
        <v>0.64781306720527609</v>
      </c>
    </row>
    <row r="150" spans="1:65" x14ac:dyDescent="0.35">
      <c r="A150" s="25" t="s">
        <v>10532</v>
      </c>
      <c r="B150" s="25" t="s">
        <v>10526</v>
      </c>
      <c r="C150" s="25" t="s">
        <v>10529</v>
      </c>
      <c r="D150" s="25" t="s">
        <v>10539</v>
      </c>
      <c r="E150" s="25" t="s">
        <v>10702</v>
      </c>
      <c r="F150" s="25">
        <v>113869</v>
      </c>
      <c r="G150" s="25">
        <v>0.89714051366644942</v>
      </c>
      <c r="H150" s="25">
        <v>160</v>
      </c>
      <c r="I150" s="25">
        <v>613.18855077741819</v>
      </c>
      <c r="J150" s="42">
        <v>0.55029001126911969</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351.26008529481891</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42.733586614963698</v>
      </c>
      <c r="BF150" s="25">
        <v>9.8853916380956068</v>
      </c>
      <c r="BG150" s="25">
        <v>1.490166022623912</v>
      </c>
      <c r="BH150" s="25">
        <v>31.358028954244183</v>
      </c>
      <c r="BI150" s="25">
        <v>0</v>
      </c>
      <c r="BJ150" s="25">
        <v>351.26008529481891</v>
      </c>
      <c r="BK150" s="25">
        <v>439.88043549630976</v>
      </c>
      <c r="BL150" s="25">
        <v>1.2616673064736592</v>
      </c>
      <c r="BM150" s="25">
        <v>0.55029001126911969</v>
      </c>
    </row>
    <row r="151" spans="1:65" x14ac:dyDescent="0.35">
      <c r="A151" s="25" t="s">
        <v>10532</v>
      </c>
      <c r="B151" s="25" t="s">
        <v>10526</v>
      </c>
      <c r="C151" s="25" t="s">
        <v>10529</v>
      </c>
      <c r="D151" s="25" t="s">
        <v>10541</v>
      </c>
      <c r="E151" s="25" t="s">
        <v>10703</v>
      </c>
      <c r="F151" s="25">
        <v>113869</v>
      </c>
      <c r="G151" s="25">
        <v>0.89714051366644942</v>
      </c>
      <c r="H151" s="25">
        <v>160</v>
      </c>
      <c r="I151" s="25">
        <v>675.86532453006305</v>
      </c>
      <c r="J151" s="42">
        <v>0.42167615979878137</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361.50161911905724</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50.719175906329305</v>
      </c>
      <c r="BF151" s="25">
        <v>12.746573809417622</v>
      </c>
      <c r="BG151" s="25">
        <v>1.490166022623912</v>
      </c>
      <c r="BH151" s="25">
        <v>36.482436074287769</v>
      </c>
      <c r="BI151" s="25">
        <v>0</v>
      </c>
      <c r="BJ151" s="25">
        <v>361.50161911905724</v>
      </c>
      <c r="BK151" s="25">
        <v>450.90615486833241</v>
      </c>
      <c r="BL151" s="25">
        <v>0.86125053616841107</v>
      </c>
      <c r="BM151" s="25">
        <v>0.42167615979878137</v>
      </c>
    </row>
    <row r="152" spans="1:65" x14ac:dyDescent="0.35">
      <c r="A152" s="25" t="s">
        <v>10532</v>
      </c>
      <c r="B152" s="25" t="s">
        <v>10526</v>
      </c>
      <c r="C152" s="25" t="s">
        <v>10529</v>
      </c>
      <c r="D152" s="25" t="s">
        <v>10543</v>
      </c>
      <c r="E152" s="25" t="s">
        <v>10704</v>
      </c>
      <c r="F152" s="25">
        <v>113869</v>
      </c>
      <c r="G152" s="25">
        <v>0.89714051366644942</v>
      </c>
      <c r="H152" s="25">
        <v>160</v>
      </c>
      <c r="I152" s="25">
        <v>677.01324961852458</v>
      </c>
      <c r="J152" s="42">
        <v>1.0484512519161568</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375.43433883096498</v>
      </c>
      <c r="AE152" s="25">
        <v>-10.838589680834922</v>
      </c>
      <c r="AF152" s="25">
        <v>0</v>
      </c>
      <c r="AG152" s="25">
        <v>0</v>
      </c>
      <c r="AH152" s="25">
        <v>-276.91092549986536</v>
      </c>
      <c r="AI152" s="25">
        <v>-123.00035822944253</v>
      </c>
      <c r="AJ152" s="25">
        <v>35.315534579177864</v>
      </c>
      <c r="AK152" s="25">
        <v>0</v>
      </c>
      <c r="AL152" s="25">
        <v>0</v>
      </c>
      <c r="AM152" s="25">
        <v>0</v>
      </c>
      <c r="AN152" s="25">
        <v>0.60741284220374803</v>
      </c>
      <c r="AO152" s="25">
        <v>677.01324961852458</v>
      </c>
      <c r="AP152" s="25">
        <v>287.74951518070026</v>
      </c>
      <c r="AQ152" s="25">
        <v>10.838589680834922</v>
      </c>
      <c r="AR152" s="25">
        <v>0</v>
      </c>
      <c r="AS152" s="25">
        <v>0</v>
      </c>
      <c r="AT152" s="25">
        <v>276.91092549986536</v>
      </c>
      <c r="AU152" s="25">
        <v>499.71912356419182</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141.94876073670363</v>
      </c>
      <c r="BF152" s="25">
        <v>26.443812473578326</v>
      </c>
      <c r="BG152" s="25">
        <v>1.6022772097078446</v>
      </c>
      <c r="BH152" s="25">
        <v>113.90267105341746</v>
      </c>
      <c r="BI152" s="25">
        <v>0</v>
      </c>
      <c r="BJ152" s="25">
        <v>787.46863874489213</v>
      </c>
      <c r="BK152" s="25">
        <v>1162.9029775758572</v>
      </c>
      <c r="BL152" s="25">
        <v>1.1484058285444347</v>
      </c>
      <c r="BM152" s="25">
        <v>1.0484512519161568</v>
      </c>
    </row>
    <row r="153" spans="1:65" x14ac:dyDescent="0.35">
      <c r="A153" s="25" t="s">
        <v>10532</v>
      </c>
      <c r="B153" s="25" t="s">
        <v>10526</v>
      </c>
      <c r="C153" s="25" t="s">
        <v>10529</v>
      </c>
      <c r="D153" s="25" t="s">
        <v>10545</v>
      </c>
      <c r="E153" s="25" t="s">
        <v>10705</v>
      </c>
      <c r="F153" s="25">
        <v>113869</v>
      </c>
      <c r="G153" s="25">
        <v>0.89714051366644942</v>
      </c>
      <c r="H153" s="25">
        <v>160</v>
      </c>
      <c r="I153" s="25">
        <v>1622.3916783714772</v>
      </c>
      <c r="J153" s="42">
        <v>8.6904345618682113E-2</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332.20941373879691</v>
      </c>
      <c r="AE153" s="25">
        <v>-28.56568633354626</v>
      </c>
      <c r="AF153" s="25">
        <v>0</v>
      </c>
      <c r="AG153" s="25">
        <v>0</v>
      </c>
      <c r="AH153" s="25">
        <v>-215.85730210632786</v>
      </c>
      <c r="AI153" s="25">
        <v>-123.00035822944253</v>
      </c>
      <c r="AJ153" s="25">
        <v>35.213932930519363</v>
      </c>
      <c r="AK153" s="25">
        <v>0</v>
      </c>
      <c r="AL153" s="25">
        <v>0</v>
      </c>
      <c r="AM153" s="25">
        <v>0</v>
      </c>
      <c r="AN153" s="25">
        <v>0.21852416400457311</v>
      </c>
      <c r="AO153" s="25">
        <v>1622.3916783714772</v>
      </c>
      <c r="AP153" s="25">
        <v>244.42298843987413</v>
      </c>
      <c r="AQ153" s="25">
        <v>28.56568633354626</v>
      </c>
      <c r="AR153" s="25">
        <v>0</v>
      </c>
      <c r="AS153" s="25">
        <v>0</v>
      </c>
      <c r="AT153" s="25">
        <v>215.85730210632786</v>
      </c>
      <c r="AU153" s="25">
        <v>919.60157707767166</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417.80721414140248</v>
      </c>
      <c r="BF153" s="25">
        <v>69.001715107160962</v>
      </c>
      <c r="BG153" s="25">
        <v>1.6022772097078446</v>
      </c>
      <c r="BH153" s="25">
        <v>347.20322182453367</v>
      </c>
      <c r="BI153" s="25">
        <v>0</v>
      </c>
      <c r="BJ153" s="25">
        <v>1164.0245655175459</v>
      </c>
      <c r="BK153" s="25">
        <v>1496.2339792563428</v>
      </c>
      <c r="BL153" s="25">
        <v>9.2743767996925949E-2</v>
      </c>
      <c r="BM153" s="25">
        <v>8.6904345618682113E-2</v>
      </c>
    </row>
    <row r="154" spans="1:65" x14ac:dyDescent="0.35">
      <c r="A154" s="25" t="s">
        <v>10532</v>
      </c>
      <c r="B154" s="25" t="s">
        <v>10526</v>
      </c>
      <c r="C154" s="25" t="s">
        <v>10706</v>
      </c>
      <c r="D154" s="25" t="s">
        <v>9782</v>
      </c>
      <c r="E154" s="25" t="s">
        <v>10707</v>
      </c>
      <c r="F154" s="25">
        <v>113869</v>
      </c>
      <c r="G154" s="25">
        <v>0.89714051366644942</v>
      </c>
      <c r="H154" s="25">
        <v>160</v>
      </c>
      <c r="I154" s="66">
        <v>596.9587135028645</v>
      </c>
      <c r="J154" s="43">
        <v>0.78409270076687765</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425.31224686507403</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49.615188453422043</v>
      </c>
      <c r="BF154" s="25">
        <v>11.473533871543431</v>
      </c>
      <c r="BG154" s="25">
        <v>1.490166022623912</v>
      </c>
      <c r="BH154" s="25">
        <v>36.651488559254702</v>
      </c>
      <c r="BI154" s="25">
        <v>0</v>
      </c>
      <c r="BJ154" s="25">
        <v>465.66968341964633</v>
      </c>
      <c r="BK154" s="25">
        <v>607.48788872421846</v>
      </c>
      <c r="BL154" s="25">
        <v>1.5375984086248073</v>
      </c>
      <c r="BM154" s="25">
        <v>0.78409270076687765</v>
      </c>
    </row>
    <row r="155" spans="1:65" x14ac:dyDescent="0.35">
      <c r="A155" s="25" t="s">
        <v>10532</v>
      </c>
      <c r="B155" s="25" t="s">
        <v>10708</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0.71354272181532186</v>
      </c>
      <c r="K155" s="25">
        <f>K138</f>
        <v>35</v>
      </c>
      <c r="L155" s="25">
        <f t="shared" ref="L155:W155" si="9">L138+L146+L154</f>
        <v>587.16925648034157</v>
      </c>
      <c r="M155" s="25">
        <f t="shared" si="9"/>
        <v>79.824632423838082</v>
      </c>
      <c r="N155" s="25">
        <f t="shared" si="9"/>
        <v>234.07097893311609</v>
      </c>
      <c r="O155" s="25">
        <f t="shared" si="9"/>
        <v>43.629543082748697</v>
      </c>
      <c r="P155" s="25">
        <f t="shared" si="9"/>
        <v>90.630234921836887</v>
      </c>
      <c r="Q155" s="25">
        <f t="shared" si="9"/>
        <v>99.811200928530496</v>
      </c>
      <c r="R155" s="25">
        <f t="shared" si="9"/>
        <v>18.667160569916007</v>
      </c>
      <c r="S155" s="25">
        <f t="shared" si="9"/>
        <v>39.116596091173484</v>
      </c>
      <c r="T155" s="25">
        <f t="shared" si="9"/>
        <v>42.027444267440998</v>
      </c>
      <c r="U155" s="25">
        <f t="shared" si="9"/>
        <v>0</v>
      </c>
      <c r="V155" s="25">
        <f t="shared" si="9"/>
        <v>28424.549769330319</v>
      </c>
      <c r="W155" s="25">
        <f t="shared" si="9"/>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323.31992815799407</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47.643284496302513</v>
      </c>
      <c r="BF155" s="25">
        <f>(BF138*N138+BF146*N146+BF154*N154)/(N138+N146+N154)</f>
        <v>9.7640352650908664</v>
      </c>
      <c r="BG155" s="25">
        <f>(BG138*N138+BG146*N146+BG154*N154)/(N138+N146+N154)</f>
        <v>1.4901660226239122</v>
      </c>
      <c r="BH155" s="25">
        <f>(BH138*N138+BH146*N146+BH154*N154)/(N138+N146+N154)</f>
        <v>36.389083208587728</v>
      </c>
      <c r="BI155" s="25">
        <f>(BI138*N138+BI146*N146+BI154*N154)/(N138+N146+N154)</f>
        <v>0</v>
      </c>
      <c r="BJ155" s="25">
        <f>(BJ138*N138+BJ146*N146+BJ154*N154)/(N138+N146+N154)</f>
        <v>363.51036293990757</v>
      </c>
      <c r="BK155" s="25">
        <f>(BK138*N138+BK146*N146+BK154*N154)/(N138+N146+N154)</f>
        <v>505.16156647182095</v>
      </c>
      <c r="BL155" s="25">
        <f>(BL138*N138+BL146*N146+BL154*N154)/(N138+N146+N154)</f>
        <v>1.1805894514943778</v>
      </c>
      <c r="BM155" s="25">
        <f>(BM138*N138+BM146*N146+BM154*N154)/(N138+N146+N154)</f>
        <v>0.71354272181532186</v>
      </c>
    </row>
    <row r="156" spans="1:65" x14ac:dyDescent="0.35">
      <c r="A156" s="25" t="s">
        <v>10550</v>
      </c>
      <c r="B156" s="25" t="s">
        <v>10526</v>
      </c>
      <c r="C156" s="25" t="s">
        <v>10527</v>
      </c>
      <c r="D156" s="25" t="s">
        <v>10533</v>
      </c>
      <c r="E156" s="25" t="s">
        <v>10709</v>
      </c>
      <c r="F156" s="25">
        <v>165293</v>
      </c>
      <c r="G156" s="25">
        <v>0.89713268816379099</v>
      </c>
      <c r="H156" s="25">
        <v>160</v>
      </c>
      <c r="I156" s="25">
        <v>555.81367963577497</v>
      </c>
      <c r="J156" s="42">
        <v>0.76293466193458481</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366.47311183235985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48.905881928480639</v>
      </c>
      <c r="BF156" s="25">
        <v>9.3308859652469014</v>
      </c>
      <c r="BG156" s="25">
        <v>1.4901660226239128</v>
      </c>
      <c r="BH156" s="25">
        <v>38.084829940609822</v>
      </c>
      <c r="BI156" s="25">
        <v>0</v>
      </c>
      <c r="BJ156" s="25">
        <v>406.60320140731272</v>
      </c>
      <c r="BK156" s="25">
        <v>567.55152478226546</v>
      </c>
      <c r="BL156" s="25">
        <v>1.3745438202447968</v>
      </c>
      <c r="BM156" s="25">
        <v>0.76293466193458481</v>
      </c>
    </row>
    <row r="157" spans="1:65" x14ac:dyDescent="0.35">
      <c r="A157" s="25" t="s">
        <v>10550</v>
      </c>
      <c r="B157" s="25" t="s">
        <v>10526</v>
      </c>
      <c r="C157" s="25" t="s">
        <v>10527</v>
      </c>
      <c r="D157" s="25" t="s">
        <v>10535</v>
      </c>
      <c r="E157" s="25" t="s">
        <v>10710</v>
      </c>
      <c r="F157" s="25">
        <v>165293</v>
      </c>
      <c r="G157" s="25">
        <v>0.89713268816379099</v>
      </c>
      <c r="H157" s="25">
        <v>160</v>
      </c>
      <c r="I157" s="25">
        <v>522.45824676282609</v>
      </c>
      <c r="J157" s="42">
        <v>0.80369014129009453</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369.09278892181686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51.52555901793766</v>
      </c>
      <c r="BF157" s="25">
        <v>6.3820621418979222</v>
      </c>
      <c r="BG157" s="25">
        <v>1.4901660226239128</v>
      </c>
      <c r="BH157" s="25">
        <v>43.653330853415824</v>
      </c>
      <c r="BI157" s="25">
        <v>0</v>
      </c>
      <c r="BJ157" s="25">
        <v>369.09278892181686</v>
      </c>
      <c r="BK157" s="25">
        <v>563.39654516971859</v>
      </c>
      <c r="BL157" s="25">
        <v>1.3610755783144441</v>
      </c>
      <c r="BM157" s="25">
        <v>0.80369014129009453</v>
      </c>
    </row>
    <row r="158" spans="1:65" x14ac:dyDescent="0.35">
      <c r="A158" s="25" t="s">
        <v>10550</v>
      </c>
      <c r="B158" s="25" t="s">
        <v>10526</v>
      </c>
      <c r="C158" s="25" t="s">
        <v>10527</v>
      </c>
      <c r="D158" s="25" t="s">
        <v>10537</v>
      </c>
      <c r="E158" s="25" t="s">
        <v>10711</v>
      </c>
      <c r="F158" s="25">
        <v>165293</v>
      </c>
      <c r="G158" s="25">
        <v>0.89713268816379099</v>
      </c>
      <c r="H158" s="25">
        <v>160</v>
      </c>
      <c r="I158" s="25">
        <v>532.68533014106356</v>
      </c>
      <c r="J158" s="42">
        <v>0.76696076927943657</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367.97408072992437</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50.406850826045172</v>
      </c>
      <c r="BF158" s="25">
        <v>5.1565226688264492</v>
      </c>
      <c r="BG158" s="25">
        <v>1.4901660226239128</v>
      </c>
      <c r="BH158" s="25">
        <v>43.760162134594808</v>
      </c>
      <c r="BI158" s="25">
        <v>0</v>
      </c>
      <c r="BJ158" s="25">
        <v>367.97408072992437</v>
      </c>
      <c r="BK158" s="25">
        <v>552.05075359958857</v>
      </c>
      <c r="BL158" s="25">
        <v>1.3242985348612271</v>
      </c>
      <c r="BM158" s="25">
        <v>0.76696076927943657</v>
      </c>
    </row>
    <row r="159" spans="1:65" x14ac:dyDescent="0.35">
      <c r="A159" s="25" t="s">
        <v>10550</v>
      </c>
      <c r="B159" s="25" t="s">
        <v>10526</v>
      </c>
      <c r="C159" s="25" t="s">
        <v>10527</v>
      </c>
      <c r="D159" s="25" t="s">
        <v>10539</v>
      </c>
      <c r="E159" s="25" t="s">
        <v>10712</v>
      </c>
      <c r="F159" s="25">
        <v>165293</v>
      </c>
      <c r="G159" s="25">
        <v>0.89713268816379099</v>
      </c>
      <c r="H159" s="25">
        <v>160</v>
      </c>
      <c r="I159" s="25">
        <v>576.55115389361492</v>
      </c>
      <c r="J159" s="42">
        <v>0.53752993362623669</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313.20465737817995</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42.384237951070922</v>
      </c>
      <c r="BF159" s="25">
        <v>7.745477457077822</v>
      </c>
      <c r="BG159" s="25">
        <v>1.4901660226239128</v>
      </c>
      <c r="BH159" s="25">
        <v>33.148594471369186</v>
      </c>
      <c r="BI159" s="25">
        <v>0</v>
      </c>
      <c r="BJ159" s="25">
        <v>313.20465737817995</v>
      </c>
      <c r="BK159" s="25">
        <v>416.77243854657252</v>
      </c>
      <c r="BL159" s="25">
        <v>1.1399790976665076</v>
      </c>
      <c r="BM159" s="25">
        <v>0.53752993362623669</v>
      </c>
    </row>
    <row r="160" spans="1:65" x14ac:dyDescent="0.35">
      <c r="A160" s="25" t="s">
        <v>10550</v>
      </c>
      <c r="B160" s="25" t="s">
        <v>10526</v>
      </c>
      <c r="C160" s="25" t="s">
        <v>10527</v>
      </c>
      <c r="D160" s="25" t="s">
        <v>10541</v>
      </c>
      <c r="E160" s="25" t="s">
        <v>10713</v>
      </c>
      <c r="F160" s="25">
        <v>165293</v>
      </c>
      <c r="G160" s="25">
        <v>0.89713268816379099</v>
      </c>
      <c r="H160" s="25">
        <v>160</v>
      </c>
      <c r="I160" s="25">
        <v>612.42687137256303</v>
      </c>
      <c r="J160" s="42">
        <v>0.44988936773995236</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314.6912093213225</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51.125390525946187</v>
      </c>
      <c r="BF160" s="25">
        <v>9.6989815119657479</v>
      </c>
      <c r="BG160" s="25">
        <v>1.4901660226239128</v>
      </c>
      <c r="BH160" s="25">
        <v>39.936242991356522</v>
      </c>
      <c r="BI160" s="25">
        <v>0</v>
      </c>
      <c r="BJ160" s="25">
        <v>314.6912093213225</v>
      </c>
      <c r="BK160" s="25">
        <v>441.43419822809778</v>
      </c>
      <c r="BL160" s="25">
        <v>0.8326265579278147</v>
      </c>
      <c r="BM160" s="25">
        <v>0.44988936773995236</v>
      </c>
    </row>
    <row r="161" spans="1:65" x14ac:dyDescent="0.35">
      <c r="A161" s="25" t="s">
        <v>10550</v>
      </c>
      <c r="B161" s="25" t="s">
        <v>10526</v>
      </c>
      <c r="C161" s="25" t="s">
        <v>10527</v>
      </c>
      <c r="D161" s="25" t="s">
        <v>10543</v>
      </c>
      <c r="E161" s="25" t="s">
        <v>10714</v>
      </c>
      <c r="F161" s="25">
        <v>165293</v>
      </c>
      <c r="G161" s="25">
        <v>0.89713268816379099</v>
      </c>
      <c r="H161" s="25">
        <v>160</v>
      </c>
      <c r="I161" s="25">
        <v>642.79041252500485</v>
      </c>
      <c r="J161" s="42">
        <v>0.98899068397850198</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481.0609507147941</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171.02902452471943</v>
      </c>
      <c r="BF161" s="25">
        <v>21.541017675644248</v>
      </c>
      <c r="BG161" s="25">
        <v>1.6022772097078448</v>
      </c>
      <c r="BH161" s="25">
        <v>147.88572963936736</v>
      </c>
      <c r="BI161" s="25">
        <v>0</v>
      </c>
      <c r="BJ161" s="25">
        <v>705.24414226293266</v>
      </c>
      <c r="BK161" s="25">
        <v>1090.0810106142221</v>
      </c>
      <c r="BL161" s="25">
        <v>1.0263921737010495</v>
      </c>
      <c r="BM161" s="25">
        <v>0.98899068397850198</v>
      </c>
    </row>
    <row r="162" spans="1:65" x14ac:dyDescent="0.35">
      <c r="A162" s="25" t="s">
        <v>10550</v>
      </c>
      <c r="B162" s="25" t="s">
        <v>10526</v>
      </c>
      <c r="C162" s="25" t="s">
        <v>10527</v>
      </c>
      <c r="D162" s="25" t="s">
        <v>10545</v>
      </c>
      <c r="E162" s="25" t="s">
        <v>10715</v>
      </c>
      <c r="F162" s="25">
        <v>165293</v>
      </c>
      <c r="G162" s="25">
        <v>0.89713268816379099</v>
      </c>
      <c r="H162" s="25">
        <v>160</v>
      </c>
      <c r="I162" s="25">
        <v>1596.5999763521472</v>
      </c>
      <c r="J162" s="42">
        <v>4.3375469784046598E-2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881.62576689869979</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468.47930301273556</v>
      </c>
      <c r="BF162" s="25">
        <v>65.801663590655721</v>
      </c>
      <c r="BG162" s="25">
        <v>1.6022772097078448</v>
      </c>
      <c r="BH162" s="25">
        <v>401.075362212372</v>
      </c>
      <c r="BI162" s="25">
        <v>0</v>
      </c>
      <c r="BJ162" s="25">
        <v>1092.5932503836193</v>
      </c>
      <c r="BK162" s="25">
        <v>1430.2611466917713</v>
      </c>
      <c r="BL162" s="25">
        <v>4.5381990009489531E-2</v>
      </c>
      <c r="BM162" s="25">
        <v>4.3375469784046598E-2</v>
      </c>
    </row>
    <row r="163" spans="1:65" x14ac:dyDescent="0.35">
      <c r="A163" s="25" t="s">
        <v>10550</v>
      </c>
      <c r="B163" s="25" t="s">
        <v>10526</v>
      </c>
      <c r="C163" s="25" t="s">
        <v>10688</v>
      </c>
      <c r="D163" s="25" t="s">
        <v>9782</v>
      </c>
      <c r="E163" s="25" t="s">
        <v>10716</v>
      </c>
      <c r="F163" s="25">
        <v>165293</v>
      </c>
      <c r="G163" s="25">
        <v>0.89713268816379099</v>
      </c>
      <c r="H163" s="25">
        <v>160</v>
      </c>
      <c r="I163" s="66">
        <v>522.45824676282609</v>
      </c>
      <c r="J163" s="43">
        <v>0.80369014129009453</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369.09278892181686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51.52555901793766</v>
      </c>
      <c r="BF163" s="25">
        <v>6.3820621418979222</v>
      </c>
      <c r="BG163" s="25">
        <v>1.4901660226239128</v>
      </c>
      <c r="BH163" s="25">
        <v>43.653330853415824</v>
      </c>
      <c r="BI163" s="25">
        <v>0</v>
      </c>
      <c r="BJ163" s="25">
        <v>369.09278892181686</v>
      </c>
      <c r="BK163" s="25">
        <v>563.39654516971859</v>
      </c>
      <c r="BL163" s="25">
        <v>1.3610755783144441</v>
      </c>
      <c r="BM163" s="25">
        <v>0.80369014129009453</v>
      </c>
    </row>
    <row r="164" spans="1:65" x14ac:dyDescent="0.35">
      <c r="A164" s="25" t="s">
        <v>10550</v>
      </c>
      <c r="B164" s="25" t="s">
        <v>10526</v>
      </c>
      <c r="C164" s="25" t="s">
        <v>10528</v>
      </c>
      <c r="D164" s="25" t="s">
        <v>10533</v>
      </c>
      <c r="E164" s="25" t="s">
        <v>10717</v>
      </c>
      <c r="F164" s="25">
        <v>380159</v>
      </c>
      <c r="G164" s="25">
        <v>0.89711388605351761</v>
      </c>
      <c r="H164" s="25">
        <v>160</v>
      </c>
      <c r="I164" s="25">
        <v>429.93018526040709</v>
      </c>
      <c r="J164" s="42">
        <v>0.77569049279556246</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275.18629264066277</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47.684040347116124</v>
      </c>
      <c r="BF164" s="25">
        <v>8.0515981503323193</v>
      </c>
      <c r="BG164" s="25">
        <v>1.4901660226239122</v>
      </c>
      <c r="BH164" s="25">
        <v>38.142276174159889</v>
      </c>
      <c r="BI164" s="25">
        <v>0</v>
      </c>
      <c r="BJ164" s="25">
        <v>315.35294253273975</v>
      </c>
      <c r="BK164" s="25">
        <v>476.33782622481669</v>
      </c>
      <c r="BL164" s="25">
        <v>1.0833136239833918</v>
      </c>
      <c r="BM164" s="25">
        <v>0.77569049279556246</v>
      </c>
    </row>
    <row r="165" spans="1:65" x14ac:dyDescent="0.35">
      <c r="A165" s="25" t="s">
        <v>10550</v>
      </c>
      <c r="B165" s="25" t="s">
        <v>10526</v>
      </c>
      <c r="C165" s="25" t="s">
        <v>10528</v>
      </c>
      <c r="D165" s="25" t="s">
        <v>10535</v>
      </c>
      <c r="E165" s="25" t="s">
        <v>10718</v>
      </c>
      <c r="F165" s="25">
        <v>380159</v>
      </c>
      <c r="G165" s="25">
        <v>0.89711388605351761</v>
      </c>
      <c r="H165" s="25">
        <v>160</v>
      </c>
      <c r="I165" s="25">
        <v>398.2948802944631</v>
      </c>
      <c r="J165" s="42">
        <v>0.82109403097020583</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277.26242907023948</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49.760176776692816</v>
      </c>
      <c r="BF165" s="25">
        <v>4.2381223422001284</v>
      </c>
      <c r="BG165" s="25">
        <v>1.4901660226239122</v>
      </c>
      <c r="BH165" s="25">
        <v>44.031888411868778</v>
      </c>
      <c r="BI165" s="25">
        <v>0</v>
      </c>
      <c r="BJ165" s="25">
        <v>277.26242907023948</v>
      </c>
      <c r="BK165" s="25">
        <v>469.88261772826041</v>
      </c>
      <c r="BL165" s="25">
        <v>1.0623446069433538</v>
      </c>
      <c r="BM165" s="25">
        <v>0.82109403097020583</v>
      </c>
    </row>
    <row r="166" spans="1:65" x14ac:dyDescent="0.35">
      <c r="A166" s="25" t="s">
        <v>10550</v>
      </c>
      <c r="B166" s="25" t="s">
        <v>10526</v>
      </c>
      <c r="C166" s="25" t="s">
        <v>10528</v>
      </c>
      <c r="D166" s="25" t="s">
        <v>10537</v>
      </c>
      <c r="E166" s="25" t="s">
        <v>10719</v>
      </c>
      <c r="F166" s="25">
        <v>380159</v>
      </c>
      <c r="G166" s="25">
        <v>0.89711388605351761</v>
      </c>
      <c r="H166" s="25">
        <v>160</v>
      </c>
      <c r="I166" s="25">
        <v>402.74170576054308</v>
      </c>
      <c r="J166" s="42">
        <v>0.79977885224747014</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276.77600494589859</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49.273752652351973</v>
      </c>
      <c r="BF166" s="25">
        <v>3.7052470407102316</v>
      </c>
      <c r="BG166" s="25">
        <v>1.4901660226239122</v>
      </c>
      <c r="BH166" s="25">
        <v>44.07833958901783</v>
      </c>
      <c r="BI166" s="25">
        <v>0</v>
      </c>
      <c r="BJ166" s="25">
        <v>276.77600494589859</v>
      </c>
      <c r="BK166" s="25">
        <v>464.94936813783954</v>
      </c>
      <c r="BL166" s="25">
        <v>1.0463195018240568</v>
      </c>
      <c r="BM166" s="25">
        <v>0.79977885224747014</v>
      </c>
    </row>
    <row r="167" spans="1:65" x14ac:dyDescent="0.35">
      <c r="A167" s="25" t="s">
        <v>10550</v>
      </c>
      <c r="B167" s="25" t="s">
        <v>10526</v>
      </c>
      <c r="C167" s="25" t="s">
        <v>10528</v>
      </c>
      <c r="D167" s="25" t="s">
        <v>10539</v>
      </c>
      <c r="E167" s="25" t="s">
        <v>10720</v>
      </c>
      <c r="F167" s="25">
        <v>380159</v>
      </c>
      <c r="G167" s="25">
        <v>0.89711388605351761</v>
      </c>
      <c r="H167" s="25">
        <v>160</v>
      </c>
      <c r="I167" s="25">
        <v>449.94277354058846</v>
      </c>
      <c r="J167" s="42">
        <v>0.53185755318179473</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241.17823614771623</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41.160524192782553</v>
      </c>
      <c r="BF167" s="25">
        <v>6.4821982915784204</v>
      </c>
      <c r="BG167" s="25">
        <v>1.4901660226239122</v>
      </c>
      <c r="BH167" s="25">
        <v>33.188159878580223</v>
      </c>
      <c r="BI167" s="25">
        <v>0</v>
      </c>
      <c r="BJ167" s="25">
        <v>241.17823614771623</v>
      </c>
      <c r="BK167" s="25">
        <v>345.45520749262204</v>
      </c>
      <c r="BL167" s="25">
        <v>0.88255831739095214</v>
      </c>
      <c r="BM167" s="25">
        <v>0.53185755318179473</v>
      </c>
    </row>
    <row r="168" spans="1:65" x14ac:dyDescent="0.35">
      <c r="A168" s="25" t="s">
        <v>10550</v>
      </c>
      <c r="B168" s="25" t="s">
        <v>10526</v>
      </c>
      <c r="C168" s="25" t="s">
        <v>10528</v>
      </c>
      <c r="D168" s="25" t="s">
        <v>10541</v>
      </c>
      <c r="E168" s="25" t="s">
        <v>10721</v>
      </c>
      <c r="F168" s="25">
        <v>380159</v>
      </c>
      <c r="G168" s="25">
        <v>0.89711388605351761</v>
      </c>
      <c r="H168" s="25">
        <v>160</v>
      </c>
      <c r="I168" s="25">
        <v>493.96476303649234</v>
      </c>
      <c r="J168" s="42">
        <v>0.43324405623346823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259.9020606108262</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50.709676379805572</v>
      </c>
      <c r="BF168" s="25">
        <v>8.380629497479914</v>
      </c>
      <c r="BG168" s="25">
        <v>1.4901660226239122</v>
      </c>
      <c r="BH168" s="25">
        <v>40.838880859701746</v>
      </c>
      <c r="BI168" s="25">
        <v>0</v>
      </c>
      <c r="BJ168" s="25">
        <v>259.9020606108262</v>
      </c>
      <c r="BK168" s="25">
        <v>383.28110368563665</v>
      </c>
      <c r="BL168" s="25">
        <v>0.64021557675708551</v>
      </c>
      <c r="BM168" s="25">
        <v>0.43324405623346823</v>
      </c>
    </row>
    <row r="169" spans="1:65" x14ac:dyDescent="0.35">
      <c r="A169" s="25" t="s">
        <v>10550</v>
      </c>
      <c r="B169" s="25" t="s">
        <v>10526</v>
      </c>
      <c r="C169" s="25" t="s">
        <v>10528</v>
      </c>
      <c r="D169" s="25" t="s">
        <v>10543</v>
      </c>
      <c r="E169" s="25" t="s">
        <v>10722</v>
      </c>
      <c r="F169" s="25">
        <v>380159</v>
      </c>
      <c r="G169" s="25">
        <v>0.89711388605351761</v>
      </c>
      <c r="H169" s="25">
        <v>160</v>
      </c>
      <c r="I169" s="25">
        <v>574.9192052460844</v>
      </c>
      <c r="J169" s="42">
        <v>0.67293196671434119</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401.44334920800702</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110.63261421256564</v>
      </c>
      <c r="BF169" s="25">
        <v>16.220226998051984</v>
      </c>
      <c r="BG169" s="25">
        <v>1.6022772097078446</v>
      </c>
      <c r="BH169" s="25">
        <v>92.810110004805807</v>
      </c>
      <c r="BI169" s="25">
        <v>0</v>
      </c>
      <c r="BJ169" s="25">
        <v>513.73071673417792</v>
      </c>
      <c r="BK169" s="25">
        <v>863.42903655832231</v>
      </c>
      <c r="BL169" s="25">
        <v>0.60304419605662485</v>
      </c>
      <c r="BM169" s="25">
        <v>0.67293196671434119</v>
      </c>
    </row>
    <row r="170" spans="1:65" x14ac:dyDescent="0.35">
      <c r="A170" s="25" t="s">
        <v>10550</v>
      </c>
      <c r="B170" s="25" t="s">
        <v>10526</v>
      </c>
      <c r="C170" s="25" t="s">
        <v>10528</v>
      </c>
      <c r="D170" s="25" t="s">
        <v>10545</v>
      </c>
      <c r="E170" s="25" t="s">
        <v>10723</v>
      </c>
      <c r="F170" s="25">
        <v>380159</v>
      </c>
      <c r="G170" s="25">
        <v>0.89711388605351761</v>
      </c>
      <c r="H170" s="25">
        <v>160</v>
      </c>
      <c r="I170" s="25">
        <v>1428.1930012938853</v>
      </c>
      <c r="J170" s="42">
        <v>-1.9297080269597533E-2</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820.85176260637672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530.04102761093532</v>
      </c>
      <c r="BF170" s="25">
        <v>57.887739626546207</v>
      </c>
      <c r="BG170" s="25">
        <v>1.6022772097078446</v>
      </c>
      <c r="BH170" s="25">
        <v>470.55101077468129</v>
      </c>
      <c r="BI170" s="25">
        <v>0</v>
      </c>
      <c r="BJ170" s="25">
        <v>952.56304630743989</v>
      </c>
      <c r="BK170" s="25">
        <v>1339.5946840569034</v>
      </c>
      <c r="BL170" s="25">
        <v>-1.7987711086169138E-2</v>
      </c>
      <c r="BM170" s="25">
        <v>-1.9297080269597533E-2</v>
      </c>
    </row>
    <row r="171" spans="1:65" x14ac:dyDescent="0.35">
      <c r="A171" s="25" t="s">
        <v>10550</v>
      </c>
      <c r="B171" s="25" t="s">
        <v>10526</v>
      </c>
      <c r="C171" s="25" t="s">
        <v>10697</v>
      </c>
      <c r="D171" s="25" t="s">
        <v>9782</v>
      </c>
      <c r="E171" s="25" t="s">
        <v>10724</v>
      </c>
      <c r="F171" s="25">
        <v>380159</v>
      </c>
      <c r="G171" s="25">
        <v>0.89711388605351761</v>
      </c>
      <c r="H171" s="25">
        <v>160</v>
      </c>
      <c r="I171" s="40">
        <v>398.2948802944631</v>
      </c>
      <c r="J171" s="67">
        <v>0.82109403097020583</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277.26242907023948</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49.760176776692816</v>
      </c>
      <c r="BF171" s="25">
        <v>4.2381223422001284</v>
      </c>
      <c r="BG171" s="25">
        <v>1.4901660226239122</v>
      </c>
      <c r="BH171" s="25">
        <v>44.031888411868778</v>
      </c>
      <c r="BI171" s="25">
        <v>0</v>
      </c>
      <c r="BJ171" s="25">
        <v>277.26242907023948</v>
      </c>
      <c r="BK171" s="25">
        <v>469.88261772826041</v>
      </c>
      <c r="BL171" s="25">
        <v>1.0623446069433538</v>
      </c>
      <c r="BM171" s="25">
        <v>0.82109403097020583</v>
      </c>
    </row>
    <row r="172" spans="1:65" x14ac:dyDescent="0.35">
      <c r="A172" s="25" t="s">
        <v>10550</v>
      </c>
      <c r="B172" s="25" t="s">
        <v>10526</v>
      </c>
      <c r="C172" s="25" t="s">
        <v>10529</v>
      </c>
      <c r="D172" s="25" t="s">
        <v>10533</v>
      </c>
      <c r="E172" s="25" t="s">
        <v>10725</v>
      </c>
      <c r="F172" s="25">
        <v>113869</v>
      </c>
      <c r="G172" s="25">
        <v>0.89714051366644942</v>
      </c>
      <c r="H172" s="25">
        <v>160</v>
      </c>
      <c r="I172" s="25">
        <v>577.60124845286452</v>
      </c>
      <c r="J172" s="42">
        <v>0.8453082962324151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426.13493912969903</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50.437880718047047</v>
      </c>
      <c r="BF172" s="25">
        <v>10.505660619043432</v>
      </c>
      <c r="BG172" s="25">
        <v>1.490166022623912</v>
      </c>
      <c r="BH172" s="25">
        <v>38.442054076379705</v>
      </c>
      <c r="BI172" s="25">
        <v>0</v>
      </c>
      <c r="BJ172" s="25">
        <v>466.49237568427134</v>
      </c>
      <c r="BK172" s="25">
        <v>627.6680460388435</v>
      </c>
      <c r="BL172" s="25">
        <v>1.6038895904476884</v>
      </c>
      <c r="BM172" s="25">
        <v>0.8453082962324151</v>
      </c>
    </row>
    <row r="173" spans="1:65" x14ac:dyDescent="0.35">
      <c r="A173" s="25" t="s">
        <v>10550</v>
      </c>
      <c r="B173" s="25" t="s">
        <v>10526</v>
      </c>
      <c r="C173" s="25" t="s">
        <v>10529</v>
      </c>
      <c r="D173" s="25" t="s">
        <v>10535</v>
      </c>
      <c r="E173" s="25" t="s">
        <v>10726</v>
      </c>
      <c r="F173" s="25">
        <v>113869</v>
      </c>
      <c r="G173" s="25">
        <v>0.89714051366644942</v>
      </c>
      <c r="H173" s="25">
        <v>160</v>
      </c>
      <c r="I173" s="25">
        <v>538.51799182336367</v>
      </c>
      <c r="J173" s="42">
        <v>0.9092134385143712</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428.78578687093813</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53.088728459286109</v>
      </c>
      <c r="BF173" s="25">
        <v>8.2477032318137375</v>
      </c>
      <c r="BG173" s="25">
        <v>1.490166022623912</v>
      </c>
      <c r="BH173" s="25">
        <v>43.350859204848462</v>
      </c>
      <c r="BI173" s="25">
        <v>0</v>
      </c>
      <c r="BJ173" s="25">
        <v>428.78578687093813</v>
      </c>
      <c r="BK173" s="25">
        <v>629.0447138550112</v>
      </c>
      <c r="BL173" s="25">
        <v>1.6084119009078326</v>
      </c>
      <c r="BM173" s="25">
        <v>0.9092134385143712</v>
      </c>
    </row>
    <row r="174" spans="1:65" x14ac:dyDescent="0.35">
      <c r="A174" s="25" t="s">
        <v>10550</v>
      </c>
      <c r="B174" s="25" t="s">
        <v>10526</v>
      </c>
      <c r="C174" s="25" t="s">
        <v>10529</v>
      </c>
      <c r="D174" s="25" t="s">
        <v>10537</v>
      </c>
      <c r="E174" s="25" t="s">
        <v>10727</v>
      </c>
      <c r="F174" s="25">
        <v>113869</v>
      </c>
      <c r="G174" s="25">
        <v>0.89714051366644942</v>
      </c>
      <c r="H174" s="25">
        <v>160</v>
      </c>
      <c r="I174" s="25">
        <v>553.36356478342248</v>
      </c>
      <c r="J174" s="42">
        <v>0.85505866683448473</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427.16187676191367</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51.464818350261687</v>
      </c>
      <c r="BF174" s="25">
        <v>6.46871747507004</v>
      </c>
      <c r="BG174" s="25">
        <v>1.490166022623912</v>
      </c>
      <c r="BH174" s="25">
        <v>43.505934852567734</v>
      </c>
      <c r="BI174" s="25">
        <v>0</v>
      </c>
      <c r="BJ174" s="25">
        <v>427.16187676191367</v>
      </c>
      <c r="BK174" s="25">
        <v>612.57523078592794</v>
      </c>
      <c r="BL174" s="25">
        <v>1.5543101672275792</v>
      </c>
      <c r="BM174" s="25">
        <v>0.85505866683448473</v>
      </c>
    </row>
    <row r="175" spans="1:65" x14ac:dyDescent="0.35">
      <c r="A175" s="25" t="s">
        <v>10550</v>
      </c>
      <c r="B175" s="25" t="s">
        <v>10526</v>
      </c>
      <c r="C175" s="25" t="s">
        <v>10529</v>
      </c>
      <c r="D175" s="25" t="s">
        <v>10539</v>
      </c>
      <c r="E175" s="25" t="s">
        <v>10728</v>
      </c>
      <c r="F175" s="25">
        <v>113869</v>
      </c>
      <c r="G175" s="25">
        <v>0.89714051366644942</v>
      </c>
      <c r="H175" s="25">
        <v>160</v>
      </c>
      <c r="I175" s="25">
        <v>593.83108572741821</v>
      </c>
      <c r="J175" s="42">
        <v>0.60221113449115971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352.08277755944391</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43.556278879588703</v>
      </c>
      <c r="BF175" s="25">
        <v>8.9175183855956064</v>
      </c>
      <c r="BG175" s="25">
        <v>1.490166022623912</v>
      </c>
      <c r="BH175" s="25">
        <v>33.148594471369186</v>
      </c>
      <c r="BI175" s="25">
        <v>0</v>
      </c>
      <c r="BJ175" s="25">
        <v>352.08277755944391</v>
      </c>
      <c r="BK175" s="25">
        <v>460.06059281093474</v>
      </c>
      <c r="BL175" s="25">
        <v>1.3371215605041009</v>
      </c>
      <c r="BM175" s="25">
        <v>0.60221113449115971</v>
      </c>
    </row>
    <row r="176" spans="1:65" x14ac:dyDescent="0.35">
      <c r="A176" s="25" t="s">
        <v>10550</v>
      </c>
      <c r="B176" s="25" t="s">
        <v>10526</v>
      </c>
      <c r="C176" s="25" t="s">
        <v>10529</v>
      </c>
      <c r="D176" s="25" t="s">
        <v>10541</v>
      </c>
      <c r="E176" s="25" t="s">
        <v>10729</v>
      </c>
      <c r="F176" s="25">
        <v>113869</v>
      </c>
      <c r="G176" s="25">
        <v>0.89714051366644942</v>
      </c>
      <c r="H176" s="25">
        <v>160</v>
      </c>
      <c r="I176" s="25">
        <v>638.52687137256305</v>
      </c>
      <c r="J176" s="42">
        <v>0.5072952236284014</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363.08850337825095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52.306060165523057</v>
      </c>
      <c r="BF176" s="25">
        <v>10.879651151542621</v>
      </c>
      <c r="BG176" s="25">
        <v>1.490166022623912</v>
      </c>
      <c r="BH176" s="25">
        <v>39.936242991356522</v>
      </c>
      <c r="BI176" s="25">
        <v>0</v>
      </c>
      <c r="BJ176" s="25">
        <v>363.08850337825095</v>
      </c>
      <c r="BK176" s="25">
        <v>489.83149228502612</v>
      </c>
      <c r="BL176" s="25">
        <v>0.97888177684475375</v>
      </c>
      <c r="BM176" s="25">
        <v>0.5072952236284014</v>
      </c>
    </row>
    <row r="177" spans="1:65" x14ac:dyDescent="0.35">
      <c r="A177" s="25" t="s">
        <v>10550</v>
      </c>
      <c r="B177" s="25" t="s">
        <v>10526</v>
      </c>
      <c r="C177" s="25" t="s">
        <v>10529</v>
      </c>
      <c r="D177" s="25" t="s">
        <v>10543</v>
      </c>
      <c r="E177" s="25" t="s">
        <v>10730</v>
      </c>
      <c r="F177" s="25">
        <v>113869</v>
      </c>
      <c r="G177" s="25">
        <v>0.89714051366644942</v>
      </c>
      <c r="H177" s="25">
        <v>160</v>
      </c>
      <c r="I177" s="25">
        <v>700.58910010613408</v>
      </c>
      <c r="J177" s="42">
        <v>0.97808767634156202</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351.85848834335548</v>
      </c>
      <c r="AE177" s="25">
        <v>-10.838589680834922</v>
      </c>
      <c r="AF177" s="25">
        <v>0</v>
      </c>
      <c r="AG177" s="25">
        <v>0</v>
      </c>
      <c r="AH177" s="25">
        <v>-276.91092549986536</v>
      </c>
      <c r="AI177" s="25">
        <v>-123.00035822944253</v>
      </c>
      <c r="AJ177" s="25">
        <v>58.891385066787429</v>
      </c>
      <c r="AK177" s="25">
        <v>0</v>
      </c>
      <c r="AL177" s="25">
        <v>0</v>
      </c>
      <c r="AM177" s="25">
        <v>0</v>
      </c>
      <c r="AN177" s="25">
        <v>0.56926962281513205</v>
      </c>
      <c r="AO177" s="25">
        <v>700.58910010613408</v>
      </c>
      <c r="AP177" s="25">
        <v>287.74951518070026</v>
      </c>
      <c r="AQ177" s="25">
        <v>10.838589680834922</v>
      </c>
      <c r="AR177" s="25">
        <v>0</v>
      </c>
      <c r="AS177" s="25">
        <v>0</v>
      </c>
      <c r="AT177" s="25">
        <v>276.91092549986536</v>
      </c>
      <c r="AU177" s="25">
        <v>498.71714991846841</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140.94678709098022</v>
      </c>
      <c r="BF177" s="25">
        <v>27.622604997958803</v>
      </c>
      <c r="BG177" s="25">
        <v>1.6022772097078446</v>
      </c>
      <c r="BH177" s="25">
        <v>111.72190488331358</v>
      </c>
      <c r="BI177" s="25">
        <v>0</v>
      </c>
      <c r="BJ177" s="25">
        <v>786.46666509916872</v>
      </c>
      <c r="BK177" s="25">
        <v>1138.3251534425242</v>
      </c>
      <c r="BL177" s="25">
        <v>1.1086415223318025</v>
      </c>
      <c r="BM177" s="25">
        <v>0.97808767634156202</v>
      </c>
    </row>
    <row r="178" spans="1:65" x14ac:dyDescent="0.35">
      <c r="A178" s="25" t="s">
        <v>10550</v>
      </c>
      <c r="B178" s="25" t="s">
        <v>10526</v>
      </c>
      <c r="C178" s="25" t="s">
        <v>10529</v>
      </c>
      <c r="D178" s="25" t="s">
        <v>10545</v>
      </c>
      <c r="E178" s="25" t="s">
        <v>10731</v>
      </c>
      <c r="F178" s="25">
        <v>113869</v>
      </c>
      <c r="G178" s="25">
        <v>0.89714051366644942</v>
      </c>
      <c r="H178" s="25">
        <v>160</v>
      </c>
      <c r="I178" s="25">
        <v>1658.0380695143986</v>
      </c>
      <c r="J178" s="42">
        <v>6.2623124455750814E-2</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296.56302259587551</v>
      </c>
      <c r="AE178" s="25">
        <v>-28.56568633354626</v>
      </c>
      <c r="AF178" s="25">
        <v>0</v>
      </c>
      <c r="AG178" s="25">
        <v>0</v>
      </c>
      <c r="AH178" s="25">
        <v>-215.85730210632786</v>
      </c>
      <c r="AI178" s="25">
        <v>-123.00035822944253</v>
      </c>
      <c r="AJ178" s="25">
        <v>70.860324073440864</v>
      </c>
      <c r="AK178" s="25">
        <v>0</v>
      </c>
      <c r="AL178" s="25">
        <v>0</v>
      </c>
      <c r="AM178" s="25">
        <v>0</v>
      </c>
      <c r="AN178" s="25">
        <v>0.19507631002409692</v>
      </c>
      <c r="AO178" s="25">
        <v>1658.0380695143986</v>
      </c>
      <c r="AP178" s="25">
        <v>244.42298843987413</v>
      </c>
      <c r="AQ178" s="25">
        <v>28.56568633354626</v>
      </c>
      <c r="AR178" s="25">
        <v>0</v>
      </c>
      <c r="AS178" s="25">
        <v>0</v>
      </c>
      <c r="AT178" s="25">
        <v>215.85730210632786</v>
      </c>
      <c r="AU178" s="25">
        <v>918.08660545409748</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416.29224251782836</v>
      </c>
      <c r="BF178" s="25">
        <v>70.784034664307043</v>
      </c>
      <c r="BG178" s="25">
        <v>1.6022772097078446</v>
      </c>
      <c r="BH178" s="25">
        <v>343.90593064381346</v>
      </c>
      <c r="BI178" s="25">
        <v>0</v>
      </c>
      <c r="BJ178" s="25">
        <v>1162.5095938939717</v>
      </c>
      <c r="BK178" s="25">
        <v>1459.0726164898472</v>
      </c>
      <c r="BL178" s="25">
        <v>6.8299380222279479E-2</v>
      </c>
      <c r="BM178" s="25">
        <v>6.2623124455750814E-2</v>
      </c>
    </row>
    <row r="179" spans="1:65" x14ac:dyDescent="0.35">
      <c r="A179" s="25" t="s">
        <v>10550</v>
      </c>
      <c r="B179" s="25" t="s">
        <v>10526</v>
      </c>
      <c r="C179" s="25" t="s">
        <v>10706</v>
      </c>
      <c r="D179" s="25" t="s">
        <v>9782</v>
      </c>
      <c r="E179" s="25" t="s">
        <v>10732</v>
      </c>
      <c r="F179" s="25">
        <v>113869</v>
      </c>
      <c r="G179" s="25">
        <v>0.89714051366644942</v>
      </c>
      <c r="H179" s="25">
        <v>160</v>
      </c>
      <c r="I179" s="66">
        <v>538.51799182336367</v>
      </c>
      <c r="J179" s="43">
        <v>0.9092134385143712</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428.78578687093813</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53.088728459286109</v>
      </c>
      <c r="BF179" s="25">
        <v>8.2477032318137375</v>
      </c>
      <c r="BG179" s="25">
        <v>1.490166022623912</v>
      </c>
      <c r="BH179" s="25">
        <v>43.350859204848462</v>
      </c>
      <c r="BI179" s="25">
        <v>0</v>
      </c>
      <c r="BJ179" s="25">
        <v>428.78578687093813</v>
      </c>
      <c r="BK179" s="25">
        <v>629.0447138550112</v>
      </c>
      <c r="BL179" s="25">
        <v>1.6084119009078326</v>
      </c>
      <c r="BM179" s="25">
        <v>0.9092134385143712</v>
      </c>
    </row>
    <row r="180" spans="1:65" x14ac:dyDescent="0.35">
      <c r="A180" s="25" t="s">
        <v>10550</v>
      </c>
      <c r="B180" s="25" t="s">
        <v>10708</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0.83194988254454794</v>
      </c>
      <c r="K180" s="25">
        <f>K163</f>
        <v>35</v>
      </c>
      <c r="L180" s="25">
        <f t="shared" ref="L180:W180" si="10">L163+L171+L179</f>
        <v>587.16925648034157</v>
      </c>
      <c r="M180" s="25">
        <f t="shared" si="10"/>
        <v>79.824632423838082</v>
      </c>
      <c r="N180" s="25">
        <f t="shared" si="10"/>
        <v>234.07097893311609</v>
      </c>
      <c r="O180" s="25">
        <f t="shared" si="10"/>
        <v>43.629543082748697</v>
      </c>
      <c r="P180" s="25">
        <f t="shared" si="10"/>
        <v>90.630234921836887</v>
      </c>
      <c r="Q180" s="25">
        <f t="shared" si="10"/>
        <v>99.811200928530496</v>
      </c>
      <c r="R180" s="25">
        <f t="shared" si="10"/>
        <v>18.667160569916007</v>
      </c>
      <c r="S180" s="25">
        <f t="shared" si="10"/>
        <v>39.116596091173484</v>
      </c>
      <c r="T180" s="25">
        <f t="shared" si="10"/>
        <v>42.027444267440998</v>
      </c>
      <c r="U180" s="25">
        <f t="shared" si="10"/>
        <v>0</v>
      </c>
      <c r="V180" s="25">
        <f t="shared" si="10"/>
        <v>0</v>
      </c>
      <c r="W180" s="25">
        <f t="shared" si="10"/>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326.45428322260608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50.777639560914501</v>
      </c>
      <c r="BF180" s="25">
        <f>(BF163*N163+BF171*N171+BF179*N179)/(N163+N171+N179)</f>
        <v>5.4681116315758187</v>
      </c>
      <c r="BG180" s="25">
        <f>(BG163*N163+BG171*N171+BG179*N179)/(N163+N171+N179)</f>
        <v>1.4901660226239122</v>
      </c>
      <c r="BH180" s="25">
        <f>(BH163*N163+BH171*N171+BH179*N179)/(N163+N171+N179)</f>
        <v>43.819361906714768</v>
      </c>
      <c r="BI180" s="25">
        <f>(BI163*N163+BI171*N171+BI179*N179)/(N163+N171+N179)</f>
        <v>0</v>
      </c>
      <c r="BJ180" s="25">
        <f>(BJ163*N163+BJ171*N171+BJ179*N179)/(N163+N171+N179)</f>
        <v>326.45428322260608</v>
      </c>
      <c r="BK180" s="25">
        <f>(BK163*N163+BK171*N171+BK179*N179)/(N163+N171+N179)</f>
        <v>520.81583483399061</v>
      </c>
      <c r="BL180" s="25">
        <f>(BL163*N163+BL171*N171+BL179*N179)/(N163+N171+N179)</f>
        <v>1.2315489817213812</v>
      </c>
      <c r="BM180" s="25">
        <f>(BM163*N163+BM171*N171+BM179*N179)/(N163+N171+N179)</f>
        <v>0.83194988254454794</v>
      </c>
    </row>
    <row r="181" spans="1:65" x14ac:dyDescent="0.35">
      <c r="A181" s="25" t="s">
        <v>10559</v>
      </c>
      <c r="B181" s="25" t="s">
        <v>10526</v>
      </c>
      <c r="C181" s="25" t="s">
        <v>10527</v>
      </c>
      <c r="D181" s="25" t="s">
        <v>10533</v>
      </c>
      <c r="E181" s="25" t="s">
        <v>10733</v>
      </c>
      <c r="F181" s="25">
        <v>165293</v>
      </c>
      <c r="G181" s="25">
        <v>0.89713268816379099</v>
      </c>
      <c r="H181" s="25">
        <v>160</v>
      </c>
      <c r="I181" s="25">
        <v>575.17114468577495</v>
      </c>
      <c r="J181" s="42">
        <v>0.73014098723935916</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381.73708252328618</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46.150258716563854</v>
      </c>
      <c r="BF181" s="25">
        <v>8.3658282704551166</v>
      </c>
      <c r="BG181" s="25">
        <v>1.4901660226239128</v>
      </c>
      <c r="BH181" s="25">
        <v>36.294264423484826</v>
      </c>
      <c r="BI181" s="25">
        <v>0</v>
      </c>
      <c r="BJ181" s="25">
        <v>421.86717209823905</v>
      </c>
      <c r="BK181" s="25">
        <v>563.45803042319187</v>
      </c>
      <c r="BL181" s="25">
        <v>1.3612748809214716</v>
      </c>
      <c r="BM181" s="25">
        <v>0.73014098723935916</v>
      </c>
    </row>
    <row r="182" spans="1:65" x14ac:dyDescent="0.35">
      <c r="A182" s="25" t="s">
        <v>10559</v>
      </c>
      <c r="B182" s="25" t="s">
        <v>10526</v>
      </c>
      <c r="C182" s="25" t="s">
        <v>10527</v>
      </c>
      <c r="D182" s="25" t="s">
        <v>10535</v>
      </c>
      <c r="E182" s="25" t="s">
        <v>10734</v>
      </c>
      <c r="F182" s="25">
        <v>165293</v>
      </c>
      <c r="G182" s="25">
        <v>0.89713268816379099</v>
      </c>
      <c r="H182" s="25">
        <v>160</v>
      </c>
      <c r="I182" s="25">
        <v>711.2991510577715</v>
      </c>
      <c r="J182" s="42">
        <v>0.32623571237285071</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370.0903363133076</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34.503512506585253</v>
      </c>
      <c r="BF182" s="25">
        <v>6.8277992778279684</v>
      </c>
      <c r="BG182" s="25">
        <v>1.4901660226239128</v>
      </c>
      <c r="BH182" s="25">
        <v>26.185547206133371</v>
      </c>
      <c r="BI182" s="25">
        <v>0</v>
      </c>
      <c r="BJ182" s="25">
        <v>370.0903363133076</v>
      </c>
      <c r="BK182" s="25">
        <v>375.55318826626387</v>
      </c>
      <c r="BL182" s="25">
        <v>0.75218696472277591</v>
      </c>
      <c r="BM182" s="25">
        <v>0.32623571237285071</v>
      </c>
    </row>
    <row r="183" spans="1:65" x14ac:dyDescent="0.35">
      <c r="A183" s="25" t="s">
        <v>10559</v>
      </c>
      <c r="B183" s="25" t="s">
        <v>10526</v>
      </c>
      <c r="C183" s="25" t="s">
        <v>10527</v>
      </c>
      <c r="D183" s="25" t="s">
        <v>10537</v>
      </c>
      <c r="E183" s="25" t="s">
        <v>10735</v>
      </c>
      <c r="F183" s="25">
        <v>165293</v>
      </c>
      <c r="G183" s="25">
        <v>0.89713268816379099</v>
      </c>
      <c r="H183" s="25">
        <v>160</v>
      </c>
      <c r="I183" s="25">
        <v>600.53203027106349</v>
      </c>
      <c r="J183" s="42">
        <v>0.58931948808649592</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381.17725892995077</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45.590435123228389</v>
      </c>
      <c r="BF183" s="25">
        <v>6.6159267280346654</v>
      </c>
      <c r="BG183" s="25">
        <v>1.4901660226239128</v>
      </c>
      <c r="BH183" s="25">
        <v>37.484342372569806</v>
      </c>
      <c r="BI183" s="25">
        <v>0</v>
      </c>
      <c r="BJ183" s="25">
        <v>381.17725892995077</v>
      </c>
      <c r="BK183" s="25">
        <v>497.40723166961504</v>
      </c>
      <c r="BL183" s="25">
        <v>1.1471731956520896</v>
      </c>
      <c r="BM183" s="25">
        <v>0.58931948808649592</v>
      </c>
    </row>
    <row r="184" spans="1:65" x14ac:dyDescent="0.35">
      <c r="A184" s="25" t="s">
        <v>10559</v>
      </c>
      <c r="B184" s="25" t="s">
        <v>10526</v>
      </c>
      <c r="C184" s="25" t="s">
        <v>10527</v>
      </c>
      <c r="D184" s="25" t="s">
        <v>10539</v>
      </c>
      <c r="E184" s="25" t="s">
        <v>10736</v>
      </c>
      <c r="F184" s="25">
        <v>165293</v>
      </c>
      <c r="G184" s="25">
        <v>0.89713268816379099</v>
      </c>
      <c r="H184" s="25">
        <v>160</v>
      </c>
      <c r="I184" s="25">
        <v>595.9086189436149</v>
      </c>
      <c r="J184" s="42">
        <v>0.51277080249724438</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328.21315969435688</v>
      </c>
      <c r="AV184" s="25">
        <v>119.70846175</v>
      </c>
      <c r="AW184" s="25">
        <v>119.70846175</v>
      </c>
      <c r="AX184" s="25">
        <v>0</v>
      </c>
      <c r="AY184" s="25">
        <v>0</v>
      </c>
      <c r="AZ184" s="25">
        <v>168.85229392127576</v>
      </c>
      <c r="BA184" s="25">
        <v>77.861174682099445</v>
      </c>
      <c r="BB184" s="25">
        <v>37.912966349656806</v>
      </c>
      <c r="BC184" s="25">
        <v>53.078152889519529</v>
      </c>
      <c r="BD184" s="25">
        <v>0</v>
      </c>
      <c r="BE184" s="25">
        <v>39.652404023081168</v>
      </c>
      <c r="BF184" s="25">
        <v>6.8042090462130709</v>
      </c>
      <c r="BG184" s="25">
        <v>1.4901660226239128</v>
      </c>
      <c r="BH184" s="25">
        <v>31.358028954244183</v>
      </c>
      <c r="BI184" s="25">
        <v>0</v>
      </c>
      <c r="BJ184" s="25">
        <v>328.21315969435688</v>
      </c>
      <c r="BK184" s="25">
        <v>412.42347581274947</v>
      </c>
      <c r="BL184" s="25">
        <v>1.1239819676371745</v>
      </c>
      <c r="BM184" s="25">
        <v>0.51277080249724438</v>
      </c>
    </row>
    <row r="185" spans="1:65" x14ac:dyDescent="0.35">
      <c r="A185" s="25" t="s">
        <v>10559</v>
      </c>
      <c r="B185" s="25" t="s">
        <v>10526</v>
      </c>
      <c r="C185" s="25" t="s">
        <v>10527</v>
      </c>
      <c r="D185" s="25" t="s">
        <v>10541</v>
      </c>
      <c r="E185" s="25" t="s">
        <v>10737</v>
      </c>
      <c r="F185" s="25">
        <v>165293</v>
      </c>
      <c r="G185" s="25">
        <v>0.89713268816379099</v>
      </c>
      <c r="H185" s="25">
        <v>160</v>
      </c>
      <c r="I185" s="25">
        <v>649.76532453006303</v>
      </c>
      <c r="J185" s="42">
        <v>0.38910853100534437</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329.33455545616664</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47.546760937742917</v>
      </c>
      <c r="BF185" s="25">
        <v>9.5741588408312293</v>
      </c>
      <c r="BG185" s="25">
        <v>1.4901660226239128</v>
      </c>
      <c r="BH185" s="25">
        <v>36.482436074287776</v>
      </c>
      <c r="BI185" s="25">
        <v>0</v>
      </c>
      <c r="BJ185" s="25">
        <v>329.33455545616664</v>
      </c>
      <c r="BK185" s="25">
        <v>418.73909120544192</v>
      </c>
      <c r="BL185" s="25">
        <v>0.76404260275797564</v>
      </c>
      <c r="BM185" s="25">
        <v>0.38910853100534437</v>
      </c>
    </row>
    <row r="186" spans="1:65" x14ac:dyDescent="0.35">
      <c r="A186" s="25" t="s">
        <v>10559</v>
      </c>
      <c r="B186" s="25" t="s">
        <v>10526</v>
      </c>
      <c r="C186" s="25" t="s">
        <v>10527</v>
      </c>
      <c r="D186" s="25" t="s">
        <v>10543</v>
      </c>
      <c r="E186" s="25" t="s">
        <v>10738</v>
      </c>
      <c r="F186" s="25">
        <v>165293</v>
      </c>
      <c r="G186" s="25">
        <v>0.89713268816379099</v>
      </c>
      <c r="H186" s="25">
        <v>160</v>
      </c>
      <c r="I186" s="25">
        <v>647.47199104563776</v>
      </c>
      <c r="J186" s="42">
        <v>0.99972377325610517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489.15609838026597</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168.23879763670681</v>
      </c>
      <c r="BF186" s="25">
        <v>19.859029917328009</v>
      </c>
      <c r="BG186" s="25">
        <v>1.6022772097078448</v>
      </c>
      <c r="BH186" s="25">
        <v>146.77749050967097</v>
      </c>
      <c r="BI186" s="25">
        <v>0</v>
      </c>
      <c r="BJ186" s="25">
        <v>721.50513301142587</v>
      </c>
      <c r="BK186" s="25">
        <v>1102.1231856806876</v>
      </c>
      <c r="BL186" s="25">
        <v>1.0443074654566449</v>
      </c>
      <c r="BM186" s="25">
        <v>0.99972377325610517</v>
      </c>
    </row>
    <row r="187" spans="1:65" x14ac:dyDescent="0.35">
      <c r="A187" s="25" t="s">
        <v>10559</v>
      </c>
      <c r="B187" s="25" t="s">
        <v>10526</v>
      </c>
      <c r="C187" s="25" t="s">
        <v>10527</v>
      </c>
      <c r="D187" s="25" t="s">
        <v>10545</v>
      </c>
      <c r="E187" s="25" t="s">
        <v>10739</v>
      </c>
      <c r="F187" s="25">
        <v>165293</v>
      </c>
      <c r="G187" s="25">
        <v>0.89713268816379099</v>
      </c>
      <c r="H187" s="25">
        <v>160</v>
      </c>
      <c r="I187" s="25">
        <v>1590.3386478034256</v>
      </c>
      <c r="J187" s="42">
        <v>6.0879942756925202E-2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893.63741349192583</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469.60557505247709</v>
      </c>
      <c r="BF187" s="25">
        <v>63.572530478871748</v>
      </c>
      <c r="BG187" s="25">
        <v>1.6022772097078448</v>
      </c>
      <c r="BH187" s="25">
        <v>404.43076736389753</v>
      </c>
      <c r="BI187" s="25">
        <v>0</v>
      </c>
      <c r="BJ187" s="25">
        <v>1113.898373645824</v>
      </c>
      <c r="BK187" s="25">
        <v>1459.4179949272605</v>
      </c>
      <c r="BL187" s="25">
        <v>6.3380358437038653E-2</v>
      </c>
      <c r="BM187" s="25">
        <v>6.0879942756925202E-2</v>
      </c>
    </row>
    <row r="188" spans="1:65" x14ac:dyDescent="0.35">
      <c r="A188" s="25" t="s">
        <v>10559</v>
      </c>
      <c r="B188" s="25" t="s">
        <v>10526</v>
      </c>
      <c r="C188" s="25" t="s">
        <v>10688</v>
      </c>
      <c r="D188" s="25" t="s">
        <v>9782</v>
      </c>
      <c r="E188" s="25" t="s">
        <v>10740</v>
      </c>
      <c r="F188" s="25">
        <v>165293</v>
      </c>
      <c r="G188" s="25">
        <v>0.89713268816379099</v>
      </c>
      <c r="H188" s="25">
        <v>160</v>
      </c>
      <c r="I188" s="66">
        <v>575.17114468577495</v>
      </c>
      <c r="J188" s="43">
        <v>0.73014098723935916</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381.73708252328618</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46.150258716563854</v>
      </c>
      <c r="BF188" s="25">
        <v>8.3658282704551166</v>
      </c>
      <c r="BG188" s="25">
        <v>1.4901660226239128</v>
      </c>
      <c r="BH188" s="25">
        <v>36.294264423484826</v>
      </c>
      <c r="BI188" s="25">
        <v>0</v>
      </c>
      <c r="BJ188" s="25">
        <v>421.86717209823905</v>
      </c>
      <c r="BK188" s="25">
        <v>563.45803042319187</v>
      </c>
      <c r="BL188" s="25">
        <v>1.3612748809214716</v>
      </c>
      <c r="BM188" s="25">
        <v>0.73014098723935916</v>
      </c>
    </row>
    <row r="189" spans="1:65" x14ac:dyDescent="0.35">
      <c r="A189" s="25" t="s">
        <v>10559</v>
      </c>
      <c r="B189" s="25" t="s">
        <v>10526</v>
      </c>
      <c r="C189" s="25" t="s">
        <v>10528</v>
      </c>
      <c r="D189" s="25" t="s">
        <v>10533</v>
      </c>
      <c r="E189" s="25" t="s">
        <v>10741</v>
      </c>
      <c r="F189" s="25">
        <v>380159</v>
      </c>
      <c r="G189" s="25">
        <v>0.89711388605351761</v>
      </c>
      <c r="H189" s="25">
        <v>160</v>
      </c>
      <c r="I189" s="25">
        <v>449.28765031040706</v>
      </c>
      <c r="J189" s="42">
        <v>0.7900345142177817</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316.00375097536113</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46.207704950113914</v>
      </c>
      <c r="BF189" s="25">
        <v>8.3658282704551183</v>
      </c>
      <c r="BG189" s="25">
        <v>1.4901660226239122</v>
      </c>
      <c r="BH189" s="25">
        <v>36.351710657034886</v>
      </c>
      <c r="BI189" s="25">
        <v>0</v>
      </c>
      <c r="BJ189" s="25">
        <v>356.1704008674381</v>
      </c>
      <c r="BK189" s="25">
        <v>497.79781950951508</v>
      </c>
      <c r="BL189" s="25">
        <v>1.1530239927663681</v>
      </c>
      <c r="BM189" s="25">
        <v>0.7900345142177817</v>
      </c>
    </row>
    <row r="190" spans="1:65" x14ac:dyDescent="0.35">
      <c r="A190" s="25" t="s">
        <v>10559</v>
      </c>
      <c r="B190" s="25" t="s">
        <v>10526</v>
      </c>
      <c r="C190" s="25" t="s">
        <v>10528</v>
      </c>
      <c r="D190" s="25" t="s">
        <v>10535</v>
      </c>
      <c r="E190" s="25" t="s">
        <v>10742</v>
      </c>
      <c r="F190" s="25">
        <v>380159</v>
      </c>
      <c r="G190" s="25">
        <v>0.89711388605351761</v>
      </c>
      <c r="H190" s="25">
        <v>160</v>
      </c>
      <c r="I190" s="25">
        <v>518.75092058821747</v>
      </c>
      <c r="J190" s="42">
        <v>0.46270965423667987</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310.71197968855097</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40.915933663303719</v>
      </c>
      <c r="BF190" s="25">
        <v>6.5360629559833203</v>
      </c>
      <c r="BG190" s="25">
        <v>1.4901660226239122</v>
      </c>
      <c r="BH190" s="25">
        <v>32.889704684696483</v>
      </c>
      <c r="BI190" s="25">
        <v>0</v>
      </c>
      <c r="BJ190" s="25">
        <v>310.71197968855097</v>
      </c>
      <c r="BK190" s="25">
        <v>382.87612805281753</v>
      </c>
      <c r="BL190" s="25">
        <v>0.77971383435536645</v>
      </c>
      <c r="BM190" s="25">
        <v>0.46270965423667987</v>
      </c>
    </row>
    <row r="191" spans="1:65" x14ac:dyDescent="0.35">
      <c r="A191" s="25" t="s">
        <v>10559</v>
      </c>
      <c r="B191" s="25" t="s">
        <v>10526</v>
      </c>
      <c r="C191" s="25" t="s">
        <v>10528</v>
      </c>
      <c r="D191" s="25" t="s">
        <v>10537</v>
      </c>
      <c r="E191" s="25" t="s">
        <v>10743</v>
      </c>
      <c r="F191" s="25">
        <v>380159</v>
      </c>
      <c r="G191" s="25">
        <v>0.89711388605351761</v>
      </c>
      <c r="H191" s="25">
        <v>160</v>
      </c>
      <c r="I191" s="25">
        <v>470.58840589054313</v>
      </c>
      <c r="J191" s="42">
        <v>0.62265508718739604</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315.53267078969697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45.736624764449765</v>
      </c>
      <c r="BF191" s="25">
        <v>6.4439389148330326</v>
      </c>
      <c r="BG191" s="25">
        <v>1.4901660226239122</v>
      </c>
      <c r="BH191" s="25">
        <v>37.802519826992821</v>
      </c>
      <c r="BI191" s="25">
        <v>0</v>
      </c>
      <c r="BJ191" s="25">
        <v>315.53267078969697</v>
      </c>
      <c r="BK191" s="25">
        <v>435.85933385163787</v>
      </c>
      <c r="BL191" s="25">
        <v>0.95182380505948805</v>
      </c>
      <c r="BM191" s="25">
        <v>0.62265508718739604</v>
      </c>
    </row>
    <row r="192" spans="1:65" x14ac:dyDescent="0.35">
      <c r="A192" s="25" t="s">
        <v>10559</v>
      </c>
      <c r="B192" s="25" t="s">
        <v>10526</v>
      </c>
      <c r="C192" s="25" t="s">
        <v>10528</v>
      </c>
      <c r="D192" s="25" t="s">
        <v>10539</v>
      </c>
      <c r="E192" s="25" t="s">
        <v>10744</v>
      </c>
      <c r="F192" s="25">
        <v>380159</v>
      </c>
      <c r="G192" s="25">
        <v>0.89711388605351761</v>
      </c>
      <c r="H192" s="25">
        <v>160</v>
      </c>
      <c r="I192" s="25">
        <v>469.30023859058844</v>
      </c>
      <c r="J192" s="42">
        <v>0.55332112582666593</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280.90397495825573</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39.652404023081168</v>
      </c>
      <c r="BF192" s="25">
        <v>6.8042090462130744</v>
      </c>
      <c r="BG192" s="25">
        <v>1.4901660226239122</v>
      </c>
      <c r="BH192" s="25">
        <v>31.358028954244183</v>
      </c>
      <c r="BI192" s="25">
        <v>0</v>
      </c>
      <c r="BJ192" s="25">
        <v>280.90397495825573</v>
      </c>
      <c r="BK192" s="25">
        <v>365.82348125316156</v>
      </c>
      <c r="BL192" s="25">
        <v>0.95767649155387102</v>
      </c>
      <c r="BM192" s="25">
        <v>0.55332112582666593</v>
      </c>
    </row>
    <row r="193" spans="1:65" x14ac:dyDescent="0.35">
      <c r="A193" s="25" t="s">
        <v>10559</v>
      </c>
      <c r="B193" s="25" t="s">
        <v>10526</v>
      </c>
      <c r="C193" s="25" t="s">
        <v>10528</v>
      </c>
      <c r="D193" s="25" t="s">
        <v>10541</v>
      </c>
      <c r="E193" s="25" t="s">
        <v>10745</v>
      </c>
      <c r="F193" s="25">
        <v>380159</v>
      </c>
      <c r="G193" s="25">
        <v>0.89711388605351761</v>
      </c>
      <c r="H193" s="25">
        <v>160</v>
      </c>
      <c r="I193" s="25">
        <v>531.3032161939924</v>
      </c>
      <c r="J193" s="42">
        <v>0.40999876489779591</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301.06687861975598</v>
      </c>
      <c r="AV193" s="25">
        <v>130.4976278</v>
      </c>
      <c r="AW193" s="25">
        <v>130.4976278</v>
      </c>
      <c r="AX193" s="25">
        <v>0</v>
      </c>
      <c r="AY193" s="25">
        <v>0</v>
      </c>
      <c r="AZ193" s="25">
        <v>123.02248988201305</v>
      </c>
      <c r="BA193" s="25">
        <v>77.861174682099417</v>
      </c>
      <c r="BB193" s="25">
        <v>18.817214666630676</v>
      </c>
      <c r="BC193" s="25">
        <v>26.344100533282948</v>
      </c>
      <c r="BD193" s="25">
        <v>0</v>
      </c>
      <c r="BE193" s="25">
        <v>47.54676093774291</v>
      </c>
      <c r="BF193" s="25">
        <v>9.5741588408312275</v>
      </c>
      <c r="BG193" s="25">
        <v>1.4901660226239122</v>
      </c>
      <c r="BH193" s="25">
        <v>36.482436074287769</v>
      </c>
      <c r="BI193" s="25">
        <v>0</v>
      </c>
      <c r="BJ193" s="25">
        <v>301.06687861975598</v>
      </c>
      <c r="BK193" s="25">
        <v>387.10746853706638</v>
      </c>
      <c r="BL193" s="25">
        <v>0.65166237510465197</v>
      </c>
      <c r="BM193" s="25">
        <v>0.40999876489779591</v>
      </c>
    </row>
    <row r="194" spans="1:65" x14ac:dyDescent="0.35">
      <c r="A194" s="25" t="s">
        <v>10559</v>
      </c>
      <c r="B194" s="25" t="s">
        <v>10526</v>
      </c>
      <c r="C194" s="25" t="s">
        <v>10528</v>
      </c>
      <c r="D194" s="25" t="s">
        <v>10543</v>
      </c>
      <c r="E194" s="25" t="s">
        <v>10746</v>
      </c>
      <c r="F194" s="25">
        <v>380159</v>
      </c>
      <c r="G194" s="25">
        <v>0.89711388605351761</v>
      </c>
      <c r="H194" s="25">
        <v>160</v>
      </c>
      <c r="I194" s="25">
        <v>621.88907099114772</v>
      </c>
      <c r="J194" s="42">
        <v>0.60598972531286033</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437.44526165794684</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104.26409751057375</v>
      </c>
      <c r="BF194" s="25">
        <v>17.782635675063887</v>
      </c>
      <c r="BG194" s="25">
        <v>1.6022772097078446</v>
      </c>
      <c r="BH194" s="25">
        <v>84.879184625802026</v>
      </c>
      <c r="BI194" s="25">
        <v>0</v>
      </c>
      <c r="BJ194" s="25">
        <v>550.67745829614319</v>
      </c>
      <c r="BK194" s="25">
        <v>853.70655781772393</v>
      </c>
      <c r="BL194" s="25">
        <v>0.5871456905516288</v>
      </c>
      <c r="BM194" s="25">
        <v>0.60598972531286033</v>
      </c>
    </row>
    <row r="195" spans="1:65" x14ac:dyDescent="0.35">
      <c r="A195" s="25" t="s">
        <v>10559</v>
      </c>
      <c r="B195" s="25" t="s">
        <v>10526</v>
      </c>
      <c r="C195" s="25" t="s">
        <v>10528</v>
      </c>
      <c r="D195" s="25" t="s">
        <v>10545</v>
      </c>
      <c r="E195" s="25" t="s">
        <v>10747</v>
      </c>
      <c r="F195" s="25">
        <v>380159</v>
      </c>
      <c r="G195" s="25">
        <v>0.89711388605351761</v>
      </c>
      <c r="H195" s="25">
        <v>160</v>
      </c>
      <c r="I195" s="25">
        <v>1475.1628670389484</v>
      </c>
      <c r="J195" s="42">
        <v>-2.425509876441231E-2</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858.65653319223645</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525.47536904486333</v>
      </c>
      <c r="BF195" s="25">
        <v>59.450148303558109</v>
      </c>
      <c r="BG195" s="25">
        <v>1.6022772097078446</v>
      </c>
      <c r="BH195" s="25">
        <v>464.42294353159741</v>
      </c>
      <c r="BI195" s="25">
        <v>0</v>
      </c>
      <c r="BJ195" s="25">
        <v>991.31264600532506</v>
      </c>
      <c r="BK195" s="25">
        <v>1331.675063452225</v>
      </c>
      <c r="BL195" s="25">
        <v>-2.334829694272475E-2</v>
      </c>
      <c r="BM195" s="25">
        <v>-2.425509876441231E-2</v>
      </c>
    </row>
    <row r="196" spans="1:65" x14ac:dyDescent="0.35">
      <c r="A196" s="25" t="s">
        <v>10559</v>
      </c>
      <c r="B196" s="25" t="s">
        <v>10526</v>
      </c>
      <c r="C196" s="25" t="s">
        <v>10697</v>
      </c>
      <c r="D196" s="25" t="s">
        <v>9782</v>
      </c>
      <c r="E196" s="25" t="s">
        <v>10748</v>
      </c>
      <c r="F196" s="25">
        <v>380159</v>
      </c>
      <c r="G196" s="25">
        <v>0.89711388605351761</v>
      </c>
      <c r="H196" s="25">
        <v>160</v>
      </c>
      <c r="I196" s="40">
        <v>449.28765031040706</v>
      </c>
      <c r="J196" s="67">
        <v>0.7900345142177817</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316.00375097536113</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46.207704950113914</v>
      </c>
      <c r="BF196" s="25">
        <v>8.3658282704551183</v>
      </c>
      <c r="BG196" s="25">
        <v>1.4901660226239122</v>
      </c>
      <c r="BH196" s="25">
        <v>36.351710657034886</v>
      </c>
      <c r="BI196" s="25">
        <v>0</v>
      </c>
      <c r="BJ196" s="25">
        <v>356.1704008674381</v>
      </c>
      <c r="BK196" s="25">
        <v>497.79781950951508</v>
      </c>
      <c r="BL196" s="25">
        <v>1.1530239927663681</v>
      </c>
      <c r="BM196" s="25">
        <v>0.7900345142177817</v>
      </c>
    </row>
    <row r="197" spans="1:65" x14ac:dyDescent="0.35">
      <c r="A197" s="25" t="s">
        <v>10559</v>
      </c>
      <c r="B197" s="25" t="s">
        <v>10526</v>
      </c>
      <c r="C197" s="25" t="s">
        <v>10529</v>
      </c>
      <c r="D197" s="25" t="s">
        <v>10533</v>
      </c>
      <c r="E197" s="25" t="s">
        <v>10749</v>
      </c>
      <c r="F197" s="25">
        <v>113869</v>
      </c>
      <c r="G197" s="25">
        <v>0.89714051366644942</v>
      </c>
      <c r="H197" s="25">
        <v>160</v>
      </c>
      <c r="I197" s="25">
        <v>596.9587135028645</v>
      </c>
      <c r="J197" s="42">
        <v>0.78621970549842379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426.58198087323223</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46.50748285233373</v>
      </c>
      <c r="BF197" s="25">
        <v>8.3658282704551183</v>
      </c>
      <c r="BG197" s="25">
        <v>1.490166022623912</v>
      </c>
      <c r="BH197" s="25">
        <v>36.651488559254702</v>
      </c>
      <c r="BI197" s="25">
        <v>0</v>
      </c>
      <c r="BJ197" s="25">
        <v>466.93941742780453</v>
      </c>
      <c r="BK197" s="25">
        <v>608.75762273237672</v>
      </c>
      <c r="BL197" s="25">
        <v>1.5417694448902437</v>
      </c>
      <c r="BM197" s="25">
        <v>0.78621970549842379</v>
      </c>
    </row>
    <row r="198" spans="1:65" x14ac:dyDescent="0.35">
      <c r="A198" s="25" t="s">
        <v>10559</v>
      </c>
      <c r="B198" s="25" t="s">
        <v>10526</v>
      </c>
      <c r="C198" s="25" t="s">
        <v>10529</v>
      </c>
      <c r="D198" s="25" t="s">
        <v>10535</v>
      </c>
      <c r="E198" s="25" t="s">
        <v>10750</v>
      </c>
      <c r="F198" s="25">
        <v>113869</v>
      </c>
      <c r="G198" s="25">
        <v>0.89714051366644942</v>
      </c>
      <c r="H198" s="25">
        <v>160</v>
      </c>
      <c r="I198" s="25">
        <v>781.99915382713755</v>
      </c>
      <c r="J198" s="42">
        <v>0.29004540558675318</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409.45441556742736</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29.37991754652889</v>
      </c>
      <c r="BF198" s="25">
        <v>7.0608998044056017</v>
      </c>
      <c r="BG198" s="25">
        <v>1.490166022623912</v>
      </c>
      <c r="BH198" s="25">
        <v>20.828851719499376</v>
      </c>
      <c r="BI198" s="25">
        <v>0</v>
      </c>
      <c r="BJ198" s="25">
        <v>409.45441556742736</v>
      </c>
      <c r="BK198" s="25">
        <v>366.2321805477265</v>
      </c>
      <c r="BL198" s="25">
        <v>0.74508099822061846</v>
      </c>
      <c r="BM198" s="25">
        <v>0.29004540558675318</v>
      </c>
    </row>
    <row r="199" spans="1:65" x14ac:dyDescent="0.35">
      <c r="A199" s="25" t="s">
        <v>10559</v>
      </c>
      <c r="B199" s="25" t="s">
        <v>10526</v>
      </c>
      <c r="C199" s="25" t="s">
        <v>10529</v>
      </c>
      <c r="D199" s="25" t="s">
        <v>10537</v>
      </c>
      <c r="E199" s="25" t="s">
        <v>10751</v>
      </c>
      <c r="F199" s="25">
        <v>113869</v>
      </c>
      <c r="G199" s="25">
        <v>0.89714051366644942</v>
      </c>
      <c r="H199" s="25">
        <v>160</v>
      </c>
      <c r="I199" s="25">
        <v>621.21026491342241</v>
      </c>
      <c r="J199" s="42">
        <v>0.64985703537495065</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425.54812601454688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45.473627993648378</v>
      </c>
      <c r="BF199" s="25">
        <v>6.753346880481728</v>
      </c>
      <c r="BG199" s="25">
        <v>1.490166022623912</v>
      </c>
      <c r="BH199" s="25">
        <v>37.230115090542739</v>
      </c>
      <c r="BI199" s="25">
        <v>0</v>
      </c>
      <c r="BJ199" s="25">
        <v>425.54812601454688</v>
      </c>
      <c r="BK199" s="25">
        <v>543.1147799085611</v>
      </c>
      <c r="BL199" s="25">
        <v>1.3261347716238117</v>
      </c>
      <c r="BM199" s="25">
        <v>0.64985703537495065</v>
      </c>
    </row>
    <row r="200" spans="1:65" x14ac:dyDescent="0.35">
      <c r="A200" s="25" t="s">
        <v>10559</v>
      </c>
      <c r="B200" s="25" t="s">
        <v>10526</v>
      </c>
      <c r="C200" s="25" t="s">
        <v>10529</v>
      </c>
      <c r="D200" s="25" t="s">
        <v>10539</v>
      </c>
      <c r="E200" s="25" t="s">
        <v>10752</v>
      </c>
      <c r="F200" s="25">
        <v>113869</v>
      </c>
      <c r="G200" s="25">
        <v>0.89714051366644942</v>
      </c>
      <c r="H200" s="25">
        <v>160</v>
      </c>
      <c r="I200" s="25">
        <v>613.18855077741819</v>
      </c>
      <c r="J200" s="42">
        <v>0.55233888228899386</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352.51642954622542</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39.652404023081168</v>
      </c>
      <c r="BF200" s="25">
        <v>6.8042090462130744</v>
      </c>
      <c r="BG200" s="25">
        <v>1.490166022623912</v>
      </c>
      <c r="BH200" s="25">
        <v>31.358028954244183</v>
      </c>
      <c r="BI200" s="25">
        <v>0</v>
      </c>
      <c r="BJ200" s="25">
        <v>352.51642954622542</v>
      </c>
      <c r="BK200" s="25">
        <v>441.13677974771628</v>
      </c>
      <c r="BL200" s="25">
        <v>1.2663648178367948</v>
      </c>
      <c r="BM200" s="25">
        <v>0.55233888228899386</v>
      </c>
    </row>
    <row r="201" spans="1:65" x14ac:dyDescent="0.35">
      <c r="A201" s="25" t="s">
        <v>10559</v>
      </c>
      <c r="B201" s="25" t="s">
        <v>10526</v>
      </c>
      <c r="C201" s="25" t="s">
        <v>10529</v>
      </c>
      <c r="D201" s="25" t="s">
        <v>10541</v>
      </c>
      <c r="E201" s="25" t="s">
        <v>10753</v>
      </c>
      <c r="F201" s="25">
        <v>113869</v>
      </c>
      <c r="G201" s="25">
        <v>0.89714051366644942</v>
      </c>
      <c r="H201" s="25">
        <v>160</v>
      </c>
      <c r="I201" s="25">
        <v>675.86532453006305</v>
      </c>
      <c r="J201" s="42">
        <v>0.42314543064609672</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362.49464833710061</v>
      </c>
      <c r="AV201" s="25">
        <v>130.4976278</v>
      </c>
      <c r="AW201" s="25">
        <v>130.4976278</v>
      </c>
      <c r="AX201" s="25">
        <v>0</v>
      </c>
      <c r="AY201" s="25">
        <v>0</v>
      </c>
      <c r="AZ201" s="25">
        <v>184.45025959935768</v>
      </c>
      <c r="BA201" s="25">
        <v>77.861174682099389</v>
      </c>
      <c r="BB201" s="25">
        <v>44.412118715524286</v>
      </c>
      <c r="BC201" s="25">
        <v>62.176966201733997</v>
      </c>
      <c r="BD201" s="25">
        <v>0</v>
      </c>
      <c r="BE201" s="25">
        <v>47.54676093774291</v>
      </c>
      <c r="BF201" s="25">
        <v>9.574158840831231</v>
      </c>
      <c r="BG201" s="25">
        <v>1.490166022623912</v>
      </c>
      <c r="BH201" s="25">
        <v>36.482436074287769</v>
      </c>
      <c r="BI201" s="25">
        <v>0</v>
      </c>
      <c r="BJ201" s="25">
        <v>362.49464833710061</v>
      </c>
      <c r="BK201" s="25">
        <v>451.89918408637578</v>
      </c>
      <c r="BL201" s="25">
        <v>0.86425144166335499</v>
      </c>
      <c r="BM201" s="25">
        <v>0.42314543064609672</v>
      </c>
    </row>
    <row r="202" spans="1:65" x14ac:dyDescent="0.35">
      <c r="A202" s="25" t="s">
        <v>10559</v>
      </c>
      <c r="B202" s="25" t="s">
        <v>10526</v>
      </c>
      <c r="C202" s="25" t="s">
        <v>10529</v>
      </c>
      <c r="D202" s="25" t="s">
        <v>10543</v>
      </c>
      <c r="E202" s="25" t="s">
        <v>10754</v>
      </c>
      <c r="F202" s="25">
        <v>113869</v>
      </c>
      <c r="G202" s="25">
        <v>0.89714051366644942</v>
      </c>
      <c r="H202" s="25">
        <v>160</v>
      </c>
      <c r="I202" s="25">
        <v>662.40313063030396</v>
      </c>
      <c r="J202" s="42">
        <v>1.1135965108806352</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390.79741558775038</v>
      </c>
      <c r="AE202" s="25">
        <v>-11.591547449399869</v>
      </c>
      <c r="AF202" s="25">
        <v>0</v>
      </c>
      <c r="AG202" s="25">
        <v>0</v>
      </c>
      <c r="AH202" s="25">
        <v>-295.1046549036891</v>
      </c>
      <c r="AI202" s="25">
        <v>-123.00035822944253</v>
      </c>
      <c r="AJ202" s="25">
        <v>38.899144994781103</v>
      </c>
      <c r="AK202" s="25">
        <v>0</v>
      </c>
      <c r="AL202" s="25">
        <v>0</v>
      </c>
      <c r="AM202" s="25">
        <v>0</v>
      </c>
      <c r="AN202" s="25">
        <v>0.63149937084123953</v>
      </c>
      <c r="AO202" s="25">
        <v>662.40313063030396</v>
      </c>
      <c r="AP202" s="25">
        <v>306.69620235308895</v>
      </c>
      <c r="AQ202" s="25">
        <v>11.591547449399869</v>
      </c>
      <c r="AR202" s="25">
        <v>0</v>
      </c>
      <c r="AS202" s="25">
        <v>0</v>
      </c>
      <c r="AT202" s="25">
        <v>295.1046549036891</v>
      </c>
      <c r="AU202" s="25">
        <v>493.99674334353131</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139.91934971903811</v>
      </c>
      <c r="BF202" s="25">
        <v>23.067420157500035</v>
      </c>
      <c r="BG202" s="25">
        <v>1.6022772097078446</v>
      </c>
      <c r="BH202" s="25">
        <v>115.24965235183022</v>
      </c>
      <c r="BI202" s="25">
        <v>0</v>
      </c>
      <c r="BJ202" s="25">
        <v>800.6929456966202</v>
      </c>
      <c r="BK202" s="25">
        <v>1191.4903612843705</v>
      </c>
      <c r="BL202" s="25">
        <v>1.1919868851101394</v>
      </c>
      <c r="BM202" s="25">
        <v>1.1135965108806352</v>
      </c>
    </row>
    <row r="203" spans="1:65" x14ac:dyDescent="0.35">
      <c r="A203" s="25" t="s">
        <v>10559</v>
      </c>
      <c r="B203" s="25" t="s">
        <v>10526</v>
      </c>
      <c r="C203" s="25" t="s">
        <v>10529</v>
      </c>
      <c r="D203" s="25" t="s">
        <v>10545</v>
      </c>
      <c r="E203" s="25" t="s">
        <v>10755</v>
      </c>
      <c r="F203" s="25">
        <v>113869</v>
      </c>
      <c r="G203" s="25">
        <v>0.89714051366644942</v>
      </c>
      <c r="H203" s="25">
        <v>160</v>
      </c>
      <c r="I203" s="25">
        <v>1609.6163231062903</v>
      </c>
      <c r="J203" s="42">
        <v>0.10762879467959788</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347.57249049558277</v>
      </c>
      <c r="AE203" s="25">
        <v>-31.153407825145155</v>
      </c>
      <c r="AF203" s="25">
        <v>0</v>
      </c>
      <c r="AG203" s="25">
        <v>0</v>
      </c>
      <c r="AH203" s="25">
        <v>-234.05103151015166</v>
      </c>
      <c r="AI203" s="25">
        <v>-123.00035822944253</v>
      </c>
      <c r="AJ203" s="25">
        <v>40.632307069156553</v>
      </c>
      <c r="AK203" s="25">
        <v>0</v>
      </c>
      <c r="AL203" s="25">
        <v>0</v>
      </c>
      <c r="AM203" s="25">
        <v>0</v>
      </c>
      <c r="AN203" s="25">
        <v>0.22824134097744472</v>
      </c>
      <c r="AO203" s="25">
        <v>1609.6163231062903</v>
      </c>
      <c r="AP203" s="25">
        <v>265.2044393352968</v>
      </c>
      <c r="AQ203" s="25">
        <v>31.153407825145155</v>
      </c>
      <c r="AR203" s="25">
        <v>0</v>
      </c>
      <c r="AS203" s="25">
        <v>0</v>
      </c>
      <c r="AT203" s="25">
        <v>234.05103151015166</v>
      </c>
      <c r="AU203" s="25">
        <v>918.29294852352996</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420.19155479025568</v>
      </c>
      <c r="BF203" s="25">
        <v>65.717060977234368</v>
      </c>
      <c r="BG203" s="25">
        <v>1.6022772097078446</v>
      </c>
      <c r="BH203" s="25">
        <v>352.87221660331346</v>
      </c>
      <c r="BI203" s="25">
        <v>0</v>
      </c>
      <c r="BJ203" s="25">
        <v>1183.4973878588266</v>
      </c>
      <c r="BK203" s="25">
        <v>1531.0698783544094</v>
      </c>
      <c r="BL203" s="25">
        <v>0.1137626653798187</v>
      </c>
      <c r="BM203" s="25">
        <v>0.10762879467959788</v>
      </c>
    </row>
    <row r="204" spans="1:65" x14ac:dyDescent="0.35">
      <c r="A204" s="25" t="s">
        <v>10559</v>
      </c>
      <c r="B204" s="25" t="s">
        <v>10526</v>
      </c>
      <c r="C204" s="25" t="s">
        <v>10706</v>
      </c>
      <c r="D204" s="25" t="s">
        <v>9782</v>
      </c>
      <c r="E204" s="25" t="s">
        <v>10756</v>
      </c>
      <c r="F204" s="25">
        <v>113869</v>
      </c>
      <c r="G204" s="25">
        <v>0.89714051366644942</v>
      </c>
      <c r="H204" s="25">
        <v>160</v>
      </c>
      <c r="I204" s="66">
        <v>596.9587135028645</v>
      </c>
      <c r="J204" s="43">
        <v>0.78621970549842379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426.58198087323223</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46.50748285233373</v>
      </c>
      <c r="BF204" s="25">
        <v>8.3658282704551183</v>
      </c>
      <c r="BG204" s="25">
        <v>1.490166022623912</v>
      </c>
      <c r="BH204" s="25">
        <v>36.651488559254702</v>
      </c>
      <c r="BI204" s="25">
        <v>0</v>
      </c>
      <c r="BJ204" s="25">
        <v>466.93941742780453</v>
      </c>
      <c r="BK204" s="25">
        <v>608.75762273237672</v>
      </c>
      <c r="BL204" s="25">
        <v>1.5417694448902437</v>
      </c>
      <c r="BM204" s="25">
        <v>0.78621970549842379</v>
      </c>
    </row>
    <row r="205" spans="1:65" x14ac:dyDescent="0.35">
      <c r="A205" s="25" t="s">
        <v>10559</v>
      </c>
      <c r="B205" s="25" t="s">
        <v>10708</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0.77436008201657758</v>
      </c>
      <c r="K205" s="25">
        <f>K188</f>
        <v>35</v>
      </c>
      <c r="L205" s="25">
        <f t="shared" ref="L205:W205" si="11">L188+L196+L204</f>
        <v>453.26427952359359</v>
      </c>
      <c r="M205" s="25">
        <f t="shared" si="11"/>
        <v>81.88931499282404</v>
      </c>
      <c r="N205" s="25">
        <f t="shared" si="11"/>
        <v>234.07097893311609</v>
      </c>
      <c r="O205" s="25">
        <f t="shared" si="11"/>
        <v>43.629543082748697</v>
      </c>
      <c r="P205" s="25">
        <f t="shared" si="11"/>
        <v>90.630234921836887</v>
      </c>
      <c r="Q205" s="25">
        <f t="shared" si="11"/>
        <v>99.811200928530496</v>
      </c>
      <c r="R205" s="25">
        <f t="shared" si="11"/>
        <v>18.667160569916007</v>
      </c>
      <c r="S205" s="25">
        <f t="shared" si="11"/>
        <v>39.116596091173484</v>
      </c>
      <c r="T205" s="25">
        <f t="shared" si="11"/>
        <v>42.027444267440998</v>
      </c>
      <c r="U205" s="25">
        <f t="shared" si="11"/>
        <v>0</v>
      </c>
      <c r="V205" s="25">
        <f t="shared" si="11"/>
        <v>28424.549769330319</v>
      </c>
      <c r="W205" s="25">
        <f t="shared" si="11"/>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351.5813375933194</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46.245077501666763</v>
      </c>
      <c r="BF205" s="25">
        <f>(BF188*N188+BF196*N196+BF204*N204)/(N188+N196+N204)</f>
        <v>8.3658282704551166</v>
      </c>
      <c r="BG205" s="25">
        <f>(BG188*N188+BG196*N196+BG204*N204)/(N188+N196+N204)</f>
        <v>1.4901660226239122</v>
      </c>
      <c r="BH205" s="25">
        <f>(BH188*N188+BH196*N196+BH204*N204)/(N188+N196+N204)</f>
        <v>36.389083208587728</v>
      </c>
      <c r="BI205" s="25">
        <f>(BI188*N188+BI196*N196+BI204*N204)/(N188+N196+N204)</f>
        <v>0</v>
      </c>
      <c r="BJ205" s="25">
        <f>(BJ188*N188+BJ196*N196+BJ204*N204)/(N188+N196+N204)</f>
        <v>391.77177237523284</v>
      </c>
      <c r="BK205" s="25">
        <f>(BK188*N188+BK196*N196+BK204*N204)/(N188+N196+N204)</f>
        <v>533.42297590714622</v>
      </c>
      <c r="BL205" s="25">
        <f>(BL188*N188+BL196*N196+BL204*N204)/(N188+N196+N204)</f>
        <v>1.2723735788184682</v>
      </c>
      <c r="BM205" s="25">
        <f>(BM188*N188+BM196*N196+BM204*N204)/(N188+N196+N204)</f>
        <v>0.77436008201657758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zoomScale="80" zoomScaleNormal="80" workbookViewId="0">
      <selection activeCell="AL4" sqref="AL4:AL15"/>
    </sheetView>
  </sheetViews>
  <sheetFormatPr defaultColWidth="10" defaultRowHeight="15" x14ac:dyDescent="0.25"/>
  <sheetData>
    <row r="1" spans="1:63" ht="198.75" thickBot="1" x14ac:dyDescent="0.3">
      <c r="A1" s="32" t="s">
        <v>10060</v>
      </c>
      <c r="B1" s="32" t="s">
        <v>10347</v>
      </c>
      <c r="C1" s="32" t="s">
        <v>10348</v>
      </c>
      <c r="D1" s="32" t="s">
        <v>10576</v>
      </c>
      <c r="E1" s="32" t="s">
        <v>10577</v>
      </c>
      <c r="F1" s="32" t="s">
        <v>10578</v>
      </c>
      <c r="G1" s="32" t="str">
        <f>AM1</f>
        <v>Nova RT | TARIFA LÍQUIDA pós MODICIDADE TARIFÁRIA</v>
      </c>
      <c r="H1" s="32" t="str">
        <f>BK1</f>
        <v>% EF RT &amp; CM | Eficiência Valorização RT + Custos Movimentação:
 (Esforço s/ Tarifa Munícipe)</v>
      </c>
      <c r="I1" s="32" t="s">
        <v>10072</v>
      </c>
      <c r="J1" s="32" t="s">
        <v>10073</v>
      </c>
      <c r="K1" s="32" t="s">
        <v>10074</v>
      </c>
      <c r="L1" s="32" t="s">
        <v>10075</v>
      </c>
      <c r="M1" s="32" t="s">
        <v>10076</v>
      </c>
      <c r="N1" s="32" t="s">
        <v>10077</v>
      </c>
      <c r="O1" s="32" t="s">
        <v>10078</v>
      </c>
      <c r="P1" s="32" t="s">
        <v>10079</v>
      </c>
      <c r="Q1" s="32" t="s">
        <v>10080</v>
      </c>
      <c r="R1" s="32" t="s">
        <v>10081</v>
      </c>
      <c r="S1" s="32" t="s">
        <v>10082</v>
      </c>
      <c r="T1" s="32" t="s">
        <v>10083</v>
      </c>
      <c r="U1" s="32" t="s">
        <v>10084</v>
      </c>
      <c r="V1" s="32" t="s">
        <v>10085</v>
      </c>
      <c r="W1" s="32" t="s">
        <v>10086</v>
      </c>
      <c r="X1" s="32" t="s">
        <v>10087</v>
      </c>
      <c r="Y1" s="32" t="s">
        <v>10088</v>
      </c>
      <c r="Z1" s="32" t="s">
        <v>10089</v>
      </c>
      <c r="AA1" s="32" t="s">
        <v>10090</v>
      </c>
      <c r="AB1" s="32" t="s">
        <v>10091</v>
      </c>
      <c r="AC1" s="32" t="s">
        <v>10092</v>
      </c>
      <c r="AD1" s="32" t="s">
        <v>10093</v>
      </c>
      <c r="AE1" s="32" t="s">
        <v>10094</v>
      </c>
      <c r="AF1" s="32" t="s">
        <v>10095</v>
      </c>
      <c r="AG1" s="32" t="s">
        <v>10096</v>
      </c>
      <c r="AH1" s="32" t="s">
        <v>10097</v>
      </c>
      <c r="AI1" s="32" t="s">
        <v>10098</v>
      </c>
      <c r="AJ1" s="32" t="s">
        <v>10099</v>
      </c>
      <c r="AK1" s="32" t="s">
        <v>10100</v>
      </c>
      <c r="AL1" s="32" t="s">
        <v>10101</v>
      </c>
      <c r="AM1" s="32" t="s">
        <v>10102</v>
      </c>
      <c r="AN1" s="32" t="s">
        <v>10103</v>
      </c>
      <c r="AO1" s="32" t="s">
        <v>10104</v>
      </c>
      <c r="AP1" s="32" t="s">
        <v>10105</v>
      </c>
      <c r="AQ1" s="32" t="s">
        <v>10106</v>
      </c>
      <c r="AR1" s="32" t="s">
        <v>10107</v>
      </c>
      <c r="AS1" s="32" t="s">
        <v>10108</v>
      </c>
      <c r="AT1" s="32" t="s">
        <v>10109</v>
      </c>
      <c r="AU1" s="32" t="s">
        <v>10110</v>
      </c>
      <c r="AV1" s="32" t="s">
        <v>10111</v>
      </c>
      <c r="AW1" s="32" t="s">
        <v>10112</v>
      </c>
      <c r="AX1" s="32" t="s">
        <v>10113</v>
      </c>
      <c r="AY1" s="32" t="s">
        <v>10114</v>
      </c>
      <c r="AZ1" s="32" t="s">
        <v>10115</v>
      </c>
      <c r="BA1" s="32" t="s">
        <v>10116</v>
      </c>
      <c r="BB1" s="32" t="s">
        <v>10117</v>
      </c>
      <c r="BC1" s="32" t="s">
        <v>10118</v>
      </c>
      <c r="BD1" s="32" t="s">
        <v>10119</v>
      </c>
      <c r="BE1" s="32" t="s">
        <v>10120</v>
      </c>
      <c r="BF1" s="32" t="s">
        <v>10121</v>
      </c>
      <c r="BG1" s="32" t="s">
        <v>10122</v>
      </c>
      <c r="BH1" s="32" t="s">
        <v>10123</v>
      </c>
      <c r="BI1" s="32" t="s">
        <v>10124</v>
      </c>
      <c r="BJ1" s="32" t="s">
        <v>10125</v>
      </c>
      <c r="BK1" s="32" t="s">
        <v>10126</v>
      </c>
    </row>
    <row r="2" spans="1:63" ht="2.25"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ht="29.25" customHeight="1" thickBot="1" x14ac:dyDescent="0.3">
      <c r="A3" s="32"/>
      <c r="B3" s="32"/>
      <c r="C3" s="32"/>
      <c r="D3" s="32" t="s">
        <v>10761</v>
      </c>
      <c r="E3" s="32" t="s">
        <v>10762</v>
      </c>
      <c r="F3" s="32" t="s">
        <v>10132</v>
      </c>
      <c r="G3" s="32" t="s">
        <v>10132</v>
      </c>
      <c r="H3" s="32" t="s">
        <v>9634</v>
      </c>
      <c r="I3" s="32" t="s">
        <v>10763</v>
      </c>
      <c r="J3" s="32" t="s">
        <v>9980</v>
      </c>
      <c r="K3" s="32" t="s">
        <v>9980</v>
      </c>
      <c r="L3" s="32" t="s">
        <v>10764</v>
      </c>
      <c r="M3" s="32" t="s">
        <v>10764</v>
      </c>
      <c r="N3" s="32" t="s">
        <v>10764</v>
      </c>
      <c r="O3" s="32" t="s">
        <v>10764</v>
      </c>
      <c r="P3" s="32" t="s">
        <v>10764</v>
      </c>
      <c r="Q3" s="32" t="s">
        <v>10764</v>
      </c>
      <c r="R3" s="32" t="s">
        <v>10764</v>
      </c>
      <c r="S3" s="32" t="s">
        <v>10765</v>
      </c>
      <c r="T3" s="32" t="s">
        <v>10765</v>
      </c>
      <c r="U3" s="32" t="s">
        <v>10766</v>
      </c>
      <c r="V3" s="32" t="s">
        <v>10803</v>
      </c>
      <c r="W3" s="32" t="s">
        <v>9700</v>
      </c>
      <c r="X3" s="32" t="s">
        <v>9700</v>
      </c>
      <c r="Y3" s="32" t="s">
        <v>9700</v>
      </c>
      <c r="Z3" s="32" t="s">
        <v>9700</v>
      </c>
      <c r="AA3" s="32" t="s">
        <v>9700</v>
      </c>
      <c r="AB3" s="32" t="s">
        <v>9700</v>
      </c>
      <c r="AC3" s="32" t="s">
        <v>9700</v>
      </c>
      <c r="AD3" s="32" t="s">
        <v>9700</v>
      </c>
      <c r="AE3" s="32" t="s">
        <v>9700</v>
      </c>
      <c r="AF3" s="32" t="s">
        <v>9700</v>
      </c>
      <c r="AG3" s="32" t="s">
        <v>9700</v>
      </c>
      <c r="AH3" s="32" t="s">
        <v>9700</v>
      </c>
      <c r="AI3" s="32" t="s">
        <v>9700</v>
      </c>
      <c r="AJ3" s="32" t="s">
        <v>9700</v>
      </c>
      <c r="AK3" s="32" t="s">
        <v>9700</v>
      </c>
      <c r="AL3" s="32" t="s">
        <v>9700</v>
      </c>
      <c r="AM3" s="32" t="s">
        <v>9700</v>
      </c>
      <c r="AN3" s="32" t="s">
        <v>9700</v>
      </c>
      <c r="AO3" s="32" t="s">
        <v>9700</v>
      </c>
      <c r="AP3" s="32" t="s">
        <v>9700</v>
      </c>
      <c r="AQ3" s="32" t="s">
        <v>9700</v>
      </c>
      <c r="AR3" s="32" t="s">
        <v>9700</v>
      </c>
      <c r="AS3" s="32" t="s">
        <v>9700</v>
      </c>
      <c r="AT3" s="32" t="s">
        <v>9700</v>
      </c>
      <c r="AU3" s="32" t="s">
        <v>9700</v>
      </c>
      <c r="AV3" s="32" t="s">
        <v>9700</v>
      </c>
      <c r="AW3" s="32" t="s">
        <v>9700</v>
      </c>
      <c r="AX3" s="32" t="s">
        <v>9700</v>
      </c>
      <c r="AY3" s="32" t="s">
        <v>9700</v>
      </c>
      <c r="AZ3" s="32" t="s">
        <v>9700</v>
      </c>
      <c r="BA3" s="32" t="s">
        <v>9700</v>
      </c>
      <c r="BB3" s="32" t="s">
        <v>9700</v>
      </c>
      <c r="BC3" s="32" t="s">
        <v>9700</v>
      </c>
      <c r="BD3" s="32" t="s">
        <v>9700</v>
      </c>
      <c r="BE3" s="32" t="s">
        <v>9700</v>
      </c>
      <c r="BF3" s="32" t="s">
        <v>9700</v>
      </c>
      <c r="BG3" s="32" t="s">
        <v>9700</v>
      </c>
      <c r="BH3" s="32" t="s">
        <v>9700</v>
      </c>
      <c r="BI3" s="32" t="s">
        <v>9700</v>
      </c>
      <c r="BJ3" s="32" t="s">
        <v>9634</v>
      </c>
      <c r="BK3" s="32" t="s">
        <v>9634</v>
      </c>
    </row>
    <row r="4" spans="1:63" ht="16.5" x14ac:dyDescent="0.25">
      <c r="A4" s="50" t="s">
        <v>10194</v>
      </c>
      <c r="B4" s="71">
        <f>'Banco de Dados'!$I$29</f>
        <v>500</v>
      </c>
      <c r="C4" s="51">
        <f>'Banco de Dados'!$I$30/100</f>
        <v>0.86</v>
      </c>
      <c r="D4" s="68">
        <f>IFERROR(VLOOKUP($A4,'Arranjos Consolidados'!$E$2:$BM$302,D$2,FALSE),"")</f>
        <v>659321</v>
      </c>
      <c r="E4" s="72">
        <f>IFERROR(VLOOKUP($A4,'Arranjos Consolidados'!$E$2:$BM$302,E$2,FALSE),"")</f>
        <v>0.89712319853843836</v>
      </c>
      <c r="F4" s="68">
        <f>IFERROR(VLOOKUP($A4,'Arranjos Consolidados'!$E$2:$BM$302,F$2,FALSE),"")</f>
        <v>160</v>
      </c>
      <c r="G4" s="70">
        <f>IFERROR(VLOOKUP($A4,'Arranjos Consolidados'!$E$2:$BM$302,G$2,FALSE),"")</f>
        <v>506.14494972182558</v>
      </c>
      <c r="H4" s="73">
        <f>IFERROR(VLOOKUP($A4,'Arranjos Consolidados'!$E$2:$BM$302,H$2,FALSE),"")</f>
        <v>0.56812156780698142</v>
      </c>
      <c r="I4" s="68">
        <f>IFERROR(VLOOKUP($A4,'Arranjos Consolidados'!$E$2:$BM$302,I$2,FALSE),"")</f>
        <v>35</v>
      </c>
      <c r="J4" s="70">
        <f>IFERROR(VLOOKUP($A4,'Arranjos Consolidados'!$E$2:$BM$302,J$2,FALSE),"")</f>
        <v>390.50456992442491</v>
      </c>
      <c r="K4" s="70">
        <f>IFERROR(VLOOKUP($A4,'Arranjos Consolidados'!$E$2:$BM$302,K$2,FALSE),"")</f>
        <v>45.367348140794775</v>
      </c>
      <c r="L4" s="70">
        <f>IFERROR(VLOOKUP($A4,'Arranjos Consolidados'!$E$2:$BM$302,L$2,FALSE),"")</f>
        <v>234.07097893311607</v>
      </c>
      <c r="M4" s="70">
        <f>IFERROR(VLOOKUP($A4,'Arranjos Consolidados'!$E$2:$BM$302,M$2,FALSE),"")</f>
        <v>39.047603670132972</v>
      </c>
      <c r="N4" s="70">
        <f>IFERROR(VLOOKUP($A4,'Arranjos Consolidados'!$E$2:$BM$302,N$2,FALSE),"")</f>
        <v>90.630234921836859</v>
      </c>
      <c r="O4" s="70">
        <f>IFERROR(VLOOKUP($A4,'Arranjos Consolidados'!$E$2:$BM$302,O$2,FALSE),"")</f>
        <v>104.39314034114622</v>
      </c>
      <c r="P4" s="70">
        <f>IFERROR(VLOOKUP($A4,'Arranjos Consolidados'!$E$2:$BM$302,P$2,FALSE),"")</f>
        <v>23.249099982531749</v>
      </c>
      <c r="Q4" s="70">
        <f>IFERROR(VLOOKUP($A4,'Arranjos Consolidados'!$E$2:$BM$302,Q$2,FALSE),"")</f>
        <v>39.116596091173477</v>
      </c>
      <c r="R4" s="70">
        <f>IFERROR(VLOOKUP($A4,'Arranjos Consolidados'!$E$2:$BM$302,R$2,FALSE),"")</f>
        <v>42.02744426744097</v>
      </c>
      <c r="S4" s="70">
        <f>IFERROR(VLOOKUP($A4,'Arranjos Consolidados'!$E$2:$BM$302,S$2,FALSE),"")</f>
        <v>0</v>
      </c>
      <c r="T4" s="70">
        <f>IFERROR(VLOOKUP($A4,'Arranjos Consolidados'!$E$2:$BM$302,T$2,FALSE),"")</f>
        <v>28424.549769330308</v>
      </c>
      <c r="U4" s="70">
        <f>IFERROR(VLOOKUP($A4,'Arranjos Consolidados'!$E$2:$BM$302,U$2,FALSE),"")</f>
        <v>0</v>
      </c>
      <c r="V4" s="70">
        <f>IFERROR(VLOOKUP($A4,'Arranjos Consolidados'!$E$2:$BM$302,V$2,FALSE),"")</f>
        <v>0</v>
      </c>
      <c r="W4" s="70">
        <f>IFERROR(VLOOKUP($A4,'Arranjos Consolidados'!$E$2:$BM$302,W$2,FALSE),"")</f>
        <v>647.8067780741369</v>
      </c>
      <c r="X4" s="68">
        <f>IFERROR(VLOOKUP($A4,'Arranjos Consolidados'!$E$2:$BM$302,X$2,FALSE),"")</f>
        <v>0</v>
      </c>
      <c r="Y4" s="70">
        <f>IFERROR(VLOOKUP($A4,'Arranjos Consolidados'!$E$2:$BM$302,Y$2,FALSE),"")</f>
        <v>339.87</v>
      </c>
      <c r="Z4" s="68">
        <f>IFERROR(VLOOKUP($A4,'Arranjos Consolidados'!$E$2:$BM$302,Z$2,FALSE),"")</f>
        <v>0.71</v>
      </c>
      <c r="AA4" s="70">
        <f>IFERROR(VLOOKUP($A4,'Arranjos Consolidados'!$E$2:$BM$302,AA$2,FALSE),"")</f>
        <v>307.22677807413692</v>
      </c>
      <c r="AB4" s="70">
        <f>IFERROR(VLOOKUP($A4,'Arranjos Consolidados'!$E$2:$BM$302,AB$2,FALSE),"")</f>
        <v>141.66182835231132</v>
      </c>
      <c r="AC4" s="70">
        <f>IFERROR(VLOOKUP($A4,'Arranjos Consolidados'!$E$2:$BM$302,AC$2,FALSE),"")</f>
        <v>-16.863187372212348</v>
      </c>
      <c r="AD4" s="70">
        <f>IFERROR(VLOOKUP($A4,'Arranjos Consolidados'!$E$2:$BM$302,AD$2,FALSE),"")</f>
        <v>0</v>
      </c>
      <c r="AE4" s="70">
        <f>IFERROR(VLOOKUP($A4,'Arranjos Consolidados'!$E$2:$BM$302,AE$2,FALSE),"")</f>
        <v>0</v>
      </c>
      <c r="AF4" s="70">
        <f>IFERROR(VLOOKUP($A4,'Arranjos Consolidados'!$E$2:$BM$302,AF$2,FALSE),"")</f>
        <v>-23.33787223009903</v>
      </c>
      <c r="AG4" s="70">
        <f>IFERROR(VLOOKUP($A4,'Arranjos Consolidados'!$E$2:$BM$302,AG$2,FALSE),"")</f>
        <v>-101.46076874999997</v>
      </c>
      <c r="AH4" s="70">
        <f>IFERROR(VLOOKUP($A4,'Arranjos Consolidados'!$E$2:$BM$302,AH$2,FALSE),"")</f>
        <v>0</v>
      </c>
      <c r="AI4" s="70">
        <f>IFERROR(VLOOKUP($A4,'Arranjos Consolidados'!$E$2:$BM$302,AI$2,FALSE),"")</f>
        <v>0</v>
      </c>
      <c r="AJ4" s="70">
        <f>IFERROR(VLOOKUP($A4,'Arranjos Consolidados'!$E$2:$BM$302,AJ$2,FALSE),"")</f>
        <v>0</v>
      </c>
      <c r="AK4" s="70">
        <f>IFERROR(VLOOKUP($A4,'Arranjos Consolidados'!$E$2:$BM$302,AK$2,FALSE),"")</f>
        <v>0</v>
      </c>
      <c r="AL4" s="74">
        <f>IFERROR(VLOOKUP($A4,'Arranjos Consolidados'!$E$2:$BM$302,AL$2,FALSE),"")</f>
        <v>0.46109857103057239</v>
      </c>
      <c r="AM4" s="70">
        <f>IFERROR(VLOOKUP($A4,'Arranjos Consolidados'!$E$2:$BM$302,AM$2,FALSE),"")</f>
        <v>506.14494972182558</v>
      </c>
      <c r="AN4" s="70">
        <f>IFERROR(VLOOKUP($A4,'Arranjos Consolidados'!$E$2:$BM$302,AN$2,FALSE),"")</f>
        <v>40.201059602311368</v>
      </c>
      <c r="AO4" s="70">
        <f>IFERROR(VLOOKUP($A4,'Arranjos Consolidados'!$E$2:$BM$302,AO$2,FALSE),"")</f>
        <v>16.863187372212348</v>
      </c>
      <c r="AP4" s="70">
        <f>IFERROR(VLOOKUP($A4,'Arranjos Consolidados'!$E$2:$BM$302,AP$2,FALSE),"")</f>
        <v>0</v>
      </c>
      <c r="AQ4" s="70">
        <f>IFERROR(VLOOKUP($A4,'Arranjos Consolidados'!$E$2:$BM$302,AQ$2,FALSE),"")</f>
        <v>0</v>
      </c>
      <c r="AR4" s="70">
        <f>IFERROR(VLOOKUP($A4,'Arranjos Consolidados'!$E$2:$BM$302,AR$2,FALSE),"")</f>
        <v>23.33787223009903</v>
      </c>
      <c r="AS4" s="70">
        <f>IFERROR(VLOOKUP($A4,'Arranjos Consolidados'!$E$2:$BM$302,AS$2,FALSE),"")</f>
        <v>247.91575249306351</v>
      </c>
      <c r="AT4" s="70">
        <f>IFERROR(VLOOKUP($A4,'Arranjos Consolidados'!$E$2:$BM$302,AT$2,FALSE),"")</f>
        <v>58.138247985755498</v>
      </c>
      <c r="AU4" s="70">
        <f>IFERROR(VLOOKUP($A4,'Arranjos Consolidados'!$E$2:$BM$302,AU$2,FALSE),"")</f>
        <v>58.138247985755498</v>
      </c>
      <c r="AV4" s="70">
        <f>IFERROR(VLOOKUP($A4,'Arranjos Consolidados'!$E$2:$BM$302,AV$2,FALSE),"")</f>
        <v>0</v>
      </c>
      <c r="AW4" s="70">
        <f>IFERROR(VLOOKUP($A4,'Arranjos Consolidados'!$E$2:$BM$302,AW$2,FALSE),"")</f>
        <v>0</v>
      </c>
      <c r="AX4" s="70">
        <f>IFERROR(VLOOKUP($A4,'Arranjos Consolidados'!$E$2:$BM$302,AX$2,FALSE),"")</f>
        <v>134.59007694571139</v>
      </c>
      <c r="AY4" s="70">
        <f>IFERROR(VLOOKUP($A4,'Arranjos Consolidados'!$E$2:$BM$302,AY$2,FALSE),"")</f>
        <v>77.861174682099374</v>
      </c>
      <c r="AZ4" s="70">
        <f>IFERROR(VLOOKUP($A4,'Arranjos Consolidados'!$E$2:$BM$302,AZ$2,FALSE),"")</f>
        <v>23.637042609838353</v>
      </c>
      <c r="BA4" s="70">
        <f>IFERROR(VLOOKUP($A4,'Arranjos Consolidados'!$E$2:$BM$302,BA$2,FALSE),"")</f>
        <v>33.091859653773689</v>
      </c>
      <c r="BB4" s="70">
        <f>IFERROR(VLOOKUP($A4,'Arranjos Consolidados'!$E$2:$BM$302,BB$2,FALSE),"")</f>
        <v>0</v>
      </c>
      <c r="BC4" s="70">
        <f>IFERROR(VLOOKUP($A4,'Arranjos Consolidados'!$E$2:$BM$302,BC$2,FALSE),"")</f>
        <v>55.187427561596607</v>
      </c>
      <c r="BD4" s="70">
        <f>IFERROR(VLOOKUP($A4,'Arranjos Consolidados'!$E$2:$BM$302,BD$2,FALSE),"")</f>
        <v>8.6879524867501186</v>
      </c>
      <c r="BE4" s="70">
        <f>IFERROR(VLOOKUP($A4,'Arranjos Consolidados'!$E$2:$BM$302,BE$2,FALSE),"")</f>
        <v>1.4901660226239113</v>
      </c>
      <c r="BF4" s="70">
        <f>IFERROR(VLOOKUP($A4,'Arranjos Consolidados'!$E$2:$BM$302,BF$2,FALSE),"")</f>
        <v>45.009309052222584</v>
      </c>
      <c r="BG4" s="70">
        <f>IFERROR(VLOOKUP($A4,'Arranjos Consolidados'!$E$2:$BM$302,BG$2,FALSE),"")</f>
        <v>0</v>
      </c>
      <c r="BH4" s="70">
        <f>IFERROR(VLOOKUP($A4,'Arranjos Consolidados'!$E$2:$BM$302,BH$2,FALSE),"")</f>
        <v>288.11681209537488</v>
      </c>
      <c r="BI4" s="70">
        <f>IFERROR(VLOOKUP($A4,'Arranjos Consolidados'!$E$2:$BM$302,BI$2,FALSE),"")</f>
        <v>429.77864044768626</v>
      </c>
      <c r="BJ4" s="74">
        <f>IFERROR(VLOOKUP($A4,'Arranjos Consolidados'!$E$2:$BM$302,BJ$2,FALSE),"")</f>
        <v>0.93595963273800364</v>
      </c>
      <c r="BK4" s="74">
        <f>IFERROR(VLOOKUP($A4,'Arranjos Consolidados'!$E$2:$BM$302,BK$2,FALSE),"")</f>
        <v>0.56812156780698142</v>
      </c>
    </row>
    <row r="5" spans="1:63" ht="16.5" x14ac:dyDescent="0.25">
      <c r="A5" s="50" t="s">
        <v>10197</v>
      </c>
      <c r="B5" s="71">
        <f>'Banco de Dados'!$I$29</f>
        <v>500</v>
      </c>
      <c r="C5" s="51">
        <f>'Banco de Dados'!$I$30/100</f>
        <v>0.86</v>
      </c>
      <c r="D5" s="68">
        <f>IFERROR(VLOOKUP($A5,'Arranjos Consolidados'!$E$2:$BM$302,D$2,FALSE),"")</f>
        <v>659321</v>
      </c>
      <c r="E5" s="72">
        <f>IFERROR(VLOOKUP($A5,'Arranjos Consolidados'!$E$2:$BM$302,E$2,FALSE),"")</f>
        <v>0.89712319853843836</v>
      </c>
      <c r="F5" s="68">
        <f>IFERROR(VLOOKUP($A5,'Arranjos Consolidados'!$E$2:$BM$302,F$2,FALSE),"")</f>
        <v>160</v>
      </c>
      <c r="G5" s="70">
        <f>IFERROR(VLOOKUP($A5,'Arranjos Consolidados'!$E$2:$BM$302,G$2,FALSE),"")</f>
        <v>506.14494972182558</v>
      </c>
      <c r="H5" s="73">
        <f>IFERROR(VLOOKUP($A5,'Arranjos Consolidados'!$E$2:$BM$302,H$2,FALSE),"")</f>
        <v>0.56812156780698142</v>
      </c>
      <c r="I5" s="68">
        <f>IFERROR(VLOOKUP($A5,'Arranjos Consolidados'!$E$2:$BM$302,I$2,FALSE),"")</f>
        <v>35</v>
      </c>
      <c r="J5" s="70">
        <f>IFERROR(VLOOKUP($A5,'Arranjos Consolidados'!$E$2:$BM$302,J$2,FALSE),"")</f>
        <v>390.50456992442491</v>
      </c>
      <c r="K5" s="70">
        <f>IFERROR(VLOOKUP($A5,'Arranjos Consolidados'!$E$2:$BM$302,K$2,FALSE),"")</f>
        <v>45.367348140794775</v>
      </c>
      <c r="L5" s="70">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8">
        <f>IFERROR(VLOOKUP($A5,'Arranjos Consolidados'!$E$2:$BM$302,X$2,FALSE),"")</f>
        <v>0</v>
      </c>
      <c r="Y5" s="70">
        <f>IFERROR(VLOOKUP($A5,'Arranjos Consolidados'!$E$2:$BM$302,Y$2,FALSE),"")</f>
        <v>339.87</v>
      </c>
      <c r="Z5" s="68">
        <f>IFERROR(VLOOKUP($A5,'Arranjos Consolidados'!$E$2:$BM$302,Z$2,FALSE),"")</f>
        <v>0.71</v>
      </c>
      <c r="AA5" s="70">
        <f>IFERROR(VLOOKUP($A5,'Arranjos Consolidados'!$E$2:$BM$302,AA$2,FALSE),"")</f>
        <v>307.22677807413692</v>
      </c>
      <c r="AB5" s="70">
        <f>IFERROR(VLOOKUP($A5,'Arranjos Consolidados'!$E$2:$BM$302,AB$2,FALSE),"")</f>
        <v>141.66182835231132</v>
      </c>
      <c r="AC5" s="70">
        <f>IFERROR(VLOOKUP($A5,'Arranjos Consolidados'!$E$2:$BM$302,AC$2,FALSE),"")</f>
        <v>-16.863187372212348</v>
      </c>
      <c r="AD5" s="70">
        <f>IFERROR(VLOOKUP($A5,'Arranjos Consolidados'!$E$2:$BM$302,AD$2,FALSE),"")</f>
        <v>0</v>
      </c>
      <c r="AE5" s="70">
        <f>IFERROR(VLOOKUP($A5,'Arranjos Consolidados'!$E$2:$BM$302,AE$2,FALSE),"")</f>
        <v>0</v>
      </c>
      <c r="AF5" s="70">
        <f>IFERROR(VLOOKUP($A5,'Arranjos Consolidados'!$E$2:$BM$302,AF$2,FALSE),"")</f>
        <v>-23.33787223009903</v>
      </c>
      <c r="AG5" s="70">
        <f>IFERROR(VLOOKUP($A5,'Arranjos Consolidados'!$E$2:$BM$302,AG$2,FALSE),"")</f>
        <v>-101.46076874999997</v>
      </c>
      <c r="AH5" s="70">
        <f>IFERROR(VLOOKUP($A5,'Arranjos Consolidados'!$E$2:$BM$302,AH$2,FALSE),"")</f>
        <v>0</v>
      </c>
      <c r="AI5" s="70">
        <f>IFERROR(VLOOKUP($A5,'Arranjos Consolidados'!$E$2:$BM$302,AI$2,FALSE),"")</f>
        <v>0</v>
      </c>
      <c r="AJ5" s="70">
        <f>IFERROR(VLOOKUP($A5,'Arranjos Consolidados'!$E$2:$BM$302,AJ$2,FALSE),"")</f>
        <v>0</v>
      </c>
      <c r="AK5" s="70">
        <f>IFERROR(VLOOKUP($A5,'Arranjos Consolidados'!$E$2:$BM$302,AK$2,FALSE),"")</f>
        <v>0</v>
      </c>
      <c r="AL5" s="74">
        <f>IFERROR(VLOOKUP($A5,'Arranjos Consolidados'!$E$2:$BM$302,AL$2,FALSE),"")</f>
        <v>0.46109857103057239</v>
      </c>
      <c r="AM5" s="70">
        <f>IFERROR(VLOOKUP($A5,'Arranjos Consolidados'!$E$2:$BM$302,AM$2,FALSE),"")</f>
        <v>506.14494972182558</v>
      </c>
      <c r="AN5" s="70">
        <f>IFERROR(VLOOKUP($A5,'Arranjos Consolidados'!$E$2:$BM$302,AN$2,FALSE),"")</f>
        <v>40.201059602311368</v>
      </c>
      <c r="AO5" s="70">
        <f>IFERROR(VLOOKUP($A5,'Arranjos Consolidados'!$E$2:$BM$302,AO$2,FALSE),"")</f>
        <v>16.863187372212348</v>
      </c>
      <c r="AP5" s="70">
        <f>IFERROR(VLOOKUP($A5,'Arranjos Consolidados'!$E$2:$BM$302,AP$2,FALSE),"")</f>
        <v>0</v>
      </c>
      <c r="AQ5" s="70">
        <f>IFERROR(VLOOKUP($A5,'Arranjos Consolidados'!$E$2:$BM$302,AQ$2,FALSE),"")</f>
        <v>0</v>
      </c>
      <c r="AR5" s="70">
        <f>IFERROR(VLOOKUP($A5,'Arranjos Consolidados'!$E$2:$BM$302,AR$2,FALSE),"")</f>
        <v>23.33787223009903</v>
      </c>
      <c r="AS5" s="70">
        <f>IFERROR(VLOOKUP($A5,'Arranjos Consolidados'!$E$2:$BM$302,AS$2,FALSE),"")</f>
        <v>247.91575249306351</v>
      </c>
      <c r="AT5" s="70">
        <f>IFERROR(VLOOKUP($A5,'Arranjos Consolidados'!$E$2:$BM$302,AT$2,FALSE),"")</f>
        <v>58.138247985755498</v>
      </c>
      <c r="AU5" s="70">
        <f>IFERROR(VLOOKUP($A5,'Arranjos Consolidados'!$E$2:$BM$302,AU$2,FALSE),"")</f>
        <v>58.138247985755498</v>
      </c>
      <c r="AV5" s="70">
        <f>IFERROR(VLOOKUP($A5,'Arranjos Consolidados'!$E$2:$BM$302,AV$2,FALSE),"")</f>
        <v>0</v>
      </c>
      <c r="AW5" s="70">
        <f>IFERROR(VLOOKUP($A5,'Arranjos Consolidados'!$E$2:$BM$302,AW$2,FALSE),"")</f>
        <v>0</v>
      </c>
      <c r="AX5" s="70">
        <f>IFERROR(VLOOKUP($A5,'Arranjos Consolidados'!$E$2:$BM$302,AX$2,FALSE),"")</f>
        <v>134.59007694571139</v>
      </c>
      <c r="AY5" s="70">
        <f>IFERROR(VLOOKUP($A5,'Arranjos Consolidados'!$E$2:$BM$302,AY$2,FALSE),"")</f>
        <v>77.861174682099374</v>
      </c>
      <c r="AZ5" s="70">
        <f>IFERROR(VLOOKUP($A5,'Arranjos Consolidados'!$E$2:$BM$302,AZ$2,FALSE),"")</f>
        <v>23.637042609838353</v>
      </c>
      <c r="BA5" s="70">
        <f>IFERROR(VLOOKUP($A5,'Arranjos Consolidados'!$E$2:$BM$302,BA$2,FALSE),"")</f>
        <v>33.091859653773689</v>
      </c>
      <c r="BB5" s="70">
        <f>IFERROR(VLOOKUP($A5,'Arranjos Consolidados'!$E$2:$BM$302,BB$2,FALSE),"")</f>
        <v>0</v>
      </c>
      <c r="BC5" s="70">
        <f>IFERROR(VLOOKUP($A5,'Arranjos Consolidados'!$E$2:$BM$302,BC$2,FALSE),"")</f>
        <v>55.187427561596607</v>
      </c>
      <c r="BD5" s="70">
        <f>IFERROR(VLOOKUP($A5,'Arranjos Consolidados'!$E$2:$BM$302,BD$2,FALSE),"")</f>
        <v>8.6879524867501186</v>
      </c>
      <c r="BE5" s="70">
        <f>IFERROR(VLOOKUP($A5,'Arranjos Consolidados'!$E$2:$BM$302,BE$2,FALSE),"")</f>
        <v>1.4901660226239113</v>
      </c>
      <c r="BF5" s="70">
        <f>IFERROR(VLOOKUP($A5,'Arranjos Consolidados'!$E$2:$BM$302,BF$2,FALSE),"")</f>
        <v>45.009309052222584</v>
      </c>
      <c r="BG5" s="70">
        <f>IFERROR(VLOOKUP($A5,'Arranjos Consolidados'!$E$2:$BM$302,BG$2,FALSE),"")</f>
        <v>0</v>
      </c>
      <c r="BH5" s="70">
        <f>IFERROR(VLOOKUP($A5,'Arranjos Consolidados'!$E$2:$BM$302,BH$2,FALSE),"")</f>
        <v>288.11681209537488</v>
      </c>
      <c r="BI5" s="70">
        <f>IFERROR(VLOOKUP($A5,'Arranjos Consolidados'!$E$2:$BM$302,BI$2,FALSE),"")</f>
        <v>429.77864044768626</v>
      </c>
      <c r="BJ5" s="74">
        <f>IFERROR(VLOOKUP($A5,'Arranjos Consolidados'!$E$2:$BM$302,BJ$2,FALSE),"")</f>
        <v>0.93595963273800364</v>
      </c>
      <c r="BK5" s="74">
        <f>IFERROR(VLOOKUP($A5,'Arranjos Consolidados'!$E$2:$BM$302,BK$2,FALSE),"")</f>
        <v>0.56812156780698142</v>
      </c>
    </row>
    <row r="6" spans="1:63" ht="16.5" x14ac:dyDescent="0.25">
      <c r="A6" s="50" t="s">
        <v>10200</v>
      </c>
      <c r="B6" s="71">
        <f>'Banco de Dados'!$I$29</f>
        <v>500</v>
      </c>
      <c r="C6" s="51">
        <f>'Banco de Dados'!$I$30/100</f>
        <v>0.86</v>
      </c>
      <c r="D6" s="68">
        <f>IFERROR(VLOOKUP($A6,'Arranjos Consolidados'!$E$2:$BM$302,D$2,FALSE),"")</f>
        <v>659321</v>
      </c>
      <c r="E6" s="72">
        <f>IFERROR(VLOOKUP($A6,'Arranjos Consolidados'!$E$2:$BM$302,E$2,FALSE),"")</f>
        <v>0.8970991984690615</v>
      </c>
      <c r="F6" s="68">
        <f>IFERROR(VLOOKUP($A6,'Arranjos Consolidados'!$E$2:$BM$302,F$2,FALSE),"")</f>
        <v>160</v>
      </c>
      <c r="G6" s="70">
        <f>IFERROR(VLOOKUP($A6,'Arranjos Consolidados'!$E$2:$BM$302,G$2,FALSE),"")</f>
        <v>505.76349213815604</v>
      </c>
      <c r="H6" s="73">
        <f>IFERROR(VLOOKUP($A6,'Arranjos Consolidados'!$E$2:$BM$302,H$2,FALSE),"")</f>
        <v>0.69281790354129835</v>
      </c>
      <c r="I6" s="68">
        <f>IFERROR(VLOOKUP($A6,'Arranjos Consolidados'!$E$2:$BM$302,I$2,FALSE),"")</f>
        <v>35</v>
      </c>
      <c r="J6" s="70">
        <f>IFERROR(VLOOKUP($A6,'Arranjos Consolidados'!$E$2:$BM$302,J$2,FALSE),"")</f>
        <v>551.87730734566071</v>
      </c>
      <c r="K6" s="70">
        <f>IFERROR(VLOOKUP($A6,'Arranjos Consolidados'!$E$2:$BM$302,K$2,FALSE),"")</f>
        <v>76.25962457754045</v>
      </c>
      <c r="L6" s="70">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8">
        <f>IFERROR(VLOOKUP($A6,'Arranjos Consolidados'!$E$2:$BM$302,X$2,FALSE),"")</f>
        <v>0</v>
      </c>
      <c r="Y6" s="70">
        <f>IFERROR(VLOOKUP($A6,'Arranjos Consolidados'!$E$2:$BM$302,Y$2,FALSE),"")</f>
        <v>339.87078211483163</v>
      </c>
      <c r="Z6" s="68">
        <f>IFERROR(VLOOKUP($A6,'Arranjos Consolidados'!$E$2:$BM$302,Z$2,FALSE),"")</f>
        <v>0.70999999999999985</v>
      </c>
      <c r="AA6" s="70">
        <f>IFERROR(VLOOKUP($A6,'Arranjos Consolidados'!$E$2:$BM$302,AA$2,FALSE),"")</f>
        <v>306.8646896632178</v>
      </c>
      <c r="AB6" s="70">
        <f>IFERROR(VLOOKUP($A6,'Arranjos Consolidados'!$E$2:$BM$302,AB$2,FALSE),"")</f>
        <v>141.68197963989337</v>
      </c>
      <c r="AC6" s="70">
        <f>IFERROR(VLOOKUP($A6,'Arranjos Consolidados'!$E$2:$BM$302,AC$2,FALSE),"")</f>
        <v>-16.541034108483725</v>
      </c>
      <c r="AD6" s="70">
        <f>IFERROR(VLOOKUP($A6,'Arranjos Consolidados'!$E$2:$BM$302,AD$2,FALSE),"")</f>
        <v>0</v>
      </c>
      <c r="AE6" s="70">
        <f>IFERROR(VLOOKUP($A6,'Arranjos Consolidados'!$E$2:$BM$302,AE$2,FALSE),"")</f>
        <v>0</v>
      </c>
      <c r="AF6" s="70">
        <f>IFERROR(VLOOKUP($A6,'Arranjos Consolidados'!$E$2:$BM$302,AF$2,FALSE),"")</f>
        <v>-23.680176781409752</v>
      </c>
      <c r="AG6" s="70">
        <f>IFERROR(VLOOKUP($A6,'Arranjos Consolidados'!$E$2:$BM$302,AG$2,FALSE),"")</f>
        <v>-101.46076874999999</v>
      </c>
      <c r="AH6" s="70">
        <f>IFERROR(VLOOKUP($A6,'Arranjos Consolidados'!$E$2:$BM$302,AH$2,FALSE),"")</f>
        <v>0</v>
      </c>
      <c r="AI6" s="70">
        <f>IFERROR(VLOOKUP($A6,'Arranjos Consolidados'!$E$2:$BM$302,AI$2,FALSE),"")</f>
        <v>0</v>
      </c>
      <c r="AJ6" s="70">
        <f>IFERROR(VLOOKUP($A6,'Arranjos Consolidados'!$E$2:$BM$302,AJ$2,FALSE),"")</f>
        <v>0</v>
      </c>
      <c r="AK6" s="70">
        <f>IFERROR(VLOOKUP($A6,'Arranjos Consolidados'!$E$2:$BM$302,AK$2,FALSE),"")</f>
        <v>0</v>
      </c>
      <c r="AL6" s="74">
        <f>IFERROR(VLOOKUP($A6,'Arranjos Consolidados'!$E$2:$BM$302,AL$2,FALSE),"")</f>
        <v>0.46175338503260421</v>
      </c>
      <c r="AM6" s="70">
        <f>IFERROR(VLOOKUP($A6,'Arranjos Consolidados'!$E$2:$BM$302,AM$2,FALSE),"")</f>
        <v>505.76349213815604</v>
      </c>
      <c r="AN6" s="70">
        <f>IFERROR(VLOOKUP($A6,'Arranjos Consolidados'!$E$2:$BM$302,AN$2,FALSE),"")</f>
        <v>40.221210889893477</v>
      </c>
      <c r="AO6" s="70">
        <f>IFERROR(VLOOKUP($A6,'Arranjos Consolidados'!$E$2:$BM$302,AO$2,FALSE),"")</f>
        <v>16.541034108483725</v>
      </c>
      <c r="AP6" s="70">
        <f>IFERROR(VLOOKUP($A6,'Arranjos Consolidados'!$E$2:$BM$302,AP$2,FALSE),"")</f>
        <v>0</v>
      </c>
      <c r="AQ6" s="70">
        <f>IFERROR(VLOOKUP($A6,'Arranjos Consolidados'!$E$2:$BM$302,AQ$2,FALSE),"")</f>
        <v>0</v>
      </c>
      <c r="AR6" s="70">
        <f>IFERROR(VLOOKUP($A6,'Arranjos Consolidados'!$E$2:$BM$302,AR$2,FALSE),"")</f>
        <v>23.680176781409752</v>
      </c>
      <c r="AS6" s="70">
        <f>IFERROR(VLOOKUP($A6,'Arranjos Consolidados'!$E$2:$BM$302,AS$2,FALSE),"")</f>
        <v>309.86508373180277</v>
      </c>
      <c r="AT6" s="70">
        <f>IFERROR(VLOOKUP($A6,'Arranjos Consolidados'!$E$2:$BM$302,AT$2,FALSE),"")</f>
        <v>77.089298564734037</v>
      </c>
      <c r="AU6" s="70">
        <f>IFERROR(VLOOKUP($A6,'Arranjos Consolidados'!$E$2:$BM$302,AU$2,FALSE),"")</f>
        <v>77.089298564734037</v>
      </c>
      <c r="AV6" s="70">
        <f>IFERROR(VLOOKUP($A6,'Arranjos Consolidados'!$E$2:$BM$302,AV$2,FALSE),"")</f>
        <v>0</v>
      </c>
      <c r="AW6" s="70">
        <f>IFERROR(VLOOKUP($A6,'Arranjos Consolidados'!$E$2:$BM$302,AW$2,FALSE),"")</f>
        <v>0</v>
      </c>
      <c r="AX6" s="70">
        <f>IFERROR(VLOOKUP($A6,'Arranjos Consolidados'!$E$2:$BM$302,AX$2,FALSE),"")</f>
        <v>185.07042934688161</v>
      </c>
      <c r="AY6" s="70">
        <f>IFERROR(VLOOKUP($A6,'Arranjos Consolidados'!$E$2:$BM$302,AY$2,FALSE),"")</f>
        <v>77.861174682099431</v>
      </c>
      <c r="AZ6" s="70">
        <f>IFERROR(VLOOKUP($A6,'Arranjos Consolidados'!$E$2:$BM$302,AZ$2,FALSE),"")</f>
        <v>44.670522776992577</v>
      </c>
      <c r="BA6" s="70">
        <f>IFERROR(VLOOKUP($A6,'Arranjos Consolidados'!$E$2:$BM$302,BA$2,FALSE),"")</f>
        <v>62.538731887789602</v>
      </c>
      <c r="BB6" s="70">
        <f>IFERROR(VLOOKUP($A6,'Arranjos Consolidados'!$E$2:$BM$302,BB$2,FALSE),"")</f>
        <v>0</v>
      </c>
      <c r="BC6" s="70">
        <f>IFERROR(VLOOKUP($A6,'Arranjos Consolidados'!$E$2:$BM$302,BC$2,FALSE),"")</f>
        <v>47.705355820187087</v>
      </c>
      <c r="BD6" s="70">
        <f>IFERROR(VLOOKUP($A6,'Arranjos Consolidados'!$E$2:$BM$302,BD$2,FALSE),"")</f>
        <v>9.7777489261908066</v>
      </c>
      <c r="BE6" s="70">
        <f>IFERROR(VLOOKUP($A6,'Arranjos Consolidados'!$E$2:$BM$302,BE$2,FALSE),"")</f>
        <v>1.4901660226239124</v>
      </c>
      <c r="BF6" s="70">
        <f>IFERROR(VLOOKUP($A6,'Arranjos Consolidados'!$E$2:$BM$302,BF$2,FALSE),"")</f>
        <v>36.437440871372367</v>
      </c>
      <c r="BG6" s="70">
        <f>IFERROR(VLOOKUP($A6,'Arranjos Consolidados'!$E$2:$BM$302,BG$2,FALSE),"")</f>
        <v>0</v>
      </c>
      <c r="BH6" s="70">
        <f>IFERROR(VLOOKUP($A6,'Arranjos Consolidados'!$E$2:$BM$302,BH$2,FALSE),"")</f>
        <v>350.0862946216962</v>
      </c>
      <c r="BI6" s="70">
        <f>IFERROR(VLOOKUP($A6,'Arranjos Consolidados'!$E$2:$BM$302,BI$2,FALSE),"")</f>
        <v>491.76827426158957</v>
      </c>
      <c r="BJ6" s="74">
        <f>IFERROR(VLOOKUP($A6,'Arranjos Consolidados'!$E$2:$BM$302,BJ$2,FALSE),"")</f>
        <v>1.1413070869985689</v>
      </c>
      <c r="BK6" s="74">
        <f>IFERROR(VLOOKUP($A6,'Arranjos Consolidados'!$E$2:$BM$302,BK$2,FALSE),"")</f>
        <v>0.69281790354129835</v>
      </c>
    </row>
    <row r="7" spans="1:63" ht="16.5" x14ac:dyDescent="0.25">
      <c r="A7" s="50" t="s">
        <v>10205</v>
      </c>
      <c r="B7" s="71">
        <f>'Banco de Dados'!$I$29</f>
        <v>500</v>
      </c>
      <c r="C7" s="51">
        <f>'Banco de Dados'!$I$30/100</f>
        <v>0.86</v>
      </c>
      <c r="D7" s="68">
        <f>IFERROR(VLOOKUP($A7,'Arranjos Consolidados'!$E$2:$BM$302,D$2,FALSE),"")</f>
        <v>165293</v>
      </c>
      <c r="E7" s="72">
        <f>IFERROR(VLOOKUP($A7,'Arranjos Consolidados'!$E$2:$BM$302,E$2,FALSE),"")</f>
        <v>0.89713268816379099</v>
      </c>
      <c r="F7" s="68">
        <f>IFERROR(VLOOKUP($A7,'Arranjos Consolidados'!$E$2:$BM$302,F$2,FALSE),"")</f>
        <v>159.99999999999997</v>
      </c>
      <c r="G7" s="70">
        <f>IFERROR(VLOOKUP($A7,'Arranjos Consolidados'!$E$2:$BM$302,G$2,FALSE),"")</f>
        <v>506.35144984849319</v>
      </c>
      <c r="H7" s="73">
        <f>IFERROR(VLOOKUP($A7,'Arranjos Consolidados'!$E$2:$BM$302,H$2,FALSE),"")</f>
        <v>0.71354272181532186</v>
      </c>
      <c r="I7" s="68">
        <f>IFERROR(VLOOKUP($A7,'Arranjos Consolidados'!$E$2:$BM$302,I$2,FALSE),"")</f>
        <v>35</v>
      </c>
      <c r="J7" s="70">
        <f>IFERROR(VLOOKUP($A7,'Arranjos Consolidados'!$E$2:$BM$302,J$2,FALSE),"")</f>
        <v>587.16925648034157</v>
      </c>
      <c r="K7" s="70">
        <f>IFERROR(VLOOKUP($A7,'Arranjos Consolidados'!$E$2:$BM$302,K$2,FALSE),"")</f>
        <v>79.824632423838082</v>
      </c>
      <c r="L7" s="70">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8">
        <f>IFERROR(VLOOKUP($A7,'Arranjos Consolidados'!$E$2:$BM$302,X$2,FALSE),"")</f>
        <v>0</v>
      </c>
      <c r="Y7" s="70">
        <f>IFERROR(VLOOKUP($A7,'Arranjos Consolidados'!$E$2:$BM$302,Y$2,FALSE),"")</f>
        <v>339.87496322094887</v>
      </c>
      <c r="Z7" s="68">
        <f>IFERROR(VLOOKUP($A7,'Arranjos Consolidados'!$E$2:$BM$302,Z$2,FALSE),"")</f>
        <v>0.71</v>
      </c>
      <c r="AA7" s="70">
        <f>IFERROR(VLOOKUP($A7,'Arranjos Consolidados'!$E$2:$BM$302,AA$2,FALSE),"")</f>
        <v>307.41769015945761</v>
      </c>
      <c r="AB7" s="70">
        <f>IFERROR(VLOOKUP($A7,'Arranjos Consolidados'!$E$2:$BM$302,AB$2,FALSE),"")</f>
        <v>141.65120353191338</v>
      </c>
      <c r="AC7" s="70">
        <f>IFERROR(VLOOKUP($A7,'Arranjos Consolidados'!$E$2:$BM$302,AC$2,FALSE),"")</f>
        <v>-17.033043544121316</v>
      </c>
      <c r="AD7" s="70">
        <f>IFERROR(VLOOKUP($A7,'Arranjos Consolidados'!$E$2:$BM$302,AD$2,FALSE),"")</f>
        <v>0</v>
      </c>
      <c r="AE7" s="70">
        <f>IFERROR(VLOOKUP($A7,'Arranjos Consolidados'!$E$2:$BM$302,AE$2,FALSE),"")</f>
        <v>0</v>
      </c>
      <c r="AF7" s="70">
        <f>IFERROR(VLOOKUP($A7,'Arranjos Consolidados'!$E$2:$BM$302,AF$2,FALSE),"")</f>
        <v>-23.157391237792112</v>
      </c>
      <c r="AG7" s="70">
        <f>IFERROR(VLOOKUP($A7,'Arranjos Consolidados'!$E$2:$BM$302,AG$2,FALSE),"")</f>
        <v>-101.46076874999999</v>
      </c>
      <c r="AH7" s="70">
        <f>IFERROR(VLOOKUP($A7,'Arranjos Consolidados'!$E$2:$BM$302,AH$2,FALSE),"")</f>
        <v>0</v>
      </c>
      <c r="AI7" s="70">
        <f>IFERROR(VLOOKUP($A7,'Arranjos Consolidados'!$E$2:$BM$302,AI$2,FALSE),"")</f>
        <v>0</v>
      </c>
      <c r="AJ7" s="70">
        <f>IFERROR(VLOOKUP($A7,'Arranjos Consolidados'!$E$2:$BM$302,AJ$2,FALSE),"")</f>
        <v>0</v>
      </c>
      <c r="AK7" s="70">
        <f>IFERROR(VLOOKUP($A7,'Arranjos Consolidados'!$E$2:$BM$302,AK$2,FALSE),"")</f>
        <v>0</v>
      </c>
      <c r="AL7" s="74">
        <f>IFERROR(VLOOKUP($A7,'Arranjos Consolidados'!$E$2:$BM$302,AL$2,FALSE),"")</f>
        <v>0.46078842070502452</v>
      </c>
      <c r="AM7" s="70">
        <f>IFERROR(VLOOKUP($A7,'Arranjos Consolidados'!$E$2:$BM$302,AM$2,FALSE),"")</f>
        <v>506.35144984849319</v>
      </c>
      <c r="AN7" s="70">
        <f>IFERROR(VLOOKUP($A7,'Arranjos Consolidados'!$E$2:$BM$302,AN$2,FALSE),"")</f>
        <v>40.190434781913424</v>
      </c>
      <c r="AO7" s="70">
        <f>IFERROR(VLOOKUP($A7,'Arranjos Consolidados'!$E$2:$BM$302,AO$2,FALSE),"")</f>
        <v>17.033043544121316</v>
      </c>
      <c r="AP7" s="70">
        <f>IFERROR(VLOOKUP($A7,'Arranjos Consolidados'!$E$2:$BM$302,AP$2,FALSE),"")</f>
        <v>0</v>
      </c>
      <c r="AQ7" s="70">
        <f>IFERROR(VLOOKUP($A7,'Arranjos Consolidados'!$E$2:$BM$302,AQ$2,FALSE),"")</f>
        <v>0</v>
      </c>
      <c r="AR7" s="70">
        <f>IFERROR(VLOOKUP($A7,'Arranjos Consolidados'!$E$2:$BM$302,AR$2,FALSE),"")</f>
        <v>23.157391237792112</v>
      </c>
      <c r="AS7" s="70">
        <f>IFERROR(VLOOKUP($A7,'Arranjos Consolidados'!$E$2:$BM$302,AS$2,FALSE),"")</f>
        <v>323.31992815799407</v>
      </c>
      <c r="AT7" s="70">
        <f>IFERROR(VLOOKUP($A7,'Arranjos Consolidados'!$E$2:$BM$302,AT$2,FALSE),"")</f>
        <v>77.904966587645205</v>
      </c>
      <c r="AU7" s="70">
        <f>IFERROR(VLOOKUP($A7,'Arranjos Consolidados'!$E$2:$BM$302,AU$2,FALSE),"")</f>
        <v>77.904966587645205</v>
      </c>
      <c r="AV7" s="70">
        <f>IFERROR(VLOOKUP($A7,'Arranjos Consolidados'!$E$2:$BM$302,AV$2,FALSE),"")</f>
        <v>0</v>
      </c>
      <c r="AW7" s="70">
        <f>IFERROR(VLOOKUP($A7,'Arranjos Consolidados'!$E$2:$BM$302,AW$2,FALSE),"")</f>
        <v>0</v>
      </c>
      <c r="AX7" s="70">
        <f>IFERROR(VLOOKUP($A7,'Arranjos Consolidados'!$E$2:$BM$302,AX$2,FALSE),"")</f>
        <v>197.77167707404641</v>
      </c>
      <c r="AY7" s="70">
        <f>IFERROR(VLOOKUP($A7,'Arranjos Consolidados'!$E$2:$BM$302,AY$2,FALSE),"")</f>
        <v>77.861174682099403</v>
      </c>
      <c r="AZ7" s="70">
        <f>IFERROR(VLOOKUP($A7,'Arranjos Consolidados'!$E$2:$BM$302,AZ$2,FALSE),"")</f>
        <v>49.962709329977898</v>
      </c>
      <c r="BA7" s="70">
        <f>IFERROR(VLOOKUP($A7,'Arranjos Consolidados'!$E$2:$BM$302,BA$2,FALSE),"")</f>
        <v>69.947793061969065</v>
      </c>
      <c r="BB7" s="70">
        <f>IFERROR(VLOOKUP($A7,'Arranjos Consolidados'!$E$2:$BM$302,BB$2,FALSE),"")</f>
        <v>0</v>
      </c>
      <c r="BC7" s="70">
        <f>IFERROR(VLOOKUP($A7,'Arranjos Consolidados'!$E$2:$BM$302,BC$2,FALSE),"")</f>
        <v>47.643284496302513</v>
      </c>
      <c r="BD7" s="70">
        <f>IFERROR(VLOOKUP($A7,'Arranjos Consolidados'!$E$2:$BM$302,BD$2,FALSE),"")</f>
        <v>9.7640352650908664</v>
      </c>
      <c r="BE7" s="70">
        <f>IFERROR(VLOOKUP($A7,'Arranjos Consolidados'!$E$2:$BM$302,BE$2,FALSE),"")</f>
        <v>1.4901660226239122</v>
      </c>
      <c r="BF7" s="70">
        <f>IFERROR(VLOOKUP($A7,'Arranjos Consolidados'!$E$2:$BM$302,BF$2,FALSE),"")</f>
        <v>36.389083208587728</v>
      </c>
      <c r="BG7" s="70">
        <f>IFERROR(VLOOKUP($A7,'Arranjos Consolidados'!$E$2:$BM$302,BG$2,FALSE),"")</f>
        <v>0</v>
      </c>
      <c r="BH7" s="70">
        <f>IFERROR(VLOOKUP($A7,'Arranjos Consolidados'!$E$2:$BM$302,BH$2,FALSE),"")</f>
        <v>363.51036293990757</v>
      </c>
      <c r="BI7" s="70">
        <f>IFERROR(VLOOKUP($A7,'Arranjos Consolidados'!$E$2:$BM$302,BI$2,FALSE),"")</f>
        <v>505.16156647182095</v>
      </c>
      <c r="BJ7" s="74">
        <f>IFERROR(VLOOKUP($A7,'Arranjos Consolidados'!$E$2:$BM$302,BJ$2,FALSE),"")</f>
        <v>1.1805894514943778</v>
      </c>
      <c r="BK7" s="74">
        <f>IFERROR(VLOOKUP($A7,'Arranjos Consolidados'!$E$2:$BM$302,BK$2,FALSE),"")</f>
        <v>0.71354272181532186</v>
      </c>
    </row>
    <row r="8" spans="1:63" ht="16.5" x14ac:dyDescent="0.25">
      <c r="A8" s="50" t="s">
        <v>10195</v>
      </c>
      <c r="B8" s="71">
        <f>'Banco de Dados'!$I$29</f>
        <v>500</v>
      </c>
      <c r="C8" s="51">
        <f>'Banco de Dados'!$I$30/100</f>
        <v>0.86</v>
      </c>
      <c r="D8" s="68">
        <f>IFERROR(VLOOKUP($A8,'Arranjos Consolidados'!$E$2:$BM$302,D$2,FALSE),"")</f>
        <v>659321</v>
      </c>
      <c r="E8" s="72">
        <f>IFERROR(VLOOKUP($A8,'Arranjos Consolidados'!$E$2:$BM$302,E$2,FALSE),"")</f>
        <v>0.89712319853843836</v>
      </c>
      <c r="F8" s="68">
        <f>IFERROR(VLOOKUP($A8,'Arranjos Consolidados'!$E$2:$BM$302,F$2,FALSE),"")</f>
        <v>160</v>
      </c>
      <c r="G8" s="70">
        <f>IFERROR(VLOOKUP($A8,'Arranjos Consolidados'!$E$2:$BM$302,G$2,FALSE),"")</f>
        <v>482.03623532955328</v>
      </c>
      <c r="H8" s="73">
        <f>IFERROR(VLOOKUP($A8,'Arranjos Consolidados'!$E$2:$BM$302,H$2,FALSE),"")</f>
        <v>0.56637018892248214</v>
      </c>
      <c r="I8" s="68">
        <f>IFERROR(VLOOKUP($A8,'Arranjos Consolidados'!$E$2:$BM$302,I$2,FALSE),"")</f>
        <v>35</v>
      </c>
      <c r="J8" s="70">
        <f>IFERROR(VLOOKUP($A8,'Arranjos Consolidados'!$E$2:$BM$302,J$2,FALSE),"")</f>
        <v>390.50456992442491</v>
      </c>
      <c r="K8" s="70">
        <f>IFERROR(VLOOKUP($A8,'Arranjos Consolidados'!$E$2:$BM$302,K$2,FALSE),"")</f>
        <v>45.367348140794775</v>
      </c>
      <c r="L8" s="70">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8">
        <f>IFERROR(VLOOKUP($A8,'Arranjos Consolidados'!$E$2:$BM$302,X$2,FALSE),"")</f>
        <v>0</v>
      </c>
      <c r="Y8" s="70">
        <f>IFERROR(VLOOKUP($A8,'Arranjos Consolidados'!$E$2:$BM$302,Y$2,FALSE),"")</f>
        <v>339.87</v>
      </c>
      <c r="Z8" s="68">
        <f>IFERROR(VLOOKUP($A8,'Arranjos Consolidados'!$E$2:$BM$302,Z$2,FALSE),"")</f>
        <v>0.71</v>
      </c>
      <c r="AA8" s="70">
        <f>IFERROR(VLOOKUP($A8,'Arranjos Consolidados'!$E$2:$BM$302,AA$2,FALSE),"")</f>
        <v>307.22677807413692</v>
      </c>
      <c r="AB8" s="70">
        <f>IFERROR(VLOOKUP($A8,'Arranjos Consolidados'!$E$2:$BM$302,AB$2,FALSE),"")</f>
        <v>165.77054274458362</v>
      </c>
      <c r="AC8" s="70">
        <f>IFERROR(VLOOKUP($A8,'Arranjos Consolidados'!$E$2:$BM$302,AC$2,FALSE),"")</f>
        <v>18.953601922153702</v>
      </c>
      <c r="AD8" s="70">
        <f>IFERROR(VLOOKUP($A8,'Arranjos Consolidados'!$E$2:$BM$302,AD$2,FALSE),"")</f>
        <v>-2.8535227846726419</v>
      </c>
      <c r="AE8" s="70">
        <f>IFERROR(VLOOKUP($A8,'Arranjos Consolidados'!$E$2:$BM$302,AE$2,FALSE),"")</f>
        <v>-5.8554186148467222</v>
      </c>
      <c r="AF8" s="70">
        <f>IFERROR(VLOOKUP($A8,'Arranjos Consolidados'!$E$2:$BM$302,AF$2,FALSE),"")</f>
        <v>0</v>
      </c>
      <c r="AG8" s="70">
        <f>IFERROR(VLOOKUP($A8,'Arranjos Consolidados'!$E$2:$BM$302,AG$2,FALSE),"")</f>
        <v>-101.46076874999997</v>
      </c>
      <c r="AH8" s="70">
        <f>IFERROR(VLOOKUP($A8,'Arranjos Consolidados'!$E$2:$BM$302,AH$2,FALSE),"")</f>
        <v>0</v>
      </c>
      <c r="AI8" s="70">
        <f>IFERROR(VLOOKUP($A8,'Arranjos Consolidados'!$E$2:$BM$302,AI$2,FALSE),"")</f>
        <v>-55.196969467217961</v>
      </c>
      <c r="AJ8" s="70">
        <f>IFERROR(VLOOKUP($A8,'Arranjos Consolidados'!$E$2:$BM$302,AJ$2,FALSE),"")</f>
        <v>0</v>
      </c>
      <c r="AK8" s="70">
        <f>IFERROR(VLOOKUP($A8,'Arranjos Consolidados'!$E$2:$BM$302,AK$2,FALSE),"")</f>
        <v>-19.357465049999991</v>
      </c>
      <c r="AL8" s="74">
        <f>IFERROR(VLOOKUP($A8,'Arranjos Consolidados'!$E$2:$BM$302,AL$2,FALSE),"")</f>
        <v>0.53957061875830858</v>
      </c>
      <c r="AM8" s="70">
        <f>IFERROR(VLOOKUP($A8,'Arranjos Consolidados'!$E$2:$BM$302,AM$2,FALSE),"")</f>
        <v>482.03623532955328</v>
      </c>
      <c r="AN8" s="70">
        <f>IFERROR(VLOOKUP($A8,'Arranjos Consolidados'!$E$2:$BM$302,AN$2,FALSE),"")</f>
        <v>0</v>
      </c>
      <c r="AO8" s="70">
        <f>IFERROR(VLOOKUP($A8,'Arranjos Consolidados'!$E$2:$BM$302,AO$2,FALSE),"")</f>
        <v>0</v>
      </c>
      <c r="AP8" s="70">
        <f>IFERROR(VLOOKUP($A8,'Arranjos Consolidados'!$E$2:$BM$302,AP$2,FALSE),"")</f>
        <v>0</v>
      </c>
      <c r="AQ8" s="70">
        <f>IFERROR(VLOOKUP($A8,'Arranjos Consolidados'!$E$2:$BM$302,AQ$2,FALSE),"")</f>
        <v>0</v>
      </c>
      <c r="AR8" s="70">
        <f>IFERROR(VLOOKUP($A8,'Arranjos Consolidados'!$E$2:$BM$302,AR$2,FALSE),"")</f>
        <v>0</v>
      </c>
      <c r="AS8" s="70">
        <f>IFERROR(VLOOKUP($A8,'Arranjos Consolidados'!$E$2:$BM$302,AS$2,FALSE),"")</f>
        <v>249.46718900063439</v>
      </c>
      <c r="AT8" s="70">
        <f>IFERROR(VLOOKUP($A8,'Arranjos Consolidados'!$E$2:$BM$302,AT$2,FALSE),"")</f>
        <v>58.138247985755498</v>
      </c>
      <c r="AU8" s="70">
        <f>IFERROR(VLOOKUP($A8,'Arranjos Consolidados'!$E$2:$BM$302,AU$2,FALSE),"")</f>
        <v>58.138247985755498</v>
      </c>
      <c r="AV8" s="70">
        <f>IFERROR(VLOOKUP($A8,'Arranjos Consolidados'!$E$2:$BM$302,AV$2,FALSE),"")</f>
        <v>0</v>
      </c>
      <c r="AW8" s="70">
        <f>IFERROR(VLOOKUP($A8,'Arranjos Consolidados'!$E$2:$BM$302,AW$2,FALSE),"")</f>
        <v>0</v>
      </c>
      <c r="AX8" s="70">
        <f>IFERROR(VLOOKUP($A8,'Arranjos Consolidados'!$E$2:$BM$302,AX$2,FALSE),"")</f>
        <v>134.59007694571139</v>
      </c>
      <c r="AY8" s="70">
        <f>IFERROR(VLOOKUP($A8,'Arranjos Consolidados'!$E$2:$BM$302,AY$2,FALSE),"")</f>
        <v>77.861174682099374</v>
      </c>
      <c r="AZ8" s="70">
        <f>IFERROR(VLOOKUP($A8,'Arranjos Consolidados'!$E$2:$BM$302,AZ$2,FALSE),"")</f>
        <v>23.637042609838353</v>
      </c>
      <c r="BA8" s="70">
        <f>IFERROR(VLOOKUP($A8,'Arranjos Consolidados'!$E$2:$BM$302,BA$2,FALSE),"")</f>
        <v>33.091859653773689</v>
      </c>
      <c r="BB8" s="70">
        <f>IFERROR(VLOOKUP($A8,'Arranjos Consolidados'!$E$2:$BM$302,BB$2,FALSE),"")</f>
        <v>0</v>
      </c>
      <c r="BC8" s="70">
        <f>IFERROR(VLOOKUP($A8,'Arranjos Consolidados'!$E$2:$BM$302,BC$2,FALSE),"")</f>
        <v>56.738864069167526</v>
      </c>
      <c r="BD8" s="70">
        <f>IFERROR(VLOOKUP($A8,'Arranjos Consolidados'!$E$2:$BM$302,BD$2,FALSE),"")</f>
        <v>4.9602307608892211</v>
      </c>
      <c r="BE8" s="70">
        <f>IFERROR(VLOOKUP($A8,'Arranjos Consolidados'!$E$2:$BM$302,BE$2,FALSE),"")</f>
        <v>1.4901660226239113</v>
      </c>
      <c r="BF8" s="70">
        <f>IFERROR(VLOOKUP($A8,'Arranjos Consolidados'!$E$2:$BM$302,BF$2,FALSE),"")</f>
        <v>50.288467285654392</v>
      </c>
      <c r="BG8" s="70">
        <f>IFERROR(VLOOKUP($A8,'Arranjos Consolidados'!$E$2:$BM$302,BG$2,FALSE),"")</f>
        <v>0</v>
      </c>
      <c r="BH8" s="70">
        <f>IFERROR(VLOOKUP($A8,'Arranjos Consolidados'!$E$2:$BM$302,BH$2,FALSE),"")</f>
        <v>249.46718900063439</v>
      </c>
      <c r="BI8" s="70">
        <f>IFERROR(VLOOKUP($A8,'Arranjos Consolidados'!$E$2:$BM$302,BI$2,FALSE),"")</f>
        <v>415.23773174521807</v>
      </c>
      <c r="BJ8" s="74">
        <f>IFERROR(VLOOKUP($A8,'Arranjos Consolidados'!$E$2:$BM$302,BJ$2,FALSE),"")</f>
        <v>0.88863007118865422</v>
      </c>
      <c r="BK8" s="74">
        <f>IFERROR(VLOOKUP($A8,'Arranjos Consolidados'!$E$2:$BM$302,BK$2,FALSE),"")</f>
        <v>0.56637018892248214</v>
      </c>
    </row>
    <row r="9" spans="1:63" ht="16.5" x14ac:dyDescent="0.25">
      <c r="A9" s="50" t="s">
        <v>10198</v>
      </c>
      <c r="B9" s="71">
        <f>'Banco de Dados'!$I$29</f>
        <v>500</v>
      </c>
      <c r="C9" s="51">
        <f>'Banco de Dados'!$I$30/100</f>
        <v>0.86</v>
      </c>
      <c r="D9" s="68">
        <f>IFERROR(VLOOKUP($A9,'Arranjos Consolidados'!$E$2:$BM$302,D$2,FALSE),"")</f>
        <v>659321</v>
      </c>
      <c r="E9" s="72">
        <f>IFERROR(VLOOKUP($A9,'Arranjos Consolidados'!$E$2:$BM$302,E$2,FALSE),"")</f>
        <v>0.89712319853843836</v>
      </c>
      <c r="F9" s="68">
        <f>IFERROR(VLOOKUP($A9,'Arranjos Consolidados'!$E$2:$BM$302,F$2,FALSE),"")</f>
        <v>160</v>
      </c>
      <c r="G9" s="70">
        <f>IFERROR(VLOOKUP($A9,'Arranjos Consolidados'!$E$2:$BM$302,G$2,FALSE),"")</f>
        <v>482.03623532955328</v>
      </c>
      <c r="H9" s="73">
        <f>IFERROR(VLOOKUP($A9,'Arranjos Consolidados'!$E$2:$BM$302,H$2,FALSE),"")</f>
        <v>0.56637018892248214</v>
      </c>
      <c r="I9" s="68">
        <f>IFERROR(VLOOKUP($A9,'Arranjos Consolidados'!$E$2:$BM$302,I$2,FALSE),"")</f>
        <v>35</v>
      </c>
      <c r="J9" s="70">
        <f>IFERROR(VLOOKUP($A9,'Arranjos Consolidados'!$E$2:$BM$302,J$2,FALSE),"")</f>
        <v>390.50456992442491</v>
      </c>
      <c r="K9" s="70">
        <f>IFERROR(VLOOKUP($A9,'Arranjos Consolidados'!$E$2:$BM$302,K$2,FALSE),"")</f>
        <v>45.367348140794775</v>
      </c>
      <c r="L9" s="70">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8">
        <f>IFERROR(VLOOKUP($A9,'Arranjos Consolidados'!$E$2:$BM$302,X$2,FALSE),"")</f>
        <v>0</v>
      </c>
      <c r="Y9" s="70">
        <f>IFERROR(VLOOKUP($A9,'Arranjos Consolidados'!$E$2:$BM$302,Y$2,FALSE),"")</f>
        <v>339.87</v>
      </c>
      <c r="Z9" s="68">
        <f>IFERROR(VLOOKUP($A9,'Arranjos Consolidados'!$E$2:$BM$302,Z$2,FALSE),"")</f>
        <v>0.71</v>
      </c>
      <c r="AA9" s="70">
        <f>IFERROR(VLOOKUP($A9,'Arranjos Consolidados'!$E$2:$BM$302,AA$2,FALSE),"")</f>
        <v>307.22677807413692</v>
      </c>
      <c r="AB9" s="70">
        <f>IFERROR(VLOOKUP($A9,'Arranjos Consolidados'!$E$2:$BM$302,AB$2,FALSE),"")</f>
        <v>165.77054274458362</v>
      </c>
      <c r="AC9" s="70">
        <f>IFERROR(VLOOKUP($A9,'Arranjos Consolidados'!$E$2:$BM$302,AC$2,FALSE),"")</f>
        <v>18.953601922153702</v>
      </c>
      <c r="AD9" s="70">
        <f>IFERROR(VLOOKUP($A9,'Arranjos Consolidados'!$E$2:$BM$302,AD$2,FALSE),"")</f>
        <v>-2.8535227846726419</v>
      </c>
      <c r="AE9" s="70">
        <f>IFERROR(VLOOKUP($A9,'Arranjos Consolidados'!$E$2:$BM$302,AE$2,FALSE),"")</f>
        <v>-5.8554186148467222</v>
      </c>
      <c r="AF9" s="70">
        <f>IFERROR(VLOOKUP($A9,'Arranjos Consolidados'!$E$2:$BM$302,AF$2,FALSE),"")</f>
        <v>0</v>
      </c>
      <c r="AG9" s="70">
        <f>IFERROR(VLOOKUP($A9,'Arranjos Consolidados'!$E$2:$BM$302,AG$2,FALSE),"")</f>
        <v>-101.46076874999997</v>
      </c>
      <c r="AH9" s="70">
        <f>IFERROR(VLOOKUP($A9,'Arranjos Consolidados'!$E$2:$BM$302,AH$2,FALSE),"")</f>
        <v>0</v>
      </c>
      <c r="AI9" s="70">
        <f>IFERROR(VLOOKUP($A9,'Arranjos Consolidados'!$E$2:$BM$302,AI$2,FALSE),"")</f>
        <v>-55.196969467217961</v>
      </c>
      <c r="AJ9" s="70">
        <f>IFERROR(VLOOKUP($A9,'Arranjos Consolidados'!$E$2:$BM$302,AJ$2,FALSE),"")</f>
        <v>0</v>
      </c>
      <c r="AK9" s="70">
        <f>IFERROR(VLOOKUP($A9,'Arranjos Consolidados'!$E$2:$BM$302,AK$2,FALSE),"")</f>
        <v>-19.357465049999991</v>
      </c>
      <c r="AL9" s="74">
        <f>IFERROR(VLOOKUP($A9,'Arranjos Consolidados'!$E$2:$BM$302,AL$2,FALSE),"")</f>
        <v>0.53957061875830858</v>
      </c>
      <c r="AM9" s="70">
        <f>IFERROR(VLOOKUP($A9,'Arranjos Consolidados'!$E$2:$BM$302,AM$2,FALSE),"")</f>
        <v>482.03623532955328</v>
      </c>
      <c r="AN9" s="70">
        <f>IFERROR(VLOOKUP($A9,'Arranjos Consolidados'!$E$2:$BM$302,AN$2,FALSE),"")</f>
        <v>0</v>
      </c>
      <c r="AO9" s="70">
        <f>IFERROR(VLOOKUP($A9,'Arranjos Consolidados'!$E$2:$BM$302,AO$2,FALSE),"")</f>
        <v>0</v>
      </c>
      <c r="AP9" s="70">
        <f>IFERROR(VLOOKUP($A9,'Arranjos Consolidados'!$E$2:$BM$302,AP$2,FALSE),"")</f>
        <v>0</v>
      </c>
      <c r="AQ9" s="70">
        <f>IFERROR(VLOOKUP($A9,'Arranjos Consolidados'!$E$2:$BM$302,AQ$2,FALSE),"")</f>
        <v>0</v>
      </c>
      <c r="AR9" s="70">
        <f>IFERROR(VLOOKUP($A9,'Arranjos Consolidados'!$E$2:$BM$302,AR$2,FALSE),"")</f>
        <v>0</v>
      </c>
      <c r="AS9" s="70">
        <f>IFERROR(VLOOKUP($A9,'Arranjos Consolidados'!$E$2:$BM$302,AS$2,FALSE),"")</f>
        <v>249.46718900063439</v>
      </c>
      <c r="AT9" s="70">
        <f>IFERROR(VLOOKUP($A9,'Arranjos Consolidados'!$E$2:$BM$302,AT$2,FALSE),"")</f>
        <v>58.138247985755498</v>
      </c>
      <c r="AU9" s="70">
        <f>IFERROR(VLOOKUP($A9,'Arranjos Consolidados'!$E$2:$BM$302,AU$2,FALSE),"")</f>
        <v>58.138247985755498</v>
      </c>
      <c r="AV9" s="70">
        <f>IFERROR(VLOOKUP($A9,'Arranjos Consolidados'!$E$2:$BM$302,AV$2,FALSE),"")</f>
        <v>0</v>
      </c>
      <c r="AW9" s="70">
        <f>IFERROR(VLOOKUP($A9,'Arranjos Consolidados'!$E$2:$BM$302,AW$2,FALSE),"")</f>
        <v>0</v>
      </c>
      <c r="AX9" s="70">
        <f>IFERROR(VLOOKUP($A9,'Arranjos Consolidados'!$E$2:$BM$302,AX$2,FALSE),"")</f>
        <v>134.59007694571139</v>
      </c>
      <c r="AY9" s="70">
        <f>IFERROR(VLOOKUP($A9,'Arranjos Consolidados'!$E$2:$BM$302,AY$2,FALSE),"")</f>
        <v>77.861174682099374</v>
      </c>
      <c r="AZ9" s="70">
        <f>IFERROR(VLOOKUP($A9,'Arranjos Consolidados'!$E$2:$BM$302,AZ$2,FALSE),"")</f>
        <v>23.637042609838353</v>
      </c>
      <c r="BA9" s="70">
        <f>IFERROR(VLOOKUP($A9,'Arranjos Consolidados'!$E$2:$BM$302,BA$2,FALSE),"")</f>
        <v>33.091859653773689</v>
      </c>
      <c r="BB9" s="70">
        <f>IFERROR(VLOOKUP($A9,'Arranjos Consolidados'!$E$2:$BM$302,BB$2,FALSE),"")</f>
        <v>0</v>
      </c>
      <c r="BC9" s="70">
        <f>IFERROR(VLOOKUP($A9,'Arranjos Consolidados'!$E$2:$BM$302,BC$2,FALSE),"")</f>
        <v>56.738864069167526</v>
      </c>
      <c r="BD9" s="70">
        <f>IFERROR(VLOOKUP($A9,'Arranjos Consolidados'!$E$2:$BM$302,BD$2,FALSE),"")</f>
        <v>4.9602307608892211</v>
      </c>
      <c r="BE9" s="70">
        <f>IFERROR(VLOOKUP($A9,'Arranjos Consolidados'!$E$2:$BM$302,BE$2,FALSE),"")</f>
        <v>1.4901660226239113</v>
      </c>
      <c r="BF9" s="70">
        <f>IFERROR(VLOOKUP($A9,'Arranjos Consolidados'!$E$2:$BM$302,BF$2,FALSE),"")</f>
        <v>50.288467285654392</v>
      </c>
      <c r="BG9" s="70">
        <f>IFERROR(VLOOKUP($A9,'Arranjos Consolidados'!$E$2:$BM$302,BG$2,FALSE),"")</f>
        <v>0</v>
      </c>
      <c r="BH9" s="70">
        <f>IFERROR(VLOOKUP($A9,'Arranjos Consolidados'!$E$2:$BM$302,BH$2,FALSE),"")</f>
        <v>249.46718900063439</v>
      </c>
      <c r="BI9" s="70">
        <f>IFERROR(VLOOKUP($A9,'Arranjos Consolidados'!$E$2:$BM$302,BI$2,FALSE),"")</f>
        <v>415.23773174521807</v>
      </c>
      <c r="BJ9" s="74">
        <f>IFERROR(VLOOKUP($A9,'Arranjos Consolidados'!$E$2:$BM$302,BJ$2,FALSE),"")</f>
        <v>0.88863007118865422</v>
      </c>
      <c r="BK9" s="74">
        <f>IFERROR(VLOOKUP($A9,'Arranjos Consolidados'!$E$2:$BM$302,BK$2,FALSE),"")</f>
        <v>0.56637018892248214</v>
      </c>
    </row>
    <row r="10" spans="1:63" ht="16.5" x14ac:dyDescent="0.25">
      <c r="A10" s="50" t="s">
        <v>10201</v>
      </c>
      <c r="B10" s="71">
        <f>'Banco de Dados'!$I$29</f>
        <v>500</v>
      </c>
      <c r="C10" s="51">
        <f>'Banco de Dados'!$I$30/100</f>
        <v>0.86</v>
      </c>
      <c r="D10" s="68">
        <f>IFERROR(VLOOKUP($A10,'Arranjos Consolidados'!$E$2:$BM$302,D$2,FALSE),"")</f>
        <v>96866</v>
      </c>
      <c r="E10" s="72">
        <f>IFERROR(VLOOKUP($A10,'Arranjos Consolidados'!$E$2:$BM$302,E$2,FALSE),"")</f>
        <v>0.8970991984690615</v>
      </c>
      <c r="F10" s="68">
        <f>IFERROR(VLOOKUP($A10,'Arranjos Consolidados'!$E$2:$BM$302,F$2,FALSE),"")</f>
        <v>160</v>
      </c>
      <c r="G10" s="70">
        <f>IFERROR(VLOOKUP($A10,'Arranjos Consolidados'!$E$2:$BM$302,G$2,FALSE),"")</f>
        <v>452.53091967042508</v>
      </c>
      <c r="H10" s="73">
        <f>IFERROR(VLOOKUP($A10,'Arranjos Consolidados'!$E$2:$BM$302,H$2,FALSE),"")</f>
        <v>0.81184138478873935</v>
      </c>
      <c r="I10" s="68">
        <f>IFERROR(VLOOKUP($A10,'Arranjos Consolidados'!$E$2:$BM$302,I$2,FALSE),"")</f>
        <v>35</v>
      </c>
      <c r="J10" s="70">
        <f>IFERROR(VLOOKUP($A10,'Arranjos Consolidados'!$E$2:$BM$302,J$2,FALSE),"")</f>
        <v>551.87730734566071</v>
      </c>
      <c r="K10" s="70">
        <f>IFERROR(VLOOKUP($A10,'Arranjos Consolidados'!$E$2:$BM$302,K$2,FALSE),"")</f>
        <v>76.25962457754045</v>
      </c>
      <c r="L10" s="70">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8">
        <f>IFERROR(VLOOKUP($A10,'Arranjos Consolidados'!$E$2:$BM$302,X$2,FALSE),"")</f>
        <v>0</v>
      </c>
      <c r="Y10" s="70">
        <f>IFERROR(VLOOKUP($A10,'Arranjos Consolidados'!$E$2:$BM$302,Y$2,FALSE),"")</f>
        <v>339.87078211483163</v>
      </c>
      <c r="Z10" s="68">
        <f>IFERROR(VLOOKUP($A10,'Arranjos Consolidados'!$E$2:$BM$302,Z$2,FALSE),"")</f>
        <v>0.70999999999999985</v>
      </c>
      <c r="AA10" s="70">
        <f>IFERROR(VLOOKUP($A10,'Arranjos Consolidados'!$E$2:$BM$302,AA$2,FALSE),"")</f>
        <v>306.8646896632178</v>
      </c>
      <c r="AB10" s="70">
        <f>IFERROR(VLOOKUP($A10,'Arranjos Consolidados'!$E$2:$BM$302,AB$2,FALSE),"")</f>
        <v>194.9145521076243</v>
      </c>
      <c r="AC10" s="70">
        <f>IFERROR(VLOOKUP($A10,'Arranjos Consolidados'!$E$2:$BM$302,AC$2,FALSE),"")</f>
        <v>18.591513511234631</v>
      </c>
      <c r="AD10" s="70">
        <f>IFERROR(VLOOKUP($A10,'Arranjos Consolidados'!$E$2:$BM$302,AD$2,FALSE),"")</f>
        <v>-8.5605683540179225</v>
      </c>
      <c r="AE10" s="70">
        <f>IFERROR(VLOOKUP($A10,'Arranjos Consolidados'!$E$2:$BM$302,AE$2,FALSE),"")</f>
        <v>-17.566255844540166</v>
      </c>
      <c r="AF10" s="70">
        <f>IFERROR(VLOOKUP($A10,'Arranjos Consolidados'!$E$2:$BM$302,AF$2,FALSE),"")</f>
        <v>0</v>
      </c>
      <c r="AG10" s="70">
        <f>IFERROR(VLOOKUP($A10,'Arranjos Consolidados'!$E$2:$BM$302,AG$2,FALSE),"")</f>
        <v>-101.46076874999999</v>
      </c>
      <c r="AH10" s="70">
        <f>IFERROR(VLOOKUP($A10,'Arranjos Consolidados'!$E$2:$BM$302,AH$2,FALSE),"")</f>
        <v>0</v>
      </c>
      <c r="AI10" s="70">
        <f>IFERROR(VLOOKUP($A10,'Arranjos Consolidados'!$E$2:$BM$302,AI$2,FALSE),"")</f>
        <v>-66.561007620300927</v>
      </c>
      <c r="AJ10" s="70">
        <f>IFERROR(VLOOKUP($A10,'Arranjos Consolidados'!$E$2:$BM$302,AJ$2,FALSE),"")</f>
        <v>0</v>
      </c>
      <c r="AK10" s="70">
        <f>IFERROR(VLOOKUP($A10,'Arranjos Consolidados'!$E$2:$BM$302,AK$2,FALSE),"")</f>
        <v>-19.357465050000005</v>
      </c>
      <c r="AL10" s="74">
        <f>IFERROR(VLOOKUP($A10,'Arranjos Consolidados'!$E$2:$BM$302,AL$2,FALSE),"")</f>
        <v>0.63537034447220275</v>
      </c>
      <c r="AM10" s="70">
        <f>IFERROR(VLOOKUP($A10,'Arranjos Consolidados'!$E$2:$BM$302,AM$2,FALSE),"")</f>
        <v>452.53091967042508</v>
      </c>
      <c r="AN10" s="70">
        <f>IFERROR(VLOOKUP($A10,'Arranjos Consolidados'!$E$2:$BM$302,AN$2,FALSE),"")</f>
        <v>0</v>
      </c>
      <c r="AO10" s="70">
        <f>IFERROR(VLOOKUP($A10,'Arranjos Consolidados'!$E$2:$BM$302,AO$2,FALSE),"")</f>
        <v>0</v>
      </c>
      <c r="AP10" s="70">
        <f>IFERROR(VLOOKUP($A10,'Arranjos Consolidados'!$E$2:$BM$302,AP$2,FALSE),"")</f>
        <v>0</v>
      </c>
      <c r="AQ10" s="70">
        <f>IFERROR(VLOOKUP($A10,'Arranjos Consolidados'!$E$2:$BM$302,AQ$2,FALSE),"")</f>
        <v>0</v>
      </c>
      <c r="AR10" s="70">
        <f>IFERROR(VLOOKUP($A10,'Arranjos Consolidados'!$E$2:$BM$302,AR$2,FALSE),"")</f>
        <v>0</v>
      </c>
      <c r="AS10" s="70">
        <f>IFERROR(VLOOKUP($A10,'Arranjos Consolidados'!$E$2:$BM$302,AS$2,FALSE),"")</f>
        <v>312.95108113363011</v>
      </c>
      <c r="AT10" s="70">
        <f>IFERROR(VLOOKUP($A10,'Arranjos Consolidados'!$E$2:$BM$302,AT$2,FALSE),"")</f>
        <v>77.089298564734037</v>
      </c>
      <c r="AU10" s="70">
        <f>IFERROR(VLOOKUP($A10,'Arranjos Consolidados'!$E$2:$BM$302,AU$2,FALSE),"")</f>
        <v>77.089298564734037</v>
      </c>
      <c r="AV10" s="70">
        <f>IFERROR(VLOOKUP($A10,'Arranjos Consolidados'!$E$2:$BM$302,AV$2,FALSE),"")</f>
        <v>0</v>
      </c>
      <c r="AW10" s="70">
        <f>IFERROR(VLOOKUP($A10,'Arranjos Consolidados'!$E$2:$BM$302,AW$2,FALSE),"")</f>
        <v>0</v>
      </c>
      <c r="AX10" s="70">
        <f>IFERROR(VLOOKUP($A10,'Arranjos Consolidados'!$E$2:$BM$302,AX$2,FALSE),"")</f>
        <v>185.07042934688161</v>
      </c>
      <c r="AY10" s="70">
        <f>IFERROR(VLOOKUP($A10,'Arranjos Consolidados'!$E$2:$BM$302,AY$2,FALSE),"")</f>
        <v>77.861174682099431</v>
      </c>
      <c r="AZ10" s="70">
        <f>IFERROR(VLOOKUP($A10,'Arranjos Consolidados'!$E$2:$BM$302,AZ$2,FALSE),"")</f>
        <v>44.670522776992577</v>
      </c>
      <c r="BA10" s="70">
        <f>IFERROR(VLOOKUP($A10,'Arranjos Consolidados'!$E$2:$BM$302,BA$2,FALSE),"")</f>
        <v>62.538731887789602</v>
      </c>
      <c r="BB10" s="70">
        <f>IFERROR(VLOOKUP($A10,'Arranjos Consolidados'!$E$2:$BM$302,BB$2,FALSE),"")</f>
        <v>0</v>
      </c>
      <c r="BC10" s="70">
        <f>IFERROR(VLOOKUP($A10,'Arranjos Consolidados'!$E$2:$BM$302,BC$2,FALSE),"")</f>
        <v>50.791353222014436</v>
      </c>
      <c r="BD10" s="70">
        <f>IFERROR(VLOOKUP($A10,'Arranjos Consolidados'!$E$2:$BM$302,BD$2,FALSE),"")</f>
        <v>5.4818252926757571</v>
      </c>
      <c r="BE10" s="70">
        <f>IFERROR(VLOOKUP($A10,'Arranjos Consolidados'!$E$2:$BM$302,BE$2,FALSE),"")</f>
        <v>1.4901660226239124</v>
      </c>
      <c r="BF10" s="70">
        <f>IFERROR(VLOOKUP($A10,'Arranjos Consolidados'!$E$2:$BM$302,BF$2,FALSE),"")</f>
        <v>43.819361906714768</v>
      </c>
      <c r="BG10" s="70">
        <f>IFERROR(VLOOKUP($A10,'Arranjos Consolidados'!$E$2:$BM$302,BG$2,FALSE),"")</f>
        <v>0</v>
      </c>
      <c r="BH10" s="70">
        <f>IFERROR(VLOOKUP($A10,'Arranjos Consolidados'!$E$2:$BM$302,BH$2,FALSE),"")</f>
        <v>312.95108113363011</v>
      </c>
      <c r="BI10" s="70">
        <f>IFERROR(VLOOKUP($A10,'Arranjos Consolidados'!$E$2:$BM$302,BI$2,FALSE),"")</f>
        <v>507.86563324125444</v>
      </c>
      <c r="BJ10" s="74">
        <f>IFERROR(VLOOKUP($A10,'Arranjos Consolidados'!$E$2:$BM$302,BJ$2,FALSE),"")</f>
        <v>1.193895882346842</v>
      </c>
      <c r="BK10" s="74">
        <f>IFERROR(VLOOKUP($A10,'Arranjos Consolidados'!$E$2:$BM$302,BK$2,FALSE),"")</f>
        <v>0.81184138478873935</v>
      </c>
    </row>
    <row r="11" spans="1:63" ht="16.5" x14ac:dyDescent="0.25">
      <c r="A11" s="50" t="s">
        <v>10204</v>
      </c>
      <c r="B11" s="71">
        <f>'Banco de Dados'!$I$29</f>
        <v>500</v>
      </c>
      <c r="C11" s="51">
        <f>'Banco de Dados'!$I$30/100</f>
        <v>0.86</v>
      </c>
      <c r="D11" s="68">
        <f>IFERROR(VLOOKUP($A11,'Arranjos Consolidados'!$E$2:$BM$302,D$2,FALSE),"")</f>
        <v>165293</v>
      </c>
      <c r="E11" s="72">
        <f>IFERROR(VLOOKUP($A11,'Arranjos Consolidados'!$E$2:$BM$302,E$2,FALSE),"")</f>
        <v>0.89713268816379099</v>
      </c>
      <c r="F11" s="68">
        <f>IFERROR(VLOOKUP($A11,'Arranjos Consolidados'!$E$2:$BM$302,F$2,FALSE),"")</f>
        <v>159.99999999999997</v>
      </c>
      <c r="G11" s="70">
        <f>IFERROR(VLOOKUP($A11,'Arranjos Consolidados'!$E$2:$BM$302,G$2,FALSE),"")</f>
        <v>453.64110176902204</v>
      </c>
      <c r="H11" s="73">
        <f>IFERROR(VLOOKUP($A11,'Arranjos Consolidados'!$E$2:$BM$302,H$2,FALSE),"")</f>
        <v>0.83194988254454794</v>
      </c>
      <c r="I11" s="68">
        <f>IFERROR(VLOOKUP($A11,'Arranjos Consolidados'!$E$2:$BM$302,I$2,FALSE),"")</f>
        <v>35</v>
      </c>
      <c r="J11" s="70">
        <f>IFERROR(VLOOKUP($A11,'Arranjos Consolidados'!$E$2:$BM$302,J$2,FALSE),"")</f>
        <v>587.16925648034157</v>
      </c>
      <c r="K11" s="70">
        <f>IFERROR(VLOOKUP($A11,'Arranjos Consolidados'!$E$2:$BM$302,K$2,FALSE),"")</f>
        <v>79.824632423838082</v>
      </c>
      <c r="L11" s="70">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8">
        <f>IFERROR(VLOOKUP($A11,'Arranjos Consolidados'!$E$2:$BM$302,X$2,FALSE),"")</f>
        <v>0</v>
      </c>
      <c r="Y11" s="70">
        <f>IFERROR(VLOOKUP($A11,'Arranjos Consolidados'!$E$2:$BM$302,Y$2,FALSE),"")</f>
        <v>339.87496322094887</v>
      </c>
      <c r="Z11" s="68">
        <f>IFERROR(VLOOKUP($A11,'Arranjos Consolidados'!$E$2:$BM$302,Z$2,FALSE),"")</f>
        <v>0.71</v>
      </c>
      <c r="AA11" s="70">
        <f>IFERROR(VLOOKUP($A11,'Arranjos Consolidados'!$E$2:$BM$302,AA$2,FALSE),"")</f>
        <v>307.41769015945761</v>
      </c>
      <c r="AB11" s="70">
        <f>IFERROR(VLOOKUP($A11,'Arranjos Consolidados'!$E$2:$BM$302,AB$2,FALSE),"")</f>
        <v>194.3615516113845</v>
      </c>
      <c r="AC11" s="70">
        <f>IFERROR(VLOOKUP($A11,'Arranjos Consolidados'!$E$2:$BM$302,AC$2,FALSE),"")</f>
        <v>19.144514007474449</v>
      </c>
      <c r="AD11" s="70">
        <f>IFERROR(VLOOKUP($A11,'Arranjos Consolidados'!$E$2:$BM$302,AD$2,FALSE),"")</f>
        <v>-8.5605683540179243</v>
      </c>
      <c r="AE11" s="70">
        <f>IFERROR(VLOOKUP($A11,'Arranjos Consolidados'!$E$2:$BM$302,AE$2,FALSE),"")</f>
        <v>-17.566255844540173</v>
      </c>
      <c r="AF11" s="70">
        <f>IFERROR(VLOOKUP($A11,'Arranjos Consolidados'!$E$2:$BM$302,AF$2,FALSE),"")</f>
        <v>0</v>
      </c>
      <c r="AG11" s="70">
        <f>IFERROR(VLOOKUP($A11,'Arranjos Consolidados'!$E$2:$BM$302,AG$2,FALSE),"")</f>
        <v>-101.46076874999999</v>
      </c>
      <c r="AH11" s="70">
        <f>IFERROR(VLOOKUP($A11,'Arranjos Consolidados'!$E$2:$BM$302,AH$2,FALSE),"")</f>
        <v>0</v>
      </c>
      <c r="AI11" s="70">
        <f>IFERROR(VLOOKUP($A11,'Arranjos Consolidados'!$E$2:$BM$302,AI$2,FALSE),"")</f>
        <v>-66.561007620300956</v>
      </c>
      <c r="AJ11" s="70">
        <f>IFERROR(VLOOKUP($A11,'Arranjos Consolidados'!$E$2:$BM$302,AJ$2,FALSE),"")</f>
        <v>0</v>
      </c>
      <c r="AK11" s="70">
        <f>IFERROR(VLOOKUP($A11,'Arranjos Consolidados'!$E$2:$BM$302,AK$2,FALSE),"")</f>
        <v>-19.357465049999998</v>
      </c>
      <c r="AL11" s="74">
        <f>IFERROR(VLOOKUP($A11,'Arranjos Consolidados'!$E$2:$BM$302,AL$2,FALSE),"")</f>
        <v>0.6322898555626163</v>
      </c>
      <c r="AM11" s="70">
        <f>IFERROR(VLOOKUP($A11,'Arranjos Consolidados'!$E$2:$BM$302,AM$2,FALSE),"")</f>
        <v>453.64110176902204</v>
      </c>
      <c r="AN11" s="70">
        <f>IFERROR(VLOOKUP($A11,'Arranjos Consolidados'!$E$2:$BM$302,AN$2,FALSE),"")</f>
        <v>0</v>
      </c>
      <c r="AO11" s="70">
        <f>IFERROR(VLOOKUP($A11,'Arranjos Consolidados'!$E$2:$BM$302,AO$2,FALSE),"")</f>
        <v>0</v>
      </c>
      <c r="AP11" s="70">
        <f>IFERROR(VLOOKUP($A11,'Arranjos Consolidados'!$E$2:$BM$302,AP$2,FALSE),"")</f>
        <v>0</v>
      </c>
      <c r="AQ11" s="70">
        <f>IFERROR(VLOOKUP($A11,'Arranjos Consolidados'!$E$2:$BM$302,AQ$2,FALSE),"")</f>
        <v>0</v>
      </c>
      <c r="AR11" s="70">
        <f>IFERROR(VLOOKUP($A11,'Arranjos Consolidados'!$E$2:$BM$302,AR$2,FALSE),"")</f>
        <v>0</v>
      </c>
      <c r="AS11" s="70">
        <f>IFERROR(VLOOKUP($A11,'Arranjos Consolidados'!$E$2:$BM$302,AS$2,FALSE),"")</f>
        <v>326.45428322260608</v>
      </c>
      <c r="AT11" s="70">
        <f>IFERROR(VLOOKUP($A11,'Arranjos Consolidados'!$E$2:$BM$302,AT$2,FALSE),"")</f>
        <v>77.904966587645205</v>
      </c>
      <c r="AU11" s="70">
        <f>IFERROR(VLOOKUP($A11,'Arranjos Consolidados'!$E$2:$BM$302,AU$2,FALSE),"")</f>
        <v>77.904966587645205</v>
      </c>
      <c r="AV11" s="70">
        <f>IFERROR(VLOOKUP($A11,'Arranjos Consolidados'!$E$2:$BM$302,AV$2,FALSE),"")</f>
        <v>0</v>
      </c>
      <c r="AW11" s="70">
        <f>IFERROR(VLOOKUP($A11,'Arranjos Consolidados'!$E$2:$BM$302,AW$2,FALSE),"")</f>
        <v>0</v>
      </c>
      <c r="AX11" s="70">
        <f>IFERROR(VLOOKUP($A11,'Arranjos Consolidados'!$E$2:$BM$302,AX$2,FALSE),"")</f>
        <v>197.77167707404641</v>
      </c>
      <c r="AY11" s="70">
        <f>IFERROR(VLOOKUP($A11,'Arranjos Consolidados'!$E$2:$BM$302,AY$2,FALSE),"")</f>
        <v>77.861174682099403</v>
      </c>
      <c r="AZ11" s="70">
        <f>IFERROR(VLOOKUP($A11,'Arranjos Consolidados'!$E$2:$BM$302,AZ$2,FALSE),"")</f>
        <v>49.962709329977898</v>
      </c>
      <c r="BA11" s="70">
        <f>IFERROR(VLOOKUP($A11,'Arranjos Consolidados'!$E$2:$BM$302,BA$2,FALSE),"")</f>
        <v>69.947793061969065</v>
      </c>
      <c r="BB11" s="70">
        <f>IFERROR(VLOOKUP($A11,'Arranjos Consolidados'!$E$2:$BM$302,BB$2,FALSE),"")</f>
        <v>0</v>
      </c>
      <c r="BC11" s="70">
        <f>IFERROR(VLOOKUP($A11,'Arranjos Consolidados'!$E$2:$BM$302,BC$2,FALSE),"")</f>
        <v>50.777639560914501</v>
      </c>
      <c r="BD11" s="70">
        <f>IFERROR(VLOOKUP($A11,'Arranjos Consolidados'!$E$2:$BM$302,BD$2,FALSE),"")</f>
        <v>5.4681116315758187</v>
      </c>
      <c r="BE11" s="70">
        <f>IFERROR(VLOOKUP($A11,'Arranjos Consolidados'!$E$2:$BM$302,BE$2,FALSE),"")</f>
        <v>1.4901660226239122</v>
      </c>
      <c r="BF11" s="70">
        <f>IFERROR(VLOOKUP($A11,'Arranjos Consolidados'!$E$2:$BM$302,BF$2,FALSE),"")</f>
        <v>43.819361906714768</v>
      </c>
      <c r="BG11" s="70">
        <f>IFERROR(VLOOKUP($A11,'Arranjos Consolidados'!$E$2:$BM$302,BG$2,FALSE),"")</f>
        <v>0</v>
      </c>
      <c r="BH11" s="70">
        <f>IFERROR(VLOOKUP($A11,'Arranjos Consolidados'!$E$2:$BM$302,BH$2,FALSE),"")</f>
        <v>326.45428322260608</v>
      </c>
      <c r="BI11" s="70">
        <f>IFERROR(VLOOKUP($A11,'Arranjos Consolidados'!$E$2:$BM$302,BI$2,FALSE),"")</f>
        <v>520.81583483399061</v>
      </c>
      <c r="BJ11" s="74">
        <f>IFERROR(VLOOKUP($A11,'Arranjos Consolidados'!$E$2:$BM$302,BJ$2,FALSE),"")</f>
        <v>1.2315489817213812</v>
      </c>
      <c r="BK11" s="74">
        <f>IFERROR(VLOOKUP($A11,'Arranjos Consolidados'!$E$2:$BM$302,BK$2,FALSE),"")</f>
        <v>0.83194988254454794</v>
      </c>
    </row>
    <row r="12" spans="1:63" ht="16.5" x14ac:dyDescent="0.25">
      <c r="A12" s="50" t="s">
        <v>10196</v>
      </c>
      <c r="B12" s="71">
        <f>'Banco de Dados'!$I$29</f>
        <v>500</v>
      </c>
      <c r="C12" s="51">
        <f>'Banco de Dados'!$I$30/100</f>
        <v>0.86</v>
      </c>
      <c r="D12" s="68">
        <f>IFERROR(VLOOKUP($A12,'Arranjos Consolidados'!$E$2:$BM$302,D$2,FALSE),"")</f>
        <v>659321</v>
      </c>
      <c r="E12" s="72">
        <f>IFERROR(VLOOKUP($A12,'Arranjos Consolidados'!$E$2:$BM$302,E$2,FALSE),"")</f>
        <v>0.89712319853843836</v>
      </c>
      <c r="F12" s="68">
        <f>IFERROR(VLOOKUP($A12,'Arranjos Consolidados'!$E$2:$BM$302,F$2,FALSE),"")</f>
        <v>160</v>
      </c>
      <c r="G12" s="70">
        <f>IFERROR(VLOOKUP($A12,'Arranjos Consolidados'!$E$2:$BM$302,G$2,FALSE),"")</f>
        <v>506.14494972182558</v>
      </c>
      <c r="H12" s="73">
        <f>IFERROR(VLOOKUP($A12,'Arranjos Consolidados'!$E$2:$BM$302,H$2,FALSE),"")</f>
        <v>0.65737181273075951</v>
      </c>
      <c r="I12" s="68">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8">
        <f>IFERROR(VLOOKUP($A12,'Arranjos Consolidados'!$E$2:$BM$302,X$2,FALSE),"")</f>
        <v>0</v>
      </c>
      <c r="Y12" s="70">
        <f>IFERROR(VLOOKUP($A12,'Arranjos Consolidados'!$E$2:$BM$302,Y$2,FALSE),"")</f>
        <v>339.87</v>
      </c>
      <c r="Z12" s="68">
        <f>IFERROR(VLOOKUP($A12,'Arranjos Consolidados'!$E$2:$BM$302,Z$2,FALSE),"")</f>
        <v>0.71</v>
      </c>
      <c r="AA12" s="70">
        <f>IFERROR(VLOOKUP($A12,'Arranjos Consolidados'!$E$2:$BM$302,AA$2,FALSE),"")</f>
        <v>307.22677807413692</v>
      </c>
      <c r="AB12" s="70">
        <f>IFERROR(VLOOKUP($A12,'Arranjos Consolidados'!$E$2:$BM$302,AB$2,FALSE),"")</f>
        <v>141.66182835231132</v>
      </c>
      <c r="AC12" s="70">
        <f>IFERROR(VLOOKUP($A12,'Arranjos Consolidados'!$E$2:$BM$302,AC$2,FALSE),"")</f>
        <v>-16.863187372212348</v>
      </c>
      <c r="AD12" s="70">
        <f>IFERROR(VLOOKUP($A12,'Arranjos Consolidados'!$E$2:$BM$302,AD$2,FALSE),"")</f>
        <v>0</v>
      </c>
      <c r="AE12" s="70">
        <f>IFERROR(VLOOKUP($A12,'Arranjos Consolidados'!$E$2:$BM$302,AE$2,FALSE),"")</f>
        <v>0</v>
      </c>
      <c r="AF12" s="70">
        <f>IFERROR(VLOOKUP($A12,'Arranjos Consolidados'!$E$2:$BM$302,AF$2,FALSE),"")</f>
        <v>-23.33787223009903</v>
      </c>
      <c r="AG12" s="70">
        <f>IFERROR(VLOOKUP($A12,'Arranjos Consolidados'!$E$2:$BM$302,AG$2,FALSE),"")</f>
        <v>-101.46076874999997</v>
      </c>
      <c r="AH12" s="70">
        <f>IFERROR(VLOOKUP($A12,'Arranjos Consolidados'!$E$2:$BM$302,AH$2,FALSE),"")</f>
        <v>0</v>
      </c>
      <c r="AI12" s="70">
        <f>IFERROR(VLOOKUP($A12,'Arranjos Consolidados'!$E$2:$BM$302,AI$2,FALSE),"")</f>
        <v>0</v>
      </c>
      <c r="AJ12" s="70">
        <f>IFERROR(VLOOKUP($A12,'Arranjos Consolidados'!$E$2:$BM$302,AJ$2,FALSE),"")</f>
        <v>0</v>
      </c>
      <c r="AK12" s="70">
        <f>IFERROR(VLOOKUP($A12,'Arranjos Consolidados'!$E$2:$BM$302,AK$2,FALSE),"")</f>
        <v>0</v>
      </c>
      <c r="AL12" s="74">
        <f>IFERROR(VLOOKUP($A12,'Arranjos Consolidados'!$E$2:$BM$302,AL$2,FALSE),"")</f>
        <v>0.46109857103057239</v>
      </c>
      <c r="AM12" s="70">
        <f>IFERROR(VLOOKUP($A12,'Arranjos Consolidados'!$E$2:$BM$302,AM$2,FALSE),"")</f>
        <v>506.14494972182558</v>
      </c>
      <c r="AN12" s="70">
        <f>IFERROR(VLOOKUP($A12,'Arranjos Consolidados'!$E$2:$BM$302,AN$2,FALSE),"")</f>
        <v>40.201059602311368</v>
      </c>
      <c r="AO12" s="70">
        <f>IFERROR(VLOOKUP($A12,'Arranjos Consolidados'!$E$2:$BM$302,AO$2,FALSE),"")</f>
        <v>16.863187372212348</v>
      </c>
      <c r="AP12" s="70">
        <f>IFERROR(VLOOKUP($A12,'Arranjos Consolidados'!$E$2:$BM$302,AP$2,FALSE),"")</f>
        <v>0</v>
      </c>
      <c r="AQ12" s="70">
        <f>IFERROR(VLOOKUP($A12,'Arranjos Consolidados'!$E$2:$BM$302,AQ$2,FALSE),"")</f>
        <v>0</v>
      </c>
      <c r="AR12" s="70">
        <f>IFERROR(VLOOKUP($A12,'Arranjos Consolidados'!$E$2:$BM$302,AR$2,FALSE),"")</f>
        <v>23.33787223009903</v>
      </c>
      <c r="AS12" s="70">
        <f>IFERROR(VLOOKUP($A12,'Arranjos Consolidados'!$E$2:$BM$302,AS$2,FALSE),"")</f>
        <v>293.08931322266983</v>
      </c>
      <c r="AT12" s="70">
        <f>IFERROR(VLOOKUP($A12,'Arranjos Consolidados'!$E$2:$BM$302,AT$2,FALSE),"")</f>
        <v>122.99684421250004</v>
      </c>
      <c r="AU12" s="70">
        <f>IFERROR(VLOOKUP($A12,'Arranjos Consolidados'!$E$2:$BM$302,AU$2,FALSE),"")</f>
        <v>122.99684421250004</v>
      </c>
      <c r="AV12" s="70">
        <f>IFERROR(VLOOKUP($A12,'Arranjos Consolidados'!$E$2:$BM$302,AV$2,FALSE),"")</f>
        <v>0</v>
      </c>
      <c r="AW12" s="70">
        <f>IFERROR(VLOOKUP($A12,'Arranjos Consolidados'!$E$2:$BM$302,AW$2,FALSE),"")</f>
        <v>0</v>
      </c>
      <c r="AX12" s="70">
        <f>IFERROR(VLOOKUP($A12,'Arranjos Consolidados'!$E$2:$BM$302,AX$2,FALSE),"")</f>
        <v>123.79722078095335</v>
      </c>
      <c r="AY12" s="70">
        <f>IFERROR(VLOOKUP($A12,'Arranjos Consolidados'!$E$2:$BM$302,AY$2,FALSE),"")</f>
        <v>77.861174682099374</v>
      </c>
      <c r="AZ12" s="70">
        <f>IFERROR(VLOOKUP($A12,'Arranjos Consolidados'!$E$2:$BM$302,AZ$2,FALSE),"")</f>
        <v>19.140019207855833</v>
      </c>
      <c r="BA12" s="70">
        <f>IFERROR(VLOOKUP($A12,'Arranjos Consolidados'!$E$2:$BM$302,BA$2,FALSE),"")</f>
        <v>26.796026890998164</v>
      </c>
      <c r="BB12" s="70">
        <f>IFERROR(VLOOKUP($A12,'Arranjos Consolidados'!$E$2:$BM$302,BB$2,FALSE),"")</f>
        <v>0</v>
      </c>
      <c r="BC12" s="70">
        <f>IFERROR(VLOOKUP($A12,'Arranjos Consolidados'!$E$2:$BM$302,BC$2,FALSE),"")</f>
        <v>46.295248229216412</v>
      </c>
      <c r="BD12" s="70">
        <f>IFERROR(VLOOKUP($A12,'Arranjos Consolidados'!$E$2:$BM$302,BD$2,FALSE),"")</f>
        <v>8.3658282704551201</v>
      </c>
      <c r="BE12" s="70">
        <f>IFERROR(VLOOKUP($A12,'Arranjos Consolidados'!$E$2:$BM$302,BE$2,FALSE),"")</f>
        <v>1.4901660226239113</v>
      </c>
      <c r="BF12" s="70">
        <f>IFERROR(VLOOKUP($A12,'Arranjos Consolidados'!$E$2:$BM$302,BF$2,FALSE),"")</f>
        <v>36.439253936137376</v>
      </c>
      <c r="BG12" s="70">
        <f>IFERROR(VLOOKUP($A12,'Arranjos Consolidados'!$E$2:$BM$302,BG$2,FALSE),"")</f>
        <v>0</v>
      </c>
      <c r="BH12" s="70">
        <f>IFERROR(VLOOKUP($A12,'Arranjos Consolidados'!$E$2:$BM$302,BH$2,FALSE),"")</f>
        <v>333.29037282498126</v>
      </c>
      <c r="BI12" s="70">
        <f>IFERROR(VLOOKUP($A12,'Arranjos Consolidados'!$E$2:$BM$302,BI$2,FALSE),"")</f>
        <v>474.95220117729252</v>
      </c>
      <c r="BJ12" s="74">
        <f>IFERROR(VLOOKUP($A12,'Arranjos Consolidados'!$E$2:$BM$302,BJ$2,FALSE),"")</f>
        <v>1.0829961671598354</v>
      </c>
      <c r="BK12" s="74">
        <f>IFERROR(VLOOKUP($A12,'Arranjos Consolidados'!$E$2:$BM$302,BK$2,FALSE),"")</f>
        <v>0.65737181273075951</v>
      </c>
    </row>
    <row r="13" spans="1:63" ht="16.5" x14ac:dyDescent="0.25">
      <c r="A13" s="50" t="s">
        <v>10199</v>
      </c>
      <c r="B13" s="71">
        <f>'Banco de Dados'!$I$29</f>
        <v>500</v>
      </c>
      <c r="C13" s="51">
        <f>'Banco de Dados'!$I$30/100</f>
        <v>0.86</v>
      </c>
      <c r="D13" s="68">
        <f>IFERROR(VLOOKUP($A13,'Arranjos Consolidados'!$E$2:$BM$302,D$2,FALSE),"")</f>
        <v>659321</v>
      </c>
      <c r="E13" s="72">
        <f>IFERROR(VLOOKUP($A13,'Arranjos Consolidados'!$E$2:$BM$302,E$2,FALSE),"")</f>
        <v>0.89712319853843836</v>
      </c>
      <c r="F13" s="68">
        <f>IFERROR(VLOOKUP($A13,'Arranjos Consolidados'!$E$2:$BM$302,F$2,FALSE),"")</f>
        <v>160</v>
      </c>
      <c r="G13" s="70">
        <f>IFERROR(VLOOKUP($A13,'Arranjos Consolidados'!$E$2:$BM$302,G$2,FALSE),"")</f>
        <v>506.14494972182558</v>
      </c>
      <c r="H13" s="73">
        <f>IFERROR(VLOOKUP($A13,'Arranjos Consolidados'!$E$2:$BM$302,H$2,FALSE),"")</f>
        <v>0.65737181273075951</v>
      </c>
      <c r="I13" s="68">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8">
        <f>IFERROR(VLOOKUP($A13,'Arranjos Consolidados'!$E$2:$BM$302,X$2,FALSE),"")</f>
        <v>0</v>
      </c>
      <c r="Y13" s="70">
        <f>IFERROR(VLOOKUP($A13,'Arranjos Consolidados'!$E$2:$BM$302,Y$2,FALSE),"")</f>
        <v>339.87</v>
      </c>
      <c r="Z13" s="68">
        <f>IFERROR(VLOOKUP($A13,'Arranjos Consolidados'!$E$2:$BM$302,Z$2,FALSE),"")</f>
        <v>0.71</v>
      </c>
      <c r="AA13" s="70">
        <f>IFERROR(VLOOKUP($A13,'Arranjos Consolidados'!$E$2:$BM$302,AA$2,FALSE),"")</f>
        <v>307.22677807413692</v>
      </c>
      <c r="AB13" s="70">
        <f>IFERROR(VLOOKUP($A13,'Arranjos Consolidados'!$E$2:$BM$302,AB$2,FALSE),"")</f>
        <v>141.66182835231132</v>
      </c>
      <c r="AC13" s="70">
        <f>IFERROR(VLOOKUP($A13,'Arranjos Consolidados'!$E$2:$BM$302,AC$2,FALSE),"")</f>
        <v>-16.863187372212348</v>
      </c>
      <c r="AD13" s="70">
        <f>IFERROR(VLOOKUP($A13,'Arranjos Consolidados'!$E$2:$BM$302,AD$2,FALSE),"")</f>
        <v>0</v>
      </c>
      <c r="AE13" s="70">
        <f>IFERROR(VLOOKUP($A13,'Arranjos Consolidados'!$E$2:$BM$302,AE$2,FALSE),"")</f>
        <v>0</v>
      </c>
      <c r="AF13" s="70">
        <f>IFERROR(VLOOKUP($A13,'Arranjos Consolidados'!$E$2:$BM$302,AF$2,FALSE),"")</f>
        <v>-23.33787223009903</v>
      </c>
      <c r="AG13" s="70">
        <f>IFERROR(VLOOKUP($A13,'Arranjos Consolidados'!$E$2:$BM$302,AG$2,FALSE),"")</f>
        <v>-101.46076874999997</v>
      </c>
      <c r="AH13" s="70">
        <f>IFERROR(VLOOKUP($A13,'Arranjos Consolidados'!$E$2:$BM$302,AH$2,FALSE),"")</f>
        <v>0</v>
      </c>
      <c r="AI13" s="70">
        <f>IFERROR(VLOOKUP($A13,'Arranjos Consolidados'!$E$2:$BM$302,AI$2,FALSE),"")</f>
        <v>0</v>
      </c>
      <c r="AJ13" s="70">
        <f>IFERROR(VLOOKUP($A13,'Arranjos Consolidados'!$E$2:$BM$302,AJ$2,FALSE),"")</f>
        <v>0</v>
      </c>
      <c r="AK13" s="70">
        <f>IFERROR(VLOOKUP($A13,'Arranjos Consolidados'!$E$2:$BM$302,AK$2,FALSE),"")</f>
        <v>0</v>
      </c>
      <c r="AL13" s="74">
        <f>IFERROR(VLOOKUP($A13,'Arranjos Consolidados'!$E$2:$BM$302,AL$2,FALSE),"")</f>
        <v>0.46109857103057239</v>
      </c>
      <c r="AM13" s="70">
        <f>IFERROR(VLOOKUP($A13,'Arranjos Consolidados'!$E$2:$BM$302,AM$2,FALSE),"")</f>
        <v>506.14494972182558</v>
      </c>
      <c r="AN13" s="70">
        <f>IFERROR(VLOOKUP($A13,'Arranjos Consolidados'!$E$2:$BM$302,AN$2,FALSE),"")</f>
        <v>40.201059602311368</v>
      </c>
      <c r="AO13" s="70">
        <f>IFERROR(VLOOKUP($A13,'Arranjos Consolidados'!$E$2:$BM$302,AO$2,FALSE),"")</f>
        <v>16.863187372212348</v>
      </c>
      <c r="AP13" s="70">
        <f>IFERROR(VLOOKUP($A13,'Arranjos Consolidados'!$E$2:$BM$302,AP$2,FALSE),"")</f>
        <v>0</v>
      </c>
      <c r="AQ13" s="70">
        <f>IFERROR(VLOOKUP($A13,'Arranjos Consolidados'!$E$2:$BM$302,AQ$2,FALSE),"")</f>
        <v>0</v>
      </c>
      <c r="AR13" s="70">
        <f>IFERROR(VLOOKUP($A13,'Arranjos Consolidados'!$E$2:$BM$302,AR$2,FALSE),"")</f>
        <v>23.33787223009903</v>
      </c>
      <c r="AS13" s="70">
        <f>IFERROR(VLOOKUP($A13,'Arranjos Consolidados'!$E$2:$BM$302,AS$2,FALSE),"")</f>
        <v>293.08931322266983</v>
      </c>
      <c r="AT13" s="70">
        <f>IFERROR(VLOOKUP($A13,'Arranjos Consolidados'!$E$2:$BM$302,AT$2,FALSE),"")</f>
        <v>122.99684421250004</v>
      </c>
      <c r="AU13" s="70">
        <f>IFERROR(VLOOKUP($A13,'Arranjos Consolidados'!$E$2:$BM$302,AU$2,FALSE),"")</f>
        <v>122.99684421250004</v>
      </c>
      <c r="AV13" s="70">
        <f>IFERROR(VLOOKUP($A13,'Arranjos Consolidados'!$E$2:$BM$302,AV$2,FALSE),"")</f>
        <v>0</v>
      </c>
      <c r="AW13" s="70">
        <f>IFERROR(VLOOKUP($A13,'Arranjos Consolidados'!$E$2:$BM$302,AW$2,FALSE),"")</f>
        <v>0</v>
      </c>
      <c r="AX13" s="70">
        <f>IFERROR(VLOOKUP($A13,'Arranjos Consolidados'!$E$2:$BM$302,AX$2,FALSE),"")</f>
        <v>123.79722078095335</v>
      </c>
      <c r="AY13" s="70">
        <f>IFERROR(VLOOKUP($A13,'Arranjos Consolidados'!$E$2:$BM$302,AY$2,FALSE),"")</f>
        <v>77.861174682099374</v>
      </c>
      <c r="AZ13" s="70">
        <f>IFERROR(VLOOKUP($A13,'Arranjos Consolidados'!$E$2:$BM$302,AZ$2,FALSE),"")</f>
        <v>19.140019207855833</v>
      </c>
      <c r="BA13" s="70">
        <f>IFERROR(VLOOKUP($A13,'Arranjos Consolidados'!$E$2:$BM$302,BA$2,FALSE),"")</f>
        <v>26.796026890998164</v>
      </c>
      <c r="BB13" s="70">
        <f>IFERROR(VLOOKUP($A13,'Arranjos Consolidados'!$E$2:$BM$302,BB$2,FALSE),"")</f>
        <v>0</v>
      </c>
      <c r="BC13" s="70">
        <f>IFERROR(VLOOKUP($A13,'Arranjos Consolidados'!$E$2:$BM$302,BC$2,FALSE),"")</f>
        <v>46.295248229216412</v>
      </c>
      <c r="BD13" s="70">
        <f>IFERROR(VLOOKUP($A13,'Arranjos Consolidados'!$E$2:$BM$302,BD$2,FALSE),"")</f>
        <v>8.3658282704551201</v>
      </c>
      <c r="BE13" s="70">
        <f>IFERROR(VLOOKUP($A13,'Arranjos Consolidados'!$E$2:$BM$302,BE$2,FALSE),"")</f>
        <v>1.4901660226239113</v>
      </c>
      <c r="BF13" s="70">
        <f>IFERROR(VLOOKUP($A13,'Arranjos Consolidados'!$E$2:$BM$302,BF$2,FALSE),"")</f>
        <v>36.439253936137376</v>
      </c>
      <c r="BG13" s="70">
        <f>IFERROR(VLOOKUP($A13,'Arranjos Consolidados'!$E$2:$BM$302,BG$2,FALSE),"")</f>
        <v>0</v>
      </c>
      <c r="BH13" s="70">
        <f>IFERROR(VLOOKUP($A13,'Arranjos Consolidados'!$E$2:$BM$302,BH$2,FALSE),"")</f>
        <v>333.29037282498126</v>
      </c>
      <c r="BI13" s="70">
        <f>IFERROR(VLOOKUP($A13,'Arranjos Consolidados'!$E$2:$BM$302,BI$2,FALSE),"")</f>
        <v>474.95220117729252</v>
      </c>
      <c r="BJ13" s="74">
        <f>IFERROR(VLOOKUP($A13,'Arranjos Consolidados'!$E$2:$BM$302,BJ$2,FALSE),"")</f>
        <v>1.0829961671598354</v>
      </c>
      <c r="BK13" s="74">
        <f>IFERROR(VLOOKUP($A13,'Arranjos Consolidados'!$E$2:$BM$302,BK$2,FALSE),"")</f>
        <v>0.65737181273075951</v>
      </c>
    </row>
    <row r="14" spans="1:63" ht="16.5" x14ac:dyDescent="0.25">
      <c r="A14" s="50" t="s">
        <v>10202</v>
      </c>
      <c r="B14" s="71">
        <f>'Banco de Dados'!$I$29</f>
        <v>500</v>
      </c>
      <c r="C14" s="51">
        <f>'Banco de Dados'!$I$30/100</f>
        <v>0.86</v>
      </c>
      <c r="D14" s="68">
        <f>IFERROR(VLOOKUP($A14,'Arranjos Consolidados'!$E$2:$BM$302,D$2,FALSE),"")</f>
        <v>96866</v>
      </c>
      <c r="E14" s="72">
        <f>IFERROR(VLOOKUP($A14,'Arranjos Consolidados'!$E$2:$BM$302,E$2,FALSE),"")</f>
        <v>0.8970991984690615</v>
      </c>
      <c r="F14" s="68">
        <f>IFERROR(VLOOKUP($A14,'Arranjos Consolidados'!$E$2:$BM$302,F$2,FALSE),"")</f>
        <v>160</v>
      </c>
      <c r="G14" s="70">
        <f>IFERROR(VLOOKUP($A14,'Arranjos Consolidados'!$E$2:$BM$302,G$2,FALSE),"")</f>
        <v>505.76349213815604</v>
      </c>
      <c r="H14" s="73">
        <f>IFERROR(VLOOKUP($A14,'Arranjos Consolidados'!$E$2:$BM$302,H$2,FALSE),"")</f>
        <v>0.75645204054450477</v>
      </c>
      <c r="I14" s="68">
        <f>IFERROR(VLOOKUP($A14,'Arranjos Consolidados'!$E$2:$BM$302,I$2,FALSE),"")</f>
        <v>35</v>
      </c>
      <c r="J14" s="70">
        <f>IFERROR(VLOOKUP($A14,'Arranjos Consolidados'!$E$2:$BM$302,J$2,FALSE),"")</f>
        <v>418.03206888970391</v>
      </c>
      <c r="K14" s="70">
        <f>IFERROR(VLOOKUP($A14,'Arranjos Consolidados'!$E$2:$BM$302,K$2,FALSE),"")</f>
        <v>78.36461691461227</v>
      </c>
      <c r="L14" s="70">
        <f>IFERROR(VLOOKUP($A14,'Arranjos Consolidados'!$E$2:$BM$302,L$2,FALSE),"")</f>
        <v>234.07097893311612</v>
      </c>
      <c r="M14" s="70">
        <f>IFERROR(VLOOKUP($A14,'Arranjos Consolidados'!$E$2:$BM$302,M$2,FALSE),"")</f>
        <v>43.629543082748711</v>
      </c>
      <c r="N14" s="70">
        <f>IFERROR(VLOOKUP($A14,'Arranjos Consolidados'!$E$2:$BM$302,N$2,FALSE),"")</f>
        <v>90.630234921836916</v>
      </c>
      <c r="O14" s="70">
        <f>IFERROR(VLOOKUP($A14,'Arranjos Consolidados'!$E$2:$BM$302,O$2,FALSE),"")</f>
        <v>99.811200928530525</v>
      </c>
      <c r="P14" s="70">
        <f>IFERROR(VLOOKUP($A14,'Arranjos Consolidados'!$E$2:$BM$302,P$2,FALSE),"")</f>
        <v>18.66716056991601</v>
      </c>
      <c r="Q14" s="70">
        <f>IFERROR(VLOOKUP($A14,'Arranjos Consolidados'!$E$2:$BM$302,Q$2,FALSE),"")</f>
        <v>39.116596091173506</v>
      </c>
      <c r="R14" s="70">
        <f>IFERROR(VLOOKUP($A14,'Arranjos Consolidados'!$E$2:$BM$302,R$2,FALSE),"")</f>
        <v>42.027444267441012</v>
      </c>
      <c r="S14" s="70">
        <f>IFERROR(VLOOKUP($A14,'Arranjos Consolidados'!$E$2:$BM$302,S$2,FALSE),"")</f>
        <v>0</v>
      </c>
      <c r="T14" s="70">
        <f>IFERROR(VLOOKUP($A14,'Arranjos Consolidados'!$E$2:$BM$302,T$2,FALSE),"")</f>
        <v>28424.549769330315</v>
      </c>
      <c r="U14" s="70">
        <f>IFERROR(VLOOKUP($A14,'Arranjos Consolidados'!$E$2:$BM$302,U$2,FALSE),"")</f>
        <v>0</v>
      </c>
      <c r="V14" s="70">
        <f>IFERROR(VLOOKUP($A14,'Arranjos Consolidados'!$E$2:$BM$302,V$2,FALSE),"")</f>
        <v>0</v>
      </c>
      <c r="W14" s="70">
        <f>IFERROR(VLOOKUP($A14,'Arranjos Consolidados'!$E$2:$BM$302,W$2,FALSE),"")</f>
        <v>647.44547177804941</v>
      </c>
      <c r="X14" s="68">
        <f>IFERROR(VLOOKUP($A14,'Arranjos Consolidados'!$E$2:$BM$302,X$2,FALSE),"")</f>
        <v>0</v>
      </c>
      <c r="Y14" s="70">
        <f>IFERROR(VLOOKUP($A14,'Arranjos Consolidados'!$E$2:$BM$302,Y$2,FALSE),"")</f>
        <v>339.87078211483163</v>
      </c>
      <c r="Z14" s="68">
        <f>IFERROR(VLOOKUP($A14,'Arranjos Consolidados'!$E$2:$BM$302,Z$2,FALSE),"")</f>
        <v>0.70999999999999985</v>
      </c>
      <c r="AA14" s="70">
        <f>IFERROR(VLOOKUP($A14,'Arranjos Consolidados'!$E$2:$BM$302,AA$2,FALSE),"")</f>
        <v>306.8646896632178</v>
      </c>
      <c r="AB14" s="70">
        <f>IFERROR(VLOOKUP($A14,'Arranjos Consolidados'!$E$2:$BM$302,AB$2,FALSE),"")</f>
        <v>141.68197963989337</v>
      </c>
      <c r="AC14" s="70">
        <f>IFERROR(VLOOKUP($A14,'Arranjos Consolidados'!$E$2:$BM$302,AC$2,FALSE),"")</f>
        <v>-16.541034108483725</v>
      </c>
      <c r="AD14" s="70">
        <f>IFERROR(VLOOKUP($A14,'Arranjos Consolidados'!$E$2:$BM$302,AD$2,FALSE),"")</f>
        <v>0</v>
      </c>
      <c r="AE14" s="70">
        <f>IFERROR(VLOOKUP($A14,'Arranjos Consolidados'!$E$2:$BM$302,AE$2,FALSE),"")</f>
        <v>0</v>
      </c>
      <c r="AF14" s="70">
        <f>IFERROR(VLOOKUP($A14,'Arranjos Consolidados'!$E$2:$BM$302,AF$2,FALSE),"")</f>
        <v>-23.680176781409752</v>
      </c>
      <c r="AG14" s="70">
        <f>IFERROR(VLOOKUP($A14,'Arranjos Consolidados'!$E$2:$BM$302,AG$2,FALSE),"")</f>
        <v>-101.46076874999999</v>
      </c>
      <c r="AH14" s="70">
        <f>IFERROR(VLOOKUP($A14,'Arranjos Consolidados'!$E$2:$BM$302,AH$2,FALSE),"")</f>
        <v>0</v>
      </c>
      <c r="AI14" s="70">
        <f>IFERROR(VLOOKUP($A14,'Arranjos Consolidados'!$E$2:$BM$302,AI$2,FALSE),"")</f>
        <v>0</v>
      </c>
      <c r="AJ14" s="70">
        <f>IFERROR(VLOOKUP($A14,'Arranjos Consolidados'!$E$2:$BM$302,AJ$2,FALSE),"")</f>
        <v>0</v>
      </c>
      <c r="AK14" s="70">
        <f>IFERROR(VLOOKUP($A14,'Arranjos Consolidados'!$E$2:$BM$302,AK$2,FALSE),"")</f>
        <v>0</v>
      </c>
      <c r="AL14" s="74">
        <f>IFERROR(VLOOKUP($A14,'Arranjos Consolidados'!$E$2:$BM$302,AL$2,FALSE),"")</f>
        <v>0.46175338503260421</v>
      </c>
      <c r="AM14" s="70">
        <f>IFERROR(VLOOKUP($A14,'Arranjos Consolidados'!$E$2:$BM$302,AM$2,FALSE),"")</f>
        <v>505.76349213815604</v>
      </c>
      <c r="AN14" s="70">
        <f>IFERROR(VLOOKUP($A14,'Arranjos Consolidados'!$E$2:$BM$302,AN$2,FALSE),"")</f>
        <v>40.221210889893477</v>
      </c>
      <c r="AO14" s="70">
        <f>IFERROR(VLOOKUP($A14,'Arranjos Consolidados'!$E$2:$BM$302,AO$2,FALSE),"")</f>
        <v>16.541034108483725</v>
      </c>
      <c r="AP14" s="70">
        <f>IFERROR(VLOOKUP($A14,'Arranjos Consolidados'!$E$2:$BM$302,AP$2,FALSE),"")</f>
        <v>0</v>
      </c>
      <c r="AQ14" s="70">
        <f>IFERROR(VLOOKUP($A14,'Arranjos Consolidados'!$E$2:$BM$302,AQ$2,FALSE),"")</f>
        <v>0</v>
      </c>
      <c r="AR14" s="70">
        <f>IFERROR(VLOOKUP($A14,'Arranjos Consolidados'!$E$2:$BM$302,AR$2,FALSE),"")</f>
        <v>23.680176781409752</v>
      </c>
      <c r="AS14" s="70">
        <f>IFERROR(VLOOKUP($A14,'Arranjos Consolidados'!$E$2:$BM$302,AS$2,FALSE),"")</f>
        <v>338.78415545189995</v>
      </c>
      <c r="AT14" s="70">
        <f>IFERROR(VLOOKUP($A14,'Arranjos Consolidados'!$E$2:$BM$302,AT$2,FALSE),"")</f>
        <v>122.99684421249999</v>
      </c>
      <c r="AU14" s="70">
        <f>IFERROR(VLOOKUP($A14,'Arranjos Consolidados'!$E$2:$BM$302,AU$2,FALSE),"")</f>
        <v>122.99684421249999</v>
      </c>
      <c r="AV14" s="70">
        <f>IFERROR(VLOOKUP($A14,'Arranjos Consolidados'!$E$2:$BM$302,AV$2,FALSE),"")</f>
        <v>0</v>
      </c>
      <c r="AW14" s="70">
        <f>IFERROR(VLOOKUP($A14,'Arranjos Consolidados'!$E$2:$BM$302,AW$2,FALSE),"")</f>
        <v>0</v>
      </c>
      <c r="AX14" s="70">
        <f>IFERROR(VLOOKUP($A14,'Arranjos Consolidados'!$E$2:$BM$302,AX$2,FALSE),"")</f>
        <v>169.49387607494862</v>
      </c>
      <c r="AY14" s="70">
        <f>IFERROR(VLOOKUP($A14,'Arranjos Consolidados'!$E$2:$BM$302,AY$2,FALSE),"")</f>
        <v>77.861174682099431</v>
      </c>
      <c r="AZ14" s="70">
        <f>IFERROR(VLOOKUP($A14,'Arranjos Consolidados'!$E$2:$BM$302,AZ$2,FALSE),"")</f>
        <v>38.180292247020489</v>
      </c>
      <c r="BA14" s="70">
        <f>IFERROR(VLOOKUP($A14,'Arranjos Consolidados'!$E$2:$BM$302,BA$2,FALSE),"")</f>
        <v>53.452409145828689</v>
      </c>
      <c r="BB14" s="70">
        <f>IFERROR(VLOOKUP($A14,'Arranjos Consolidados'!$E$2:$BM$302,BB$2,FALSE),"")</f>
        <v>0</v>
      </c>
      <c r="BC14" s="70">
        <f>IFERROR(VLOOKUP($A14,'Arranjos Consolidados'!$E$2:$BM$302,BC$2,FALSE),"")</f>
        <v>46.293435164451395</v>
      </c>
      <c r="BD14" s="70">
        <f>IFERROR(VLOOKUP($A14,'Arranjos Consolidados'!$E$2:$BM$302,BD$2,FALSE),"")</f>
        <v>8.3658282704551183</v>
      </c>
      <c r="BE14" s="70">
        <f>IFERROR(VLOOKUP($A14,'Arranjos Consolidados'!$E$2:$BM$302,BE$2,FALSE),"")</f>
        <v>1.4901660226239124</v>
      </c>
      <c r="BF14" s="70">
        <f>IFERROR(VLOOKUP($A14,'Arranjos Consolidados'!$E$2:$BM$302,BF$2,FALSE),"")</f>
        <v>36.437440871372367</v>
      </c>
      <c r="BG14" s="70">
        <f>IFERROR(VLOOKUP($A14,'Arranjos Consolidados'!$E$2:$BM$302,BG$2,FALSE),"")</f>
        <v>0</v>
      </c>
      <c r="BH14" s="70">
        <f>IFERROR(VLOOKUP($A14,'Arranjos Consolidados'!$E$2:$BM$302,BH$2,FALSE),"")</f>
        <v>379.00536634179349</v>
      </c>
      <c r="BI14" s="70">
        <f>IFERROR(VLOOKUP($A14,'Arranjos Consolidados'!$E$2:$BM$302,BI$2,FALSE),"")</f>
        <v>520.6873459816868</v>
      </c>
      <c r="BJ14" s="74">
        <f>IFERROR(VLOOKUP($A14,'Arranjos Consolidados'!$E$2:$BM$302,BJ$2,FALSE),"")</f>
        <v>1.2351483134870973</v>
      </c>
      <c r="BK14" s="74">
        <f>IFERROR(VLOOKUP($A14,'Arranjos Consolidados'!$E$2:$BM$302,BK$2,FALSE),"")</f>
        <v>0.75645204054450477</v>
      </c>
    </row>
    <row r="15" spans="1:63" ht="16.5" x14ac:dyDescent="0.25">
      <c r="A15" s="50" t="s">
        <v>10203</v>
      </c>
      <c r="B15" s="71">
        <f>'Banco de Dados'!$I$29</f>
        <v>500</v>
      </c>
      <c r="C15" s="51">
        <f>'Banco de Dados'!$I$30/100</f>
        <v>0.86</v>
      </c>
      <c r="D15" s="68">
        <f>IFERROR(VLOOKUP($A15,'Arranjos Consolidados'!$E$2:$BM$302,D$2,FALSE),"")</f>
        <v>165293</v>
      </c>
      <c r="E15" s="72">
        <f>IFERROR(VLOOKUP($A15,'Arranjos Consolidados'!$E$2:$BM$302,E$2,FALSE),"")</f>
        <v>0.89713268816379099</v>
      </c>
      <c r="F15" s="68">
        <f>IFERROR(VLOOKUP($A15,'Arranjos Consolidados'!$E$2:$BM$302,F$2,FALSE),"")</f>
        <v>159.99999999999997</v>
      </c>
      <c r="G15" s="70">
        <f>IFERROR(VLOOKUP($A15,'Arranjos Consolidados'!$E$2:$BM$302,G$2,FALSE),"")</f>
        <v>506.35144984849319</v>
      </c>
      <c r="H15" s="73">
        <f>IFERROR(VLOOKUP($A15,'Arranjos Consolidados'!$E$2:$BM$302,H$2,FALSE),"")</f>
        <v>0.77436008201657758</v>
      </c>
      <c r="I15" s="68">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8">
        <f>IFERROR(VLOOKUP($A15,'Arranjos Consolidados'!$E$2:$BM$302,X$2,FALSE),"")</f>
        <v>0</v>
      </c>
      <c r="Y15" s="70">
        <f>IFERROR(VLOOKUP($A15,'Arranjos Consolidados'!$E$2:$BM$302,Y$2,FALSE),"")</f>
        <v>339.87496322094887</v>
      </c>
      <c r="Z15" s="68">
        <f>IFERROR(VLOOKUP($A15,'Arranjos Consolidados'!$E$2:$BM$302,Z$2,FALSE),"")</f>
        <v>0.71</v>
      </c>
      <c r="AA15" s="70">
        <f>IFERROR(VLOOKUP($A15,'Arranjos Consolidados'!$E$2:$BM$302,AA$2,FALSE),"")</f>
        <v>307.41769015945761</v>
      </c>
      <c r="AB15" s="70">
        <f>IFERROR(VLOOKUP($A15,'Arranjos Consolidados'!$E$2:$BM$302,AB$2,FALSE),"")</f>
        <v>141.65120353191338</v>
      </c>
      <c r="AC15" s="70">
        <f>IFERROR(VLOOKUP($A15,'Arranjos Consolidados'!$E$2:$BM$302,AC$2,FALSE),"")</f>
        <v>-17.033043544121316</v>
      </c>
      <c r="AD15" s="70">
        <f>IFERROR(VLOOKUP($A15,'Arranjos Consolidados'!$E$2:$BM$302,AD$2,FALSE),"")</f>
        <v>0</v>
      </c>
      <c r="AE15" s="70">
        <f>IFERROR(VLOOKUP($A15,'Arranjos Consolidados'!$E$2:$BM$302,AE$2,FALSE),"")</f>
        <v>0</v>
      </c>
      <c r="AF15" s="70">
        <f>IFERROR(VLOOKUP($A15,'Arranjos Consolidados'!$E$2:$BM$302,AF$2,FALSE),"")</f>
        <v>-23.157391237792112</v>
      </c>
      <c r="AG15" s="70">
        <f>IFERROR(VLOOKUP($A15,'Arranjos Consolidados'!$E$2:$BM$302,AG$2,FALSE),"")</f>
        <v>-101.46076874999999</v>
      </c>
      <c r="AH15" s="70">
        <f>IFERROR(VLOOKUP($A15,'Arranjos Consolidados'!$E$2:$BM$302,AH$2,FALSE),"")</f>
        <v>0</v>
      </c>
      <c r="AI15" s="70">
        <f>IFERROR(VLOOKUP($A15,'Arranjos Consolidados'!$E$2:$BM$302,AI$2,FALSE),"")</f>
        <v>0</v>
      </c>
      <c r="AJ15" s="70">
        <f>IFERROR(VLOOKUP($A15,'Arranjos Consolidados'!$E$2:$BM$302,AJ$2,FALSE),"")</f>
        <v>0</v>
      </c>
      <c r="AK15" s="70">
        <f>IFERROR(VLOOKUP($A15,'Arranjos Consolidados'!$E$2:$BM$302,AK$2,FALSE),"")</f>
        <v>0</v>
      </c>
      <c r="AL15" s="74">
        <f>IFERROR(VLOOKUP($A15,'Arranjos Consolidados'!$E$2:$BM$302,AL$2,FALSE),"")</f>
        <v>0.46078842070502452</v>
      </c>
      <c r="AM15" s="70">
        <f>IFERROR(VLOOKUP($A15,'Arranjos Consolidados'!$E$2:$BM$302,AM$2,FALSE),"")</f>
        <v>506.35144984849319</v>
      </c>
      <c r="AN15" s="70">
        <f>IFERROR(VLOOKUP($A15,'Arranjos Consolidados'!$E$2:$BM$302,AN$2,FALSE),"")</f>
        <v>40.190434781913424</v>
      </c>
      <c r="AO15" s="70">
        <f>IFERROR(VLOOKUP($A15,'Arranjos Consolidados'!$E$2:$BM$302,AO$2,FALSE),"")</f>
        <v>17.033043544121316</v>
      </c>
      <c r="AP15" s="70">
        <f>IFERROR(VLOOKUP($A15,'Arranjos Consolidados'!$E$2:$BM$302,AP$2,FALSE),"")</f>
        <v>0</v>
      </c>
      <c r="AQ15" s="70">
        <f>IFERROR(VLOOKUP($A15,'Arranjos Consolidados'!$E$2:$BM$302,AQ$2,FALSE),"")</f>
        <v>0</v>
      </c>
      <c r="AR15" s="70">
        <f>IFERROR(VLOOKUP($A15,'Arranjos Consolidados'!$E$2:$BM$302,AR$2,FALSE),"")</f>
        <v>23.157391237792112</v>
      </c>
      <c r="AS15" s="70">
        <f>IFERROR(VLOOKUP($A15,'Arranjos Consolidados'!$E$2:$BM$302,AS$2,FALSE),"")</f>
        <v>351.5813375933194</v>
      </c>
      <c r="AT15" s="70">
        <f>IFERROR(VLOOKUP($A15,'Arranjos Consolidados'!$E$2:$BM$302,AT$2,FALSE),"")</f>
        <v>122.99684421250002</v>
      </c>
      <c r="AU15" s="70">
        <f>IFERROR(VLOOKUP($A15,'Arranjos Consolidados'!$E$2:$BM$302,AU$2,FALSE),"")</f>
        <v>122.99684421250002</v>
      </c>
      <c r="AV15" s="70">
        <f>IFERROR(VLOOKUP($A15,'Arranjos Consolidados'!$E$2:$BM$302,AV$2,FALSE),"")</f>
        <v>0</v>
      </c>
      <c r="AW15" s="70">
        <f>IFERROR(VLOOKUP($A15,'Arranjos Consolidados'!$E$2:$BM$302,AW$2,FALSE),"")</f>
        <v>0</v>
      </c>
      <c r="AX15" s="70">
        <f>IFERROR(VLOOKUP($A15,'Arranjos Consolidados'!$E$2:$BM$302,AX$2,FALSE),"")</f>
        <v>182.33941587915268</v>
      </c>
      <c r="AY15" s="70">
        <f>IFERROR(VLOOKUP($A15,'Arranjos Consolidados'!$E$2:$BM$302,AY$2,FALSE),"")</f>
        <v>77.861174682099403</v>
      </c>
      <c r="AZ15" s="70">
        <f>IFERROR(VLOOKUP($A15,'Arranjos Consolidados'!$E$2:$BM$302,AZ$2,FALSE),"")</f>
        <v>43.532600498772176</v>
      </c>
      <c r="BA15" s="70">
        <f>IFERROR(VLOOKUP($A15,'Arranjos Consolidados'!$E$2:$BM$302,BA$2,FALSE),"")</f>
        <v>60.945640698281046</v>
      </c>
      <c r="BB15" s="70">
        <f>IFERROR(VLOOKUP($A15,'Arranjos Consolidados'!$E$2:$BM$302,BB$2,FALSE),"")</f>
        <v>0</v>
      </c>
      <c r="BC15" s="70">
        <f>IFERROR(VLOOKUP($A15,'Arranjos Consolidados'!$E$2:$BM$302,BC$2,FALSE),"")</f>
        <v>46.245077501666763</v>
      </c>
      <c r="BD15" s="70">
        <f>IFERROR(VLOOKUP($A15,'Arranjos Consolidados'!$E$2:$BM$302,BD$2,FALSE),"")</f>
        <v>8.3658282704551166</v>
      </c>
      <c r="BE15" s="70">
        <f>IFERROR(VLOOKUP($A15,'Arranjos Consolidados'!$E$2:$BM$302,BE$2,FALSE),"")</f>
        <v>1.4901660226239122</v>
      </c>
      <c r="BF15" s="70">
        <f>IFERROR(VLOOKUP($A15,'Arranjos Consolidados'!$E$2:$BM$302,BF$2,FALSE),"")</f>
        <v>36.389083208587728</v>
      </c>
      <c r="BG15" s="70">
        <f>IFERROR(VLOOKUP($A15,'Arranjos Consolidados'!$E$2:$BM$302,BG$2,FALSE),"")</f>
        <v>0</v>
      </c>
      <c r="BH15" s="70">
        <f>IFERROR(VLOOKUP($A15,'Arranjos Consolidados'!$E$2:$BM$302,BH$2,FALSE),"")</f>
        <v>391.77177237523284</v>
      </c>
      <c r="BI15" s="70">
        <f>IFERROR(VLOOKUP($A15,'Arranjos Consolidados'!$E$2:$BM$302,BI$2,FALSE),"")</f>
        <v>533.42297590714622</v>
      </c>
      <c r="BJ15" s="74">
        <f>IFERROR(VLOOKUP($A15,'Arranjos Consolidados'!$E$2:$BM$302,BJ$2,FALSE),"")</f>
        <v>1.2723735788184682</v>
      </c>
      <c r="BK15" s="74">
        <f>IFERROR(VLOOKUP($A15,'Arranjos Consolidados'!$E$2:$BM$302,BK$2,FALSE),"")</f>
        <v>0.77436008201657758</v>
      </c>
    </row>
    <row r="16" spans="1:63" ht="16.5" x14ac:dyDescent="0.25">
      <c r="A16" s="50" t="s">
        <v>10343</v>
      </c>
      <c r="B16" s="71">
        <f>'Banco de Dados'!$I$29</f>
        <v>500</v>
      </c>
      <c r="C16" s="51">
        <f>'Banco de Dados'!$I$30/100</f>
        <v>0.86</v>
      </c>
      <c r="D16" s="52"/>
      <c r="E16" s="51"/>
      <c r="J16" s="69"/>
      <c r="K16" s="69"/>
      <c r="L16" s="69"/>
      <c r="M16" s="69"/>
      <c r="N16" s="69"/>
      <c r="O16" s="69"/>
      <c r="P16" s="69"/>
      <c r="Q16" s="69"/>
      <c r="R16" s="69"/>
      <c r="S16" s="69"/>
      <c r="T16" s="69"/>
      <c r="U16" s="69"/>
      <c r="V16" s="69"/>
      <c r="W16" s="69"/>
      <c r="Y16" s="69"/>
    </row>
    <row r="17" spans="10:25" x14ac:dyDescent="0.25">
      <c r="J17" s="69"/>
      <c r="K17" s="69"/>
      <c r="L17" s="69"/>
      <c r="M17" s="69"/>
      <c r="N17" s="69"/>
      <c r="O17" s="69"/>
      <c r="P17" s="69"/>
      <c r="Q17" s="69"/>
      <c r="R17" s="69"/>
      <c r="S17" s="69"/>
      <c r="T17" s="69"/>
      <c r="U17" s="69"/>
      <c r="V17" s="69"/>
      <c r="W17" s="69"/>
      <c r="Y17" s="69"/>
    </row>
    <row r="18" spans="10:25" x14ac:dyDescent="0.25">
      <c r="J18" s="69"/>
      <c r="K18" s="69"/>
      <c r="L18" s="69"/>
      <c r="M18" s="69"/>
      <c r="N18" s="69"/>
      <c r="O18" s="69"/>
      <c r="P18" s="69"/>
      <c r="Q18" s="69"/>
      <c r="R18" s="69"/>
      <c r="S18" s="69"/>
      <c r="T18" s="69"/>
      <c r="U18" s="69"/>
      <c r="V18" s="69"/>
      <c r="W18" s="69"/>
      <c r="Y18" s="69"/>
    </row>
    <row r="19" spans="10:25" x14ac:dyDescent="0.25">
      <c r="J19" s="69"/>
      <c r="K19" s="69"/>
      <c r="L19" s="69"/>
      <c r="M19" s="69"/>
      <c r="N19" s="69"/>
      <c r="O19" s="69"/>
      <c r="P19" s="69"/>
      <c r="Q19" s="69"/>
      <c r="R19" s="69"/>
      <c r="S19" s="69"/>
      <c r="T19" s="69"/>
      <c r="U19" s="69"/>
      <c r="V19" s="69"/>
      <c r="W19" s="69"/>
    </row>
    <row r="20" spans="10:25" x14ac:dyDescent="0.25">
      <c r="J20" s="69"/>
      <c r="K20" s="69"/>
      <c r="L20" s="69"/>
      <c r="M20" s="69"/>
      <c r="N20" s="69"/>
      <c r="O20" s="69"/>
      <c r="P20" s="69"/>
      <c r="Q20" s="69"/>
      <c r="R20" s="69"/>
      <c r="S20" s="69"/>
      <c r="T20" s="69"/>
      <c r="U20" s="69"/>
      <c r="V20" s="69"/>
      <c r="W20" s="69"/>
    </row>
    <row r="21" spans="10:25" x14ac:dyDescent="0.25">
      <c r="J21" s="69"/>
      <c r="K21" s="69"/>
      <c r="L21" s="69"/>
      <c r="M21" s="69"/>
      <c r="N21" s="69"/>
      <c r="O21" s="69"/>
      <c r="P21" s="69"/>
      <c r="Q21" s="69"/>
      <c r="R21" s="69"/>
      <c r="S21" s="69"/>
      <c r="T21" s="69"/>
      <c r="U21" s="69"/>
      <c r="V21" s="69"/>
    </row>
    <row r="22" spans="10:25" x14ac:dyDescent="0.25">
      <c r="J22" s="69"/>
      <c r="K22" s="69"/>
      <c r="L22" s="69"/>
      <c r="M22" s="69"/>
      <c r="N22" s="69"/>
      <c r="O22" s="69"/>
      <c r="P22" s="69"/>
      <c r="Q22" s="69"/>
      <c r="R22" s="69"/>
      <c r="S22" s="69"/>
      <c r="T22" s="69"/>
      <c r="U22" s="69"/>
      <c r="V22" s="69"/>
    </row>
    <row r="23" spans="10:25" x14ac:dyDescent="0.25">
      <c r="K23" s="69"/>
      <c r="L23" s="69"/>
      <c r="M23" s="69"/>
      <c r="N23" s="69"/>
      <c r="O23" s="69"/>
      <c r="P23" s="69"/>
      <c r="Q23" s="69"/>
      <c r="R23" s="69"/>
      <c r="S23" s="69"/>
      <c r="T23" s="69"/>
      <c r="U23" s="69"/>
      <c r="V23" s="69"/>
    </row>
    <row r="24" spans="10:25" x14ac:dyDescent="0.25">
      <c r="K24" s="69"/>
      <c r="L24" s="69"/>
      <c r="M24" s="69"/>
      <c r="N24" s="69"/>
      <c r="O24" s="69"/>
      <c r="P24" s="69"/>
      <c r="Q24" s="69"/>
      <c r="R24" s="69"/>
      <c r="S24" s="69"/>
      <c r="T24" s="69"/>
      <c r="U24" s="69"/>
      <c r="V24" s="69"/>
    </row>
    <row r="25" spans="10:25" x14ac:dyDescent="0.25">
      <c r="K25" s="69"/>
      <c r="L25" s="69"/>
      <c r="M25" s="69"/>
      <c r="N25" s="69"/>
      <c r="O25" s="69"/>
      <c r="P25" s="69"/>
      <c r="Q25" s="69"/>
      <c r="R25" s="69"/>
      <c r="S25" s="69"/>
      <c r="T25" s="69"/>
      <c r="U25" s="69"/>
      <c r="V25" s="69"/>
    </row>
    <row r="26" spans="10:25" x14ac:dyDescent="0.25">
      <c r="K26" s="69"/>
      <c r="L26" s="69"/>
      <c r="M26" s="69"/>
      <c r="N26" s="69"/>
      <c r="O26" s="69"/>
      <c r="P26" s="69"/>
      <c r="Q26" s="69"/>
      <c r="R26" s="69"/>
      <c r="S26" s="69"/>
      <c r="T26" s="69"/>
      <c r="U26" s="69"/>
      <c r="V26" s="69"/>
    </row>
    <row r="27" spans="10:25" x14ac:dyDescent="0.25">
      <c r="K27" s="69"/>
      <c r="L27" s="69"/>
      <c r="M27" s="69"/>
      <c r="N27" s="69"/>
      <c r="O27" s="69"/>
      <c r="P27" s="69"/>
      <c r="Q27" s="69"/>
      <c r="R27" s="69"/>
      <c r="S27" s="69"/>
      <c r="T27" s="69"/>
      <c r="U27" s="69"/>
      <c r="V27" s="69"/>
    </row>
    <row r="28" spans="10:25" x14ac:dyDescent="0.25">
      <c r="K28" s="69"/>
      <c r="L28" s="69"/>
      <c r="M28" s="69"/>
      <c r="N28" s="69"/>
      <c r="O28" s="69"/>
      <c r="P28" s="69"/>
      <c r="Q28" s="69"/>
      <c r="R28" s="69"/>
      <c r="S28" s="69"/>
      <c r="T28" s="69"/>
      <c r="U28" s="69"/>
      <c r="V28" s="69"/>
    </row>
    <row r="29" spans="10:25" x14ac:dyDescent="0.25">
      <c r="K29" s="69"/>
      <c r="L29" s="69"/>
      <c r="M29" s="69"/>
      <c r="N29" s="69"/>
      <c r="O29" s="69"/>
      <c r="P29" s="69"/>
      <c r="Q29" s="69"/>
      <c r="R29" s="69"/>
      <c r="S29" s="69"/>
      <c r="T29" s="69"/>
      <c r="U29" s="69"/>
      <c r="V29" s="69"/>
    </row>
    <row r="30" spans="10:25" x14ac:dyDescent="0.25">
      <c r="K30" s="69"/>
      <c r="L30" s="69"/>
      <c r="M30" s="69"/>
      <c r="N30" s="69"/>
      <c r="O30" s="69"/>
      <c r="P30" s="69"/>
      <c r="Q30" s="69"/>
      <c r="R30" s="69"/>
      <c r="S30" s="69"/>
      <c r="T30" s="69"/>
      <c r="U30" s="69"/>
      <c r="V30" s="69"/>
    </row>
    <row r="31" spans="10:25" x14ac:dyDescent="0.25">
      <c r="K31" s="69"/>
      <c r="L31" s="69"/>
      <c r="M31" s="69"/>
      <c r="N31" s="69"/>
      <c r="O31" s="69"/>
      <c r="P31" s="69"/>
      <c r="Q31" s="69"/>
      <c r="R31" s="69"/>
      <c r="S31" s="69"/>
      <c r="T31" s="69"/>
      <c r="U31" s="69"/>
      <c r="V31" s="69"/>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abSelected="1" zoomScale="80" zoomScaleNormal="80" workbookViewId="0">
      <selection activeCell="A188" sqref="A188"/>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customXml/itemProps6.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2022-08-16T03:29:21Z</dcterms:modified>
</cp:coreProperties>
</file>